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alceD200 - Rekonstrukce ..." sheetId="2" r:id="rId2"/>
    <sheet name="Agregaty - Rekonstrukce h..." sheetId="3" r:id="rId3"/>
    <sheet name="ElektroASR - Rekonstrukce..." sheetId="4" r:id="rId4"/>
    <sheet name="Kanaly - Úprava výklenků ..." sheetId="5" r:id="rId5"/>
  </sheets>
  <definedNames>
    <definedName name="_xlnm.Print_Area" localSheetId="0">'Rekapitulace stavby'!$D$4:$AO$76,'Rekapitulace stavby'!$C$82:$AQ$99</definedName>
    <definedName name="_xlnm._FilterDatabase" localSheetId="1" hidden="1">'ValceD200 - Rekonstrukce ...'!$C$120:$K$164</definedName>
    <definedName name="_xlnm.Print_Area" localSheetId="1">'ValceD200 - Rekonstrukce ...'!$C$4:$J$76,'ValceD200 - Rekonstrukce ...'!$C$82:$J$102,'ValceD200 - Rekonstrukce ...'!$C$108:$K$164</definedName>
    <definedName name="_xlnm._FilterDatabase" localSheetId="2" hidden="1">'Agregaty - Rekonstrukce h...'!$C$120:$K$154</definedName>
    <definedName name="_xlnm.Print_Area" localSheetId="2">'Agregaty - Rekonstrukce h...'!$C$4:$J$76,'Agregaty - Rekonstrukce h...'!$C$82:$J$102,'Agregaty - Rekonstrukce h...'!$C$108:$K$154</definedName>
    <definedName name="_xlnm._FilterDatabase" localSheetId="3" hidden="1">'ElektroASR - Rekonstrukce...'!$C$124:$K$150</definedName>
    <definedName name="_xlnm.Print_Area" localSheetId="3">'ElektroASR - Rekonstrukce...'!$C$4:$J$76,'ElektroASR - Rekonstrukce...'!$C$82:$J$106,'ElektroASR - Rekonstrukce...'!$C$112:$K$150</definedName>
    <definedName name="_xlnm._FilterDatabase" localSheetId="4" hidden="1">'Kanaly - Úprava výklenků ...'!$C$125:$K$166</definedName>
    <definedName name="_xlnm.Print_Area" localSheetId="4">'Kanaly - Úprava výklenků ...'!$C$4:$J$76,'Kanaly - Úprava výklenků ...'!$C$82:$J$107,'Kanaly - Úprava výklenků ...'!$C$113:$K$166</definedName>
    <definedName name="_xlnm.Print_Titles" localSheetId="0">'Rekapitulace stavby'!$92:$92</definedName>
    <definedName name="_xlnm.Print_Titles" localSheetId="1">'ValceD200 - Rekonstrukce ...'!$120:$120</definedName>
    <definedName name="_xlnm.Print_Titles" localSheetId="2">'Agregaty - Rekonstrukce h...'!$120:$120</definedName>
    <definedName name="_xlnm.Print_Titles" localSheetId="3">'ElektroASR - Rekonstrukce...'!$124:$124</definedName>
    <definedName name="_xlnm.Print_Titles" localSheetId="4">'Kanaly - Úprava výklenků ...'!$125:$125</definedName>
  </definedNames>
  <calcPr fullCalcOnLoad="1"/>
</workbook>
</file>

<file path=xl/sharedStrings.xml><?xml version="1.0" encoding="utf-8"?>
<sst xmlns="http://schemas.openxmlformats.org/spreadsheetml/2006/main" count="2017" uniqueCount="386">
  <si>
    <t>Export Komplet</t>
  </si>
  <si>
    <t/>
  </si>
  <si>
    <t>2.0</t>
  </si>
  <si>
    <t>False</t>
  </si>
  <si>
    <t>{8ba92555-7eb1-462a-8ddb-bcea1912bd7a}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</si>
  <si>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</si>
  <si>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</si>
  <si>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</si>
  <si>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</si>
  <si>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</si>
  <si>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</si>
  <si>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</si>
  <si>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</si>
  <si>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</si>
  <si>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VDDBer_Hydr2021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</si>
  <si>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</si>
  <si>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</si>
  <si>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Dolní Beřkovice, rekonstrukce hydraulického systému PK</t>
  </si>
  <si>
    <t>KSO:</t>
  </si>
  <si>
    <t>832 51</t>
  </si>
  <si>
    <t>CC-CZ:</t>
  </si>
  <si>
    <t>Místo:</t>
  </si>
  <si>
    <t>VD Dolní Beřkovice</t>
  </si>
  <si>
    <t>Datum:</t>
  </si>
  <si>
    <t>23. 5. 2021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</si>
  <si>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</si>
  <si>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</si>
  <si>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</si>
  <si>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</si>
  <si>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</si>
  <si>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</si>
  <si>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</si>
  <si>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</si>
  <si>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</si>
  <si>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</si>
  <si>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</si>
  <si>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MD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</si>
  <si>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</si>
  <si>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</si>
  <si>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</si>
  <si>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</si>
  <si>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</si>
  <si>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</si>
  <si>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</si>
  <si>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</si>
  <si>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</si>
  <si>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</si>
  <si>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</si>
  <si>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</si>
  <si>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</si>
  <si>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</si>
  <si>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</si>
  <si>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</si>
  <si>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</si>
  <si>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</si>
  <si>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</si>
  <si>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</si>
  <si>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</si>
  <si>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</si>
  <si>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</si>
  <si>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</si>
  <si>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</si>
  <si>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</si>
  <si>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</si>
  <si>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</si>
  <si>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</si>
  <si>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</si>
  <si>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</si>
  <si>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</si>
  <si>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</si>
  <si>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</si>
  <si>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</si>
  <si>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</si>
  <si>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</si>
  <si>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</si>
  <si>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</si>
  <si>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</si>
  <si>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</si>
  <si>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</si>
  <si>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</si>
  <si>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</si>
  <si>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</si>
  <si>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</si>
  <si>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ValceD200</t>
  </si>
  <si>
    <t>Rekonstrukce hydromotorů D200</t>
  </si>
  <si>
    <t>PRO</t>
  </si>
  <si>
    <t>1</t>
  </si>
  <si>
    <t>{4da6f18b-fbbe-49d4-81ad-e6d06a3b5467}</t>
  </si>
  <si>
    <t>2</t>
  </si>
  <si>
    <t>Agregaty</t>
  </si>
  <si>
    <t>Rekonstrukce hydraulických agregátů</t>
  </si>
  <si>
    <t>{754066ff-644f-4855-b5d9-6a7e548559e5}</t>
  </si>
  <si>
    <t>ElektroASR</t>
  </si>
  <si>
    <t>Rekonstrukce elektro a ASŘ</t>
  </si>
  <si>
    <t>{0a85d081-5639-406b-86e4-500b31f6cdb0}</t>
  </si>
  <si>
    <t>Kanaly</t>
  </si>
  <si>
    <t>Úprava výklenků a kanálů</t>
  </si>
  <si>
    <t>STA</t>
  </si>
  <si>
    <t>{5dbe90e1-1ab8-41d8-b1dc-8c39ef428779}</t>
  </si>
  <si>
    <t>KRYCÍ LIST SOUPISU PRACÍ</t>
  </si>
  <si>
    <t>Objekt:</t>
  </si>
  <si>
    <t>ValceD200 - Rekonstrukce hydromotorů D200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</si>
  <si>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</si>
  <si>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</si>
  <si>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</si>
  <si>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</si>
  <si>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</si>
  <si>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</si>
  <si>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</si>
  <si>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</si>
  <si>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</si>
  <si>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</si>
  <si>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</si>
  <si>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</si>
  <si>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</si>
  <si>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</si>
  <si>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</si>
  <si>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</si>
  <si>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</si>
  <si>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</si>
  <si>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</si>
  <si>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</si>
  <si>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</si>
  <si>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</si>
  <si>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</si>
  <si>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</si>
  <si>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</si>
  <si>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</si>
  <si>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767</t>
  </si>
  <si>
    <t>Konstrukce zámečnické</t>
  </si>
  <si>
    <t>K</t>
  </si>
  <si>
    <t>767991R001</t>
  </si>
  <si>
    <t>Rekonstrukce a revize hydromotoru D200</t>
  </si>
  <si>
    <t>ks</t>
  </si>
  <si>
    <t>16</t>
  </si>
  <si>
    <t>-1081653663</t>
  </si>
  <si>
    <t>P</t>
  </si>
  <si>
    <t xml:space="preserve">Poznámka k položce:
Položka zahrnuje:
- přesun hydromotoru do dílen zhotovitele
- rozebrání hydromotoru a revize jednotlivých dílů (protokol)
- přetěsnění pístu i pístnice válce D200
- revizi připojovacího potrubí a šroubení
- zpětné sestavení hydromotoru včetně výměny poškozeného spojovacího materiálu
- přesun rekonstruovaného hydromotoru na VD </t>
  </si>
  <si>
    <t>M</t>
  </si>
  <si>
    <t>M001</t>
  </si>
  <si>
    <t>Těsnící sada hydromotoru D200/125</t>
  </si>
  <si>
    <t>32</t>
  </si>
  <si>
    <t>1161771949</t>
  </si>
  <si>
    <t xml:space="preserve">Poznámka k položce:
- těsnící sada pístu
- těsnící sada pístnice
- drobný a pomocný materiál nespecifikovaný </t>
  </si>
  <si>
    <t>3</t>
  </si>
  <si>
    <t>M004</t>
  </si>
  <si>
    <t>Těsnící sada hydromotoru D200/80</t>
  </si>
  <si>
    <t>-1311006132</t>
  </si>
  <si>
    <t>4</t>
  </si>
  <si>
    <t>M005</t>
  </si>
  <si>
    <t>Materiál pro drobné opravy hydromotorů</t>
  </si>
  <si>
    <t>kpl</t>
  </si>
  <si>
    <t>-1350275832</t>
  </si>
  <si>
    <t>Poznámka k položce:
- doplnění/opravy hydraulického šroubení
- doplnění/náhrada spojovací materiál
- montážní hmoty a maziva</t>
  </si>
  <si>
    <t>5</t>
  </si>
  <si>
    <t>767991R002</t>
  </si>
  <si>
    <t>Úprava závěsných ok hydromotorů</t>
  </si>
  <si>
    <t>-691578983</t>
  </si>
  <si>
    <t>Poznámka k položce:
- úprava závěsnýchok
- osazení vložek závěsných ok</t>
  </si>
  <si>
    <t>6</t>
  </si>
  <si>
    <t>M002</t>
  </si>
  <si>
    <t>Vložky kotevních ok hydromotorů - ocelový obrobek</t>
  </si>
  <si>
    <t>kg</t>
  </si>
  <si>
    <t>51227239</t>
  </si>
  <si>
    <t>VV</t>
  </si>
  <si>
    <t>8*2*1</t>
  </si>
  <si>
    <t>7</t>
  </si>
  <si>
    <t>767995R02</t>
  </si>
  <si>
    <t>Montáž hydraulických válců na PK</t>
  </si>
  <si>
    <t>12124701</t>
  </si>
  <si>
    <t>Poznámka k položce:
Položka zahrnuj:
- nezbytné manipulace s hydromotory
- montáž závěsných ok do výklenků hydromotorů
- montáž hydromotoru do výklenku úzávěru, resp. vrat
- naplnění hydromotoru pracovní kapalinou (hydraulický olej)
- zprovoznění hydromotoru
- tlaková zkouška zařízení</t>
  </si>
  <si>
    <t>8</t>
  </si>
  <si>
    <t>M003</t>
  </si>
  <si>
    <t>Spojovací materiál nerezový</t>
  </si>
  <si>
    <t>-671003947</t>
  </si>
  <si>
    <t>9</t>
  </si>
  <si>
    <t>767996801</t>
  </si>
  <si>
    <t>Demontáž atypických zámečnických konstrukcí rozebráním hmotnosti jednotlivých dílů do 50 kg</t>
  </si>
  <si>
    <t>CS ÚRS 2021 01</t>
  </si>
  <si>
    <t>1620061584</t>
  </si>
  <si>
    <t>8*50 "kotevní oka hydromotorů ve výklencích MPK, VPK"</t>
  </si>
  <si>
    <t>Součet</t>
  </si>
  <si>
    <t>10</t>
  </si>
  <si>
    <t>767996805</t>
  </si>
  <si>
    <t>Demontáž atypických zámečnických konstrukcí rozebráním hmotnosti jednotlivých dílů přes 500 kg</t>
  </si>
  <si>
    <t>-2097414533</t>
  </si>
  <si>
    <t>4*(620+65) "válec D200/80 - MPK"</t>
  </si>
  <si>
    <t>4*(850+45) "výlec D200/125 - VPK"</t>
  </si>
  <si>
    <t>11</t>
  </si>
  <si>
    <t>M006</t>
  </si>
  <si>
    <t>Likvidace staré olejové náplně hydromotorů</t>
  </si>
  <si>
    <t>-1614307123</t>
  </si>
  <si>
    <t>Poznámka k položce:
- likvidace hydraulického oleje
- bezpečná manipulace a přesuny v rámci PK i odsun k likvidaci</t>
  </si>
  <si>
    <t>4*50 "D200/125"</t>
  </si>
  <si>
    <t>4*70"D200/80"</t>
  </si>
  <si>
    <t>12</t>
  </si>
  <si>
    <t>998767101</t>
  </si>
  <si>
    <t>Přesun hmot tonážní pro zámečnické konstrukce v objektech v do 6 m</t>
  </si>
  <si>
    <t>t</t>
  </si>
  <si>
    <t>2124773659</t>
  </si>
  <si>
    <t>4*0,62</t>
  </si>
  <si>
    <t>4*0,85</t>
  </si>
  <si>
    <t>789</t>
  </si>
  <si>
    <t>Povrchové úpravy ocelových konstrukcí a technologických zařízení</t>
  </si>
  <si>
    <t>13</t>
  </si>
  <si>
    <t>789211512</t>
  </si>
  <si>
    <t>Otryskání abrazivem ze strusky zařízení nečlenitých stupeň zarezavění A stupeň přípravy Sa 2 1/2</t>
  </si>
  <si>
    <t>m2</t>
  </si>
  <si>
    <t>390203885</t>
  </si>
  <si>
    <t>14</t>
  </si>
  <si>
    <t>789221512</t>
  </si>
  <si>
    <t>Otryskání abrazivem ze strusky ocelových kcí třídy I stupeň zarezavění A stupeň přípravy Sa 2 1/2</t>
  </si>
  <si>
    <t>1058815502</t>
  </si>
  <si>
    <t>789315211</t>
  </si>
  <si>
    <t>Nátěr zařízení s povrchem nečlenitým dvousložkový základní epoxidový tl do 80 µm</t>
  </si>
  <si>
    <t>-2083045861</t>
  </si>
  <si>
    <t>789315217</t>
  </si>
  <si>
    <t>Nátěr zařízení s povrchem nečlenitým dvousložkový mezinátěr epoxidový tl do 160 μm</t>
  </si>
  <si>
    <t>-2030142399</t>
  </si>
  <si>
    <t>17</t>
  </si>
  <si>
    <t>789315321</t>
  </si>
  <si>
    <t>Nátěr zařízení s povrchem nečlenitým dvousložkový krycí polyuretanový (vrchní) do 80 μm</t>
  </si>
  <si>
    <t>-1270705027</t>
  </si>
  <si>
    <t>VRN</t>
  </si>
  <si>
    <t>Vedlejší rozpočtové náklady</t>
  </si>
  <si>
    <t>VRN1</t>
  </si>
  <si>
    <t>Průzkumné, geodetické a projektové práce</t>
  </si>
  <si>
    <t>18</t>
  </si>
  <si>
    <t>010001000</t>
  </si>
  <si>
    <t>1024</t>
  </si>
  <si>
    <t>-1338655643</t>
  </si>
  <si>
    <t>Poznámka k položce:
- prováděcí dokumentace, dílenské výkresy
- dokumentace skutečného provedení (DSPS)
- protokol o tlakové zkoušce
- povodňový a havarijní plán</t>
  </si>
  <si>
    <t>Agregaty - Rekonstrukce hydraulických agregátů</t>
  </si>
  <si>
    <t>767995R003</t>
  </si>
  <si>
    <t>Montáž nových hydraulických agregátů</t>
  </si>
  <si>
    <t>-439785193</t>
  </si>
  <si>
    <t>Poznámka k položce:
- osazení stojanu (jednoduchý nebo dvojitý)
- osazení bezukapového koberce
- osazení a připojení hydraulického agregátu (včetně náplně - 90kg/ks)
- veškeré manipulace a transport agregátu i příslušenství
- provozní zkouška agregátu (tlak, průtok, bezpečnostní prvky - seřízení)
- drobný spotřební a pomocný materiál</t>
  </si>
  <si>
    <t>M007</t>
  </si>
  <si>
    <t>Hydraulický agregát dle specifikace včetně náplně (hydraulický olej)</t>
  </si>
  <si>
    <t>1779479757</t>
  </si>
  <si>
    <t xml:space="preserve">Poznámka k položce:
- zařázení dodané s certifikátem, resp. prohlášení o shodě 
- součástí je i náplň hydraulického systému - cca 90 kg oleje/pohon
- PKO agregátu je součástí dodávky zařízení </t>
  </si>
  <si>
    <t>767995R004</t>
  </si>
  <si>
    <t xml:space="preserve">Montáž hydraulického propojovacího potrubí pohonů </t>
  </si>
  <si>
    <t>-1516126660</t>
  </si>
  <si>
    <t>Poznámka k položce:
- osazení pevného potrubí s kulovým kohoutem na zeď výklenku, případně do žlabu
- montáž propojovacích hadic hydromotor x potrubí a agregát x potrubí</t>
  </si>
  <si>
    <t>M008</t>
  </si>
  <si>
    <t>Stojan pod agregát jednoduchý</t>
  </si>
  <si>
    <t>1029708375</t>
  </si>
  <si>
    <t xml:space="preserve">Poznámka k položce:
- podstavný rám s nastaviteknými noham
- odklápěcí avšak větraný poklop chránící agregát proti nepřízni počasí
- ocelový svařenec osazovaný na povrch plata PK, výška agregátu min.0,5 m nad úrovní plata PK
- povrch agregátu bude chráněn protiúkapovým kobercem </t>
  </si>
  <si>
    <t>M009</t>
  </si>
  <si>
    <t>Stojan pod agregát dvojitý</t>
  </si>
  <si>
    <t>1539667681</t>
  </si>
  <si>
    <t>767996804</t>
  </si>
  <si>
    <t>Demontáž atypických zámečnických konstrukcí rozebráním hmotnosti jednotlivých dílů do 500 kg</t>
  </si>
  <si>
    <t>1397351379</t>
  </si>
  <si>
    <t>Poznámka k položce:
- demontáž stávajícch hydraulických agregátů včetně vyčerpání oleje
- předání demontovaného zařízení provozovateli VD zajištěné proti úkalpům</t>
  </si>
  <si>
    <t>8*150</t>
  </si>
  <si>
    <t>-1279904225</t>
  </si>
  <si>
    <t>8*50</t>
  </si>
  <si>
    <t>-1166407519</t>
  </si>
  <si>
    <t>8*0,15</t>
  </si>
  <si>
    <t>4*0,085+2*0,065</t>
  </si>
  <si>
    <t>638042481</t>
  </si>
  <si>
    <t>2*8 "jednoduché stojany"</t>
  </si>
  <si>
    <t>4*11"dvojité stojany"</t>
  </si>
  <si>
    <t>279416085</t>
  </si>
  <si>
    <t>-2045298246</t>
  </si>
  <si>
    <t>-944286188</t>
  </si>
  <si>
    <t>-254380298</t>
  </si>
  <si>
    <t>Poznámka k položce:
- prováděcí dokumentace, dílenské výkresy
- dokumentace skutečného provedení (DSPS)
- protokol o tlakové zkoušce
- provzozní předpis, návod, nastavení</t>
  </si>
  <si>
    <t>ElektroASR - Rekonstrukce elektro a ASŘ</t>
  </si>
  <si>
    <t xml:space="preserve">    740 - Elektromontáže - zkoušky a revize</t>
  </si>
  <si>
    <t xml:space="preserve">    741 - Elektroinstalace - silnoproud</t>
  </si>
  <si>
    <t>M - Práce a dodávky M</t>
  </si>
  <si>
    <t xml:space="preserve">    21-M - Elektromontáže</t>
  </si>
  <si>
    <t>N00 - Nepojmenované práce</t>
  </si>
  <si>
    <t xml:space="preserve">    N01 - ASŘ</t>
  </si>
  <si>
    <t>740</t>
  </si>
  <si>
    <t>Elektromontáže - zkoušky a revize</t>
  </si>
  <si>
    <t>741</t>
  </si>
  <si>
    <t>Elektroinstalace - silnoproud</t>
  </si>
  <si>
    <t>741810002</t>
  </si>
  <si>
    <t>Celková prohlídka elektrického rozvodu a zařízení do 500 000,- Kč</t>
  </si>
  <si>
    <t>kus</t>
  </si>
  <si>
    <t>-813456393</t>
  </si>
  <si>
    <t>Práce a dodávky M</t>
  </si>
  <si>
    <t>21-M</t>
  </si>
  <si>
    <t>Elektromontáže</t>
  </si>
  <si>
    <t>210R00001</t>
  </si>
  <si>
    <t>Odpojení pohonu (agregátu) od zdroje EE</t>
  </si>
  <si>
    <t>64</t>
  </si>
  <si>
    <t>-558309123</t>
  </si>
  <si>
    <t xml:space="preserve">Poznámka k položce:
- fyzické odpojení pohonu od dilového i komunikačního zdroje
- bude provedeno ve dvou fázích pro MPK a pro VPK (zachování palvby)
- funkční kontrola elektroinstalace - zachování funkce provozované PK
- zajištění odpojených vodíčů (vlhkos, dotyk, poškození, ...) </t>
  </si>
  <si>
    <t>210R00002</t>
  </si>
  <si>
    <t>Úpravy rozvaděčů pro zapojení nových agregátů</t>
  </si>
  <si>
    <t>-89764106</t>
  </si>
  <si>
    <t>210M01</t>
  </si>
  <si>
    <t>Elektroinstalační materiál pro úpravu rozvaděčů</t>
  </si>
  <si>
    <t>256</t>
  </si>
  <si>
    <t>-2014342880</t>
  </si>
  <si>
    <t>Poznámka k položce:
- pro osazení menších motorů čerpadel agregátů (4 kW)
- zprovoznění vyhřívání agregátů (ovládáno manuálně)</t>
  </si>
  <si>
    <t>210R00003</t>
  </si>
  <si>
    <t>Úpravy kabelových tras pro montáž mových agregátů</t>
  </si>
  <si>
    <t>-1612215801</t>
  </si>
  <si>
    <t>Poznámka k položce:
- doplnění vodičů pro zapojení temperování agregátů</t>
  </si>
  <si>
    <t>210M02</t>
  </si>
  <si>
    <t>Elektroinstalační materiál pro doplnění kabelových tras</t>
  </si>
  <si>
    <t>-1026321595</t>
  </si>
  <si>
    <t>Poznámka k položce:
- doplnění kabelů pro vyhřívání agregátů</t>
  </si>
  <si>
    <t>210R00004</t>
  </si>
  <si>
    <t>Zapojení nově instalovaných agregátu na zdroj EE</t>
  </si>
  <si>
    <t>-1875501909</t>
  </si>
  <si>
    <t xml:space="preserve">Poznámka k položce:
- připojení agregátů k upravené elektroinstalaci PK
- bude provedeno ve dvou fázích pro MPK a pro VPK (zachování palvby)
- kontrola funkce celé PK před i po zapojení </t>
  </si>
  <si>
    <t>N00</t>
  </si>
  <si>
    <t>Nepojmenované práce</t>
  </si>
  <si>
    <t>N01</t>
  </si>
  <si>
    <t>ASŘ</t>
  </si>
  <si>
    <t>N01R001</t>
  </si>
  <si>
    <t xml:space="preserve">Úpravy SW během a po montáži nových hydraulických agregátů </t>
  </si>
  <si>
    <t>628251424</t>
  </si>
  <si>
    <t>Poznámka k položce:
- úpravy funkce SW
- případné úpravy vizualizace
- kalibrace, nastavení nových pohonů vrat, segmentů PK</t>
  </si>
  <si>
    <t>-851693752</t>
  </si>
  <si>
    <t>Poznámka k položce:
- realizační dokumentace včetně postupu prací
- dokumentace skutečného provedení
- úpravy ve stávající provozní dokumentaci PK</t>
  </si>
  <si>
    <t>Kanaly - Úprava výklenků a kanálů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</si>
  <si>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</si>
  <si>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</si>
  <si>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</si>
  <si>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</si>
  <si>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VRN3 - Zařízení staveniště</t>
  </si>
  <si>
    <t>HSV</t>
  </si>
  <si>
    <t>Práce a dodávky HSV</t>
  </si>
  <si>
    <t>Zemní práce</t>
  </si>
  <si>
    <t>171201231</t>
  </si>
  <si>
    <t>Poplatek za uložení zeminy a kamení na recyklační skládce (skládkovné) kód odpadu 17 05 04</t>
  </si>
  <si>
    <t>-1898231129</t>
  </si>
  <si>
    <t>Ostatní konstrukce a práce, bourání</t>
  </si>
  <si>
    <t>919735123</t>
  </si>
  <si>
    <t>Řezání stávajícího betonového krytu hl do 150 mm</t>
  </si>
  <si>
    <t>m</t>
  </si>
  <si>
    <t>-1912172703</t>
  </si>
  <si>
    <t>6*2*1,2</t>
  </si>
  <si>
    <t>936941113</t>
  </si>
  <si>
    <t>Osazování doplňkových ocelových součástí hmotnosti nad 10 do 50 kg</t>
  </si>
  <si>
    <t>1680512412</t>
  </si>
  <si>
    <t>6*22 "ZLABY"</t>
  </si>
  <si>
    <t>6*12"poklopy"</t>
  </si>
  <si>
    <t>130M001</t>
  </si>
  <si>
    <t>Upravený úpalek z U180 s kotvičkami</t>
  </si>
  <si>
    <t>1801422876</t>
  </si>
  <si>
    <t>Poznámka k položce:
- tělo žlabu pro hydraulické potrubí</t>
  </si>
  <si>
    <t>6*22</t>
  </si>
  <si>
    <t>130M002</t>
  </si>
  <si>
    <t>Poklop na žlab</t>
  </si>
  <si>
    <t>832653541</t>
  </si>
  <si>
    <t>Poznámka k položce:
- svařenec ze slzičkového plechu a pásové oceli (zarážky)
- opatřeno otvory pro odklopení žlabu
- skutečné rozměry budou upřesněny po osazení agregátů na plato PK</t>
  </si>
  <si>
    <t>6*12</t>
  </si>
  <si>
    <t>966051211</t>
  </si>
  <si>
    <t>Bourání konstrukcí LTM zdiva z ŽB nebo předpjatého betonu ručně</t>
  </si>
  <si>
    <t>m3</t>
  </si>
  <si>
    <t>1265860880</t>
  </si>
  <si>
    <t>6*1,2*0,15*0,25</t>
  </si>
  <si>
    <t>997</t>
  </si>
  <si>
    <t>Přesun sutě</t>
  </si>
  <si>
    <t>997312511</t>
  </si>
  <si>
    <t>Vodorovná doprava suti a vybouraných hmot do 1 km pro LTM</t>
  </si>
  <si>
    <t>-2021366835</t>
  </si>
  <si>
    <t>997312519</t>
  </si>
  <si>
    <t>Příplatek ZKD 1 km vodorovné dopravy suti a vybouraných hmot pro LTM</t>
  </si>
  <si>
    <t>1047178655</t>
  </si>
  <si>
    <t>0,815*5 'Přepočtené koeficientem množství</t>
  </si>
  <si>
    <t>767991R003</t>
  </si>
  <si>
    <t>Zámečnická úprava OK</t>
  </si>
  <si>
    <t>-2131599418</t>
  </si>
  <si>
    <t>Poznámka k položce:
- úprava stávajcích ocelových konstrukcí poklopů a výklenků pro montáž hydraulického vedení 
- včetně opravy PKO upravovaných konstrukcí (barevné řešení stávající</t>
  </si>
  <si>
    <t>-2059980956</t>
  </si>
  <si>
    <t>0,5</t>
  </si>
  <si>
    <t>622022824</t>
  </si>
  <si>
    <t>-37293014</t>
  </si>
  <si>
    <t>1721249171</t>
  </si>
  <si>
    <t>-233866207</t>
  </si>
  <si>
    <t>-622536566</t>
  </si>
  <si>
    <t>Poznámka k položce:
- prováděcí dokumentace, dílenské výkresy
- dokumentace skutečného provedení (DSPS)</t>
  </si>
  <si>
    <t>VRN3</t>
  </si>
  <si>
    <t>Zařízení staveniště</t>
  </si>
  <si>
    <t>030001000</t>
  </si>
  <si>
    <t>2119340554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</si>
</sst>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19</v>
      </c>
      <c r="AK7" s="30" t="s">
        <v>20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27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28</v>
      </c>
      <c r="AK11" s="30" t="s">
        <v>29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30</v>
      </c>
      <c r="AK13" s="30" t="s">
        <v>26</v>
      </c>
      <c r="AN13" s="32" t="s">
        <v>31</v>
      </c>
      <c r="AR13" s="20"/>
      <c r="BE13" s="29"/>
      <c r="BS13" s="17" t="s">
        <v>6</v>
      </c>
    </row>
    <row r="14" spans="2:71" ht="12">
      <c r="B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N14" s="32" t="s">
        <v>31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32</v>
      </c>
      <c r="AK16" s="30" t="s">
        <v>26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33</v>
      </c>
      <c r="AK17" s="30" t="s">
        <v>29</v>
      </c>
      <c r="AN17" s="25" t="s">
        <v>1</v>
      </c>
      <c r="AR17" s="20"/>
      <c r="BE17" s="29"/>
      <c r="BS17" s="17" t="s">
        <v>34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35</v>
      </c>
      <c r="AK19" s="30" t="s">
        <v>26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36</v>
      </c>
      <c r="AK20" s="30" t="s">
        <v>29</v>
      </c>
      <c r="AN20" s="25" t="s">
        <v>1</v>
      </c>
      <c r="AR20" s="20"/>
      <c r="BE20" s="29"/>
      <c r="BS20" s="17" t="s">
        <v>34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37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42</v>
      </c>
      <c r="E29" s="3"/>
      <c r="F29" s="30" t="s">
        <v>43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44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45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46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47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50" t="s">
        <v>50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53</v>
      </c>
      <c r="AI60" s="39"/>
      <c r="AJ60" s="39"/>
      <c r="AK60" s="39"/>
      <c r="AL60" s="39"/>
      <c r="AM60" s="56" t="s">
        <v>54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55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56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53</v>
      </c>
      <c r="AI75" s="39"/>
      <c r="AJ75" s="39"/>
      <c r="AK75" s="39"/>
      <c r="AL75" s="39"/>
      <c r="AM75" s="56" t="s">
        <v>54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VDDBer_Hydr2021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VD Dolní Beřkovice, rekonstrukce hydraulického systému PK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21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VD Dolní Beřkovice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23</v>
      </c>
      <c r="AJ87" s="36"/>
      <c r="AK87" s="36"/>
      <c r="AL87" s="36"/>
      <c r="AM87" s="67" t="str">
        <f>IF(AN8="","",AN8)</f>
        <v>23. 5. 2021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25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Povodí Labe, státní podnik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32</v>
      </c>
      <c r="AJ89" s="36"/>
      <c r="AK89" s="36"/>
      <c r="AL89" s="36"/>
      <c r="AM89" s="68" t="str">
        <f>IF(E17="","",E17)</f>
        <v xml:space="preserve"> </v>
      </c>
      <c r="AN89" s="4"/>
      <c r="AO89" s="4"/>
      <c r="AP89" s="4"/>
      <c r="AQ89" s="36"/>
      <c r="AR89" s="37"/>
      <c r="AS89" s="69" t="s">
        <v>58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30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35</v>
      </c>
      <c r="AJ90" s="36"/>
      <c r="AK90" s="36"/>
      <c r="AL90" s="36"/>
      <c r="AM90" s="68" t="str">
        <f>IF(E20="","",E20)</f>
        <v>MD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59</v>
      </c>
      <c r="D92" s="78"/>
      <c r="E92" s="78"/>
      <c r="F92" s="78"/>
      <c r="G92" s="78"/>
      <c r="H92" s="79"/>
      <c r="I92" s="80" t="s">
        <v>60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61</v>
      </c>
      <c r="AH92" s="78"/>
      <c r="AI92" s="78"/>
      <c r="AJ92" s="78"/>
      <c r="AK92" s="78"/>
      <c r="AL92" s="78"/>
      <c r="AM92" s="78"/>
      <c r="AN92" s="80" t="s">
        <v>62</v>
      </c>
      <c r="AO92" s="78"/>
      <c r="AP92" s="82"/>
      <c r="AQ92" s="83" t="s">
        <v>63</v>
      </c>
      <c r="AR92" s="37"/>
      <c r="AS92" s="84" t="s">
        <v>64</v>
      </c>
      <c r="AT92" s="85" t="s">
        <v>65</v>
      </c>
      <c r="AU92" s="85" t="s">
        <v>66</v>
      </c>
      <c r="AV92" s="85" t="s">
        <v>67</v>
      </c>
      <c r="AW92" s="85" t="s">
        <v>68</v>
      </c>
      <c r="AX92" s="85" t="s">
        <v>69</v>
      </c>
      <c r="AY92" s="85" t="s">
        <v>70</v>
      </c>
      <c r="AZ92" s="85" t="s">
        <v>71</v>
      </c>
      <c r="BA92" s="85" t="s">
        <v>72</v>
      </c>
      <c r="BB92" s="85" t="s">
        <v>73</v>
      </c>
      <c r="BC92" s="85" t="s">
        <v>74</v>
      </c>
      <c r="BD92" s="86" t="s">
        <v>75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76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77</v>
      </c>
      <c r="BT94" s="100" t="s">
        <v>78</v>
      </c>
      <c r="BU94" s="101" t="s">
        <v>79</v>
      </c>
      <c r="BV94" s="100" t="s">
        <v>80</v>
      </c>
      <c r="BW94" s="100" t="s">
        <v>4</v>
      </c>
      <c r="BX94" s="100" t="s">
        <v>81</v>
      </c>
      <c r="CL94" s="100" t="s">
        <v>19</v>
      </c>
    </row>
    <row r="95" spans="1:91" s="7" customFormat="1" ht="24.75" customHeight="1">
      <c r="A95" s="102" t="s">
        <v>82</v>
      </c>
      <c r="B95" s="103"/>
      <c r="C95" s="104"/>
      <c r="D95" s="105" t="s">
        <v>83</v>
      </c>
      <c r="E95" s="105"/>
      <c r="F95" s="105"/>
      <c r="G95" s="105"/>
      <c r="H95" s="105"/>
      <c r="I95" s="106"/>
      <c r="J95" s="105" t="s">
        <v>84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'ValceD200 - Rekonstrukce ...'!J30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85</v>
      </c>
      <c r="AR95" s="103"/>
      <c r="AS95" s="109">
        <v>0</v>
      </c>
      <c r="AT95" s="110">
        <f>ROUND(SUM(AV95:AW95),2)</f>
        <v>0</v>
      </c>
      <c r="AU95" s="111">
        <f>'ValceD200 - Rekonstrukce ...'!P121</f>
        <v>0</v>
      </c>
      <c r="AV95" s="110">
        <f>'ValceD200 - Rekonstrukce ...'!J33</f>
        <v>0</v>
      </c>
      <c r="AW95" s="110">
        <f>'ValceD200 - Rekonstrukce ...'!J34</f>
        <v>0</v>
      </c>
      <c r="AX95" s="110">
        <f>'ValceD200 - Rekonstrukce ...'!J35</f>
        <v>0</v>
      </c>
      <c r="AY95" s="110">
        <f>'ValceD200 - Rekonstrukce ...'!J36</f>
        <v>0</v>
      </c>
      <c r="AZ95" s="110">
        <f>'ValceD200 - Rekonstrukce ...'!F33</f>
        <v>0</v>
      </c>
      <c r="BA95" s="110">
        <f>'ValceD200 - Rekonstrukce ...'!F34</f>
        <v>0</v>
      </c>
      <c r="BB95" s="110">
        <f>'ValceD200 - Rekonstrukce ...'!F35</f>
        <v>0</v>
      </c>
      <c r="BC95" s="110">
        <f>'ValceD200 - Rekonstrukce ...'!F36</f>
        <v>0</v>
      </c>
      <c r="BD95" s="112">
        <f>'ValceD200 - Rekonstrukce ...'!F37</f>
        <v>0</v>
      </c>
      <c r="BE95" s="7"/>
      <c r="BT95" s="113" t="s">
        <v>86</v>
      </c>
      <c r="BV95" s="113" t="s">
        <v>80</v>
      </c>
      <c r="BW95" s="113" t="s">
        <v>87</v>
      </c>
      <c r="BX95" s="113" t="s">
        <v>4</v>
      </c>
      <c r="CL95" s="113" t="s">
        <v>1</v>
      </c>
      <c r="CM95" s="113" t="s">
        <v>88</v>
      </c>
    </row>
    <row r="96" spans="1:91" s="7" customFormat="1" ht="16.5" customHeight="1">
      <c r="A96" s="102" t="s">
        <v>82</v>
      </c>
      <c r="B96" s="103"/>
      <c r="C96" s="104"/>
      <c r="D96" s="105" t="s">
        <v>89</v>
      </c>
      <c r="E96" s="105"/>
      <c r="F96" s="105"/>
      <c r="G96" s="105"/>
      <c r="H96" s="105"/>
      <c r="I96" s="106"/>
      <c r="J96" s="105" t="s">
        <v>90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'Agregaty - Rekonstrukce h...'!J30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85</v>
      </c>
      <c r="AR96" s="103"/>
      <c r="AS96" s="109">
        <v>0</v>
      </c>
      <c r="AT96" s="110">
        <f>ROUND(SUM(AV96:AW96),2)</f>
        <v>0</v>
      </c>
      <c r="AU96" s="111">
        <f>'Agregaty - Rekonstrukce h...'!P121</f>
        <v>0</v>
      </c>
      <c r="AV96" s="110">
        <f>'Agregaty - Rekonstrukce h...'!J33</f>
        <v>0</v>
      </c>
      <c r="AW96" s="110">
        <f>'Agregaty - Rekonstrukce h...'!J34</f>
        <v>0</v>
      </c>
      <c r="AX96" s="110">
        <f>'Agregaty - Rekonstrukce h...'!J35</f>
        <v>0</v>
      </c>
      <c r="AY96" s="110">
        <f>'Agregaty - Rekonstrukce h...'!J36</f>
        <v>0</v>
      </c>
      <c r="AZ96" s="110">
        <f>'Agregaty - Rekonstrukce h...'!F33</f>
        <v>0</v>
      </c>
      <c r="BA96" s="110">
        <f>'Agregaty - Rekonstrukce h...'!F34</f>
        <v>0</v>
      </c>
      <c r="BB96" s="110">
        <f>'Agregaty - Rekonstrukce h...'!F35</f>
        <v>0</v>
      </c>
      <c r="BC96" s="110">
        <f>'Agregaty - Rekonstrukce h...'!F36</f>
        <v>0</v>
      </c>
      <c r="BD96" s="112">
        <f>'Agregaty - Rekonstrukce h...'!F37</f>
        <v>0</v>
      </c>
      <c r="BE96" s="7"/>
      <c r="BT96" s="113" t="s">
        <v>86</v>
      </c>
      <c r="BV96" s="113" t="s">
        <v>80</v>
      </c>
      <c r="BW96" s="113" t="s">
        <v>91</v>
      </c>
      <c r="BX96" s="113" t="s">
        <v>4</v>
      </c>
      <c r="CL96" s="113" t="s">
        <v>1</v>
      </c>
      <c r="CM96" s="113" t="s">
        <v>88</v>
      </c>
    </row>
    <row r="97" spans="1:91" s="7" customFormat="1" ht="24.75" customHeight="1">
      <c r="A97" s="102" t="s">
        <v>82</v>
      </c>
      <c r="B97" s="103"/>
      <c r="C97" s="104"/>
      <c r="D97" s="105" t="s">
        <v>92</v>
      </c>
      <c r="E97" s="105"/>
      <c r="F97" s="105"/>
      <c r="G97" s="105"/>
      <c r="H97" s="105"/>
      <c r="I97" s="106"/>
      <c r="J97" s="105" t="s">
        <v>93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'ElektroASR - Rekonstrukce...'!J30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85</v>
      </c>
      <c r="AR97" s="103"/>
      <c r="AS97" s="109">
        <v>0</v>
      </c>
      <c r="AT97" s="110">
        <f>ROUND(SUM(AV97:AW97),2)</f>
        <v>0</v>
      </c>
      <c r="AU97" s="111">
        <f>'ElektroASR - Rekonstrukce...'!P125</f>
        <v>0</v>
      </c>
      <c r="AV97" s="110">
        <f>'ElektroASR - Rekonstrukce...'!J33</f>
        <v>0</v>
      </c>
      <c r="AW97" s="110">
        <f>'ElektroASR - Rekonstrukce...'!J34</f>
        <v>0</v>
      </c>
      <c r="AX97" s="110">
        <f>'ElektroASR - Rekonstrukce...'!J35</f>
        <v>0</v>
      </c>
      <c r="AY97" s="110">
        <f>'ElektroASR - Rekonstrukce...'!J36</f>
        <v>0</v>
      </c>
      <c r="AZ97" s="110">
        <f>'ElektroASR - Rekonstrukce...'!F33</f>
        <v>0</v>
      </c>
      <c r="BA97" s="110">
        <f>'ElektroASR - Rekonstrukce...'!F34</f>
        <v>0</v>
      </c>
      <c r="BB97" s="110">
        <f>'ElektroASR - Rekonstrukce...'!F35</f>
        <v>0</v>
      </c>
      <c r="BC97" s="110">
        <f>'ElektroASR - Rekonstrukce...'!F36</f>
        <v>0</v>
      </c>
      <c r="BD97" s="112">
        <f>'ElektroASR - Rekonstrukce...'!F37</f>
        <v>0</v>
      </c>
      <c r="BE97" s="7"/>
      <c r="BT97" s="113" t="s">
        <v>86</v>
      </c>
      <c r="BV97" s="113" t="s">
        <v>80</v>
      </c>
      <c r="BW97" s="113" t="s">
        <v>94</v>
      </c>
      <c r="BX97" s="113" t="s">
        <v>4</v>
      </c>
      <c r="CL97" s="113" t="s">
        <v>1</v>
      </c>
      <c r="CM97" s="113" t="s">
        <v>88</v>
      </c>
    </row>
    <row r="98" spans="1:91" s="7" customFormat="1" ht="16.5" customHeight="1">
      <c r="A98" s="102" t="s">
        <v>82</v>
      </c>
      <c r="B98" s="103"/>
      <c r="C98" s="104"/>
      <c r="D98" s="105" t="s">
        <v>95</v>
      </c>
      <c r="E98" s="105"/>
      <c r="F98" s="105"/>
      <c r="G98" s="105"/>
      <c r="H98" s="105"/>
      <c r="I98" s="106"/>
      <c r="J98" s="105" t="s">
        <v>96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'Kanaly - Úprava výklenků 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97</v>
      </c>
      <c r="AR98" s="103"/>
      <c r="AS98" s="114">
        <v>0</v>
      </c>
      <c r="AT98" s="115">
        <f>ROUND(SUM(AV98:AW98),2)</f>
        <v>0</v>
      </c>
      <c r="AU98" s="116">
        <f>'Kanaly - Úprava výklenků ...'!P126</f>
        <v>0</v>
      </c>
      <c r="AV98" s="115">
        <f>'Kanaly - Úprava výklenků ...'!J33</f>
        <v>0</v>
      </c>
      <c r="AW98" s="115">
        <f>'Kanaly - Úprava výklenků ...'!J34</f>
        <v>0</v>
      </c>
      <c r="AX98" s="115">
        <f>'Kanaly - Úprava výklenků ...'!J35</f>
        <v>0</v>
      </c>
      <c r="AY98" s="115">
        <f>'Kanaly - Úprava výklenků ...'!J36</f>
        <v>0</v>
      </c>
      <c r="AZ98" s="115">
        <f>'Kanaly - Úprava výklenků ...'!F33</f>
        <v>0</v>
      </c>
      <c r="BA98" s="115">
        <f>'Kanaly - Úprava výklenků ...'!F34</f>
        <v>0</v>
      </c>
      <c r="BB98" s="115">
        <f>'Kanaly - Úprava výklenků ...'!F35</f>
        <v>0</v>
      </c>
      <c r="BC98" s="115">
        <f>'Kanaly - Úprava výklenků ...'!F36</f>
        <v>0</v>
      </c>
      <c r="BD98" s="117">
        <f>'Kanaly - Úprava výklenků ...'!F37</f>
        <v>0</v>
      </c>
      <c r="BE98" s="7"/>
      <c r="BT98" s="113" t="s">
        <v>86</v>
      </c>
      <c r="BV98" s="113" t="s">
        <v>80</v>
      </c>
      <c r="BW98" s="113" t="s">
        <v>98</v>
      </c>
      <c r="BX98" s="113" t="s">
        <v>4</v>
      </c>
      <c r="CL98" s="113" t="s">
        <v>1</v>
      </c>
      <c r="CM98" s="113" t="s">
        <v>88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ValceD200 - Rekonstrukce ...'!C2" display="/"/>
    <hyperlink ref="A96" location="'Agregaty - Rekonstrukce h...'!C2" display="/"/>
    <hyperlink ref="A97" location="'ElektroASR - Rekonstrukce...'!C2" display="/"/>
    <hyperlink ref="A98" location="'Kanaly - Úprava výklenků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4.95" customHeight="1">
      <c r="B4" s="20"/>
      <c r="D4" s="21" t="s">
        <v>99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VD Dolní Beřkovice, rekonstrukce hydraulického systému PK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101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7" t="str">
        <f>'Rekapitulace stavby'!AN8</f>
        <v>23. 5. 2021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tr">
        <f>IF('Rekapitulace stavby'!AN10="","",'Rekapitulace stavby'!AN10)</f>
        <v>70890005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>Povodí Labe, státní podnik</v>
      </c>
      <c r="F15" s="36"/>
      <c r="G15" s="36"/>
      <c r="H15" s="36"/>
      <c r="I15" s="30" t="s">
        <v>29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30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29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32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29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36</v>
      </c>
      <c r="F24" s="36"/>
      <c r="G24" s="36"/>
      <c r="H24" s="36"/>
      <c r="I24" s="30" t="s">
        <v>29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37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38</v>
      </c>
      <c r="E30" s="36"/>
      <c r="F30" s="36"/>
      <c r="G30" s="36"/>
      <c r="H30" s="36"/>
      <c r="I30" s="36"/>
      <c r="J30" s="94">
        <f>ROUND(J121,2)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40</v>
      </c>
      <c r="G32" s="36"/>
      <c r="H32" s="36"/>
      <c r="I32" s="41" t="s">
        <v>39</v>
      </c>
      <c r="J32" s="41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42</v>
      </c>
      <c r="E33" s="30" t="s">
        <v>43</v>
      </c>
      <c r="F33" s="125">
        <f>ROUND((SUM(BE121:BE164)),2)</f>
        <v>0</v>
      </c>
      <c r="G33" s="36"/>
      <c r="H33" s="36"/>
      <c r="I33" s="126">
        <v>0.21</v>
      </c>
      <c r="J33" s="125">
        <f>ROUND(((SUM(BE121:BE164))*I33),2)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44</v>
      </c>
      <c r="F34" s="125">
        <f>ROUND((SUM(BF121:BF164)),2)</f>
        <v>0</v>
      </c>
      <c r="G34" s="36"/>
      <c r="H34" s="36"/>
      <c r="I34" s="126">
        <v>0.15</v>
      </c>
      <c r="J34" s="125">
        <f>ROUND(((SUM(BF121:BF164))*I34),2)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45</v>
      </c>
      <c r="F35" s="125">
        <f>ROUND((SUM(BG121:BG164)),2)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46</v>
      </c>
      <c r="F36" s="125">
        <f>ROUND((SUM(BH121:BH164)),2)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47</v>
      </c>
      <c r="F37" s="125">
        <f>ROUND((SUM(BI121:BI164)),2)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48</v>
      </c>
      <c r="E39" s="79"/>
      <c r="F39" s="79"/>
      <c r="G39" s="129" t="s">
        <v>49</v>
      </c>
      <c r="H39" s="130" t="s">
        <v>50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53</v>
      </c>
      <c r="E61" s="39"/>
      <c r="F61" s="133" t="s">
        <v>54</v>
      </c>
      <c r="G61" s="56" t="s">
        <v>53</v>
      </c>
      <c r="H61" s="39"/>
      <c r="I61" s="39"/>
      <c r="J61" s="134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53</v>
      </c>
      <c r="E76" s="39"/>
      <c r="F76" s="133" t="s">
        <v>54</v>
      </c>
      <c r="G76" s="56" t="s">
        <v>53</v>
      </c>
      <c r="H76" s="39"/>
      <c r="I76" s="39"/>
      <c r="J76" s="134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102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VD Dolní Beřkovice, rekonstrukce hydraulického systému PK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100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ValceD200 - Rekonstrukce hydromotorů D200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>VD Dolní Beřkovice</v>
      </c>
      <c r="G89" s="36"/>
      <c r="H89" s="36"/>
      <c r="I89" s="30" t="s">
        <v>23</v>
      </c>
      <c r="J89" s="67" t="str">
        <f>IF(J12="","",J12)</f>
        <v>23. 5. 2021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25</v>
      </c>
      <c r="D91" s="36"/>
      <c r="E91" s="36"/>
      <c r="F91" s="25" t="str">
        <f>E15</f>
        <v>Povodí Labe, státní podnik</v>
      </c>
      <c r="G91" s="36"/>
      <c r="H91" s="36"/>
      <c r="I91" s="30" t="s">
        <v>32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>MD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103</v>
      </c>
      <c r="D94" s="127"/>
      <c r="E94" s="127"/>
      <c r="F94" s="127"/>
      <c r="G94" s="127"/>
      <c r="H94" s="127"/>
      <c r="I94" s="127"/>
      <c r="J94" s="136" t="s">
        <v>104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105</v>
      </c>
      <c r="D96" s="36"/>
      <c r="E96" s="36"/>
      <c r="F96" s="36"/>
      <c r="G96" s="36"/>
      <c r="H96" s="36"/>
      <c r="I96" s="36"/>
      <c r="J96" s="94">
        <f>J121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106</v>
      </c>
    </row>
    <row r="97" spans="1:31" s="9" customFormat="1" ht="24.95" customHeight="1">
      <c r="A97" s="9"/>
      <c r="B97" s="138"/>
      <c r="C97" s="9"/>
      <c r="D97" s="139" t="s">
        <v>107</v>
      </c>
      <c r="E97" s="140"/>
      <c r="F97" s="140"/>
      <c r="G97" s="140"/>
      <c r="H97" s="140"/>
      <c r="I97" s="140"/>
      <c r="J97" s="141">
        <f>J122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108</v>
      </c>
      <c r="E98" s="144"/>
      <c r="F98" s="144"/>
      <c r="G98" s="144"/>
      <c r="H98" s="144"/>
      <c r="I98" s="144"/>
      <c r="J98" s="145">
        <f>J123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109</v>
      </c>
      <c r="E99" s="144"/>
      <c r="F99" s="144"/>
      <c r="G99" s="144"/>
      <c r="H99" s="144"/>
      <c r="I99" s="144"/>
      <c r="J99" s="145">
        <f>J155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8"/>
      <c r="C100" s="9"/>
      <c r="D100" s="139" t="s">
        <v>110</v>
      </c>
      <c r="E100" s="140"/>
      <c r="F100" s="140"/>
      <c r="G100" s="140"/>
      <c r="H100" s="140"/>
      <c r="I100" s="140"/>
      <c r="J100" s="141">
        <f>J161</f>
        <v>0</v>
      </c>
      <c r="K100" s="9"/>
      <c r="L100" s="13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2"/>
      <c r="C101" s="10"/>
      <c r="D101" s="143" t="s">
        <v>111</v>
      </c>
      <c r="E101" s="144"/>
      <c r="F101" s="144"/>
      <c r="G101" s="144"/>
      <c r="H101" s="144"/>
      <c r="I101" s="144"/>
      <c r="J101" s="145">
        <f>J162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112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6"/>
      <c r="D111" s="36"/>
      <c r="E111" s="119" t="str">
        <f>E7</f>
        <v>VD Dolní Beřkovice, rekonstrukce hydraulického systému PK</v>
      </c>
      <c r="F111" s="30"/>
      <c r="G111" s="30"/>
      <c r="H111" s="30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100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65" t="str">
        <f>E9</f>
        <v>ValceD200 - Rekonstrukce hydromotorů D200</v>
      </c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21</v>
      </c>
      <c r="D115" s="36"/>
      <c r="E115" s="36"/>
      <c r="F115" s="25" t="str">
        <f>F12</f>
        <v>VD Dolní Beřkovice</v>
      </c>
      <c r="G115" s="36"/>
      <c r="H115" s="36"/>
      <c r="I115" s="30" t="s">
        <v>23</v>
      </c>
      <c r="J115" s="67" t="str">
        <f>IF(J12="","",J12)</f>
        <v>23. 5. 2021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25</v>
      </c>
      <c r="D117" s="36"/>
      <c r="E117" s="36"/>
      <c r="F117" s="25" t="str">
        <f>E15</f>
        <v>Povodí Labe, státní podnik</v>
      </c>
      <c r="G117" s="36"/>
      <c r="H117" s="36"/>
      <c r="I117" s="30" t="s">
        <v>32</v>
      </c>
      <c r="J117" s="34" t="str">
        <f>E21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30</v>
      </c>
      <c r="D118" s="36"/>
      <c r="E118" s="36"/>
      <c r="F118" s="25" t="str">
        <f>IF(E18="","",E18)</f>
        <v>Vyplň údaj</v>
      </c>
      <c r="G118" s="36"/>
      <c r="H118" s="36"/>
      <c r="I118" s="30" t="s">
        <v>35</v>
      </c>
      <c r="J118" s="34" t="str">
        <f>E24</f>
        <v>MD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46"/>
      <c r="B120" s="147"/>
      <c r="C120" s="148" t="s">
        <v>113</v>
      </c>
      <c r="D120" s="149" t="s">
        <v>63</v>
      </c>
      <c r="E120" s="149" t="s">
        <v>59</v>
      </c>
      <c r="F120" s="149" t="s">
        <v>60</v>
      </c>
      <c r="G120" s="149" t="s">
        <v>114</v>
      </c>
      <c r="H120" s="149" t="s">
        <v>115</v>
      </c>
      <c r="I120" s="149" t="s">
        <v>116</v>
      </c>
      <c r="J120" s="149" t="s">
        <v>104</v>
      </c>
      <c r="K120" s="150" t="s">
        <v>117</v>
      </c>
      <c r="L120" s="151"/>
      <c r="M120" s="84" t="s">
        <v>1</v>
      </c>
      <c r="N120" s="85" t="s">
        <v>42</v>
      </c>
      <c r="O120" s="85" t="s">
        <v>118</v>
      </c>
      <c r="P120" s="85" t="s">
        <v>119</v>
      </c>
      <c r="Q120" s="85" t="s">
        <v>120</v>
      </c>
      <c r="R120" s="85" t="s">
        <v>121</v>
      </c>
      <c r="S120" s="85" t="s">
        <v>122</v>
      </c>
      <c r="T120" s="86" t="s">
        <v>123</v>
      </c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</row>
    <row r="121" spans="1:63" s="2" customFormat="1" ht="22.8" customHeight="1">
      <c r="A121" s="36"/>
      <c r="B121" s="37"/>
      <c r="C121" s="91" t="s">
        <v>124</v>
      </c>
      <c r="D121" s="36"/>
      <c r="E121" s="36"/>
      <c r="F121" s="36"/>
      <c r="G121" s="36"/>
      <c r="H121" s="36"/>
      <c r="I121" s="36"/>
      <c r="J121" s="152">
        <f>BK121</f>
        <v>0</v>
      </c>
      <c r="K121" s="36"/>
      <c r="L121" s="37"/>
      <c r="M121" s="87"/>
      <c r="N121" s="71"/>
      <c r="O121" s="88"/>
      <c r="P121" s="153">
        <f>P122+P161</f>
        <v>0</v>
      </c>
      <c r="Q121" s="88"/>
      <c r="R121" s="153">
        <f>R122+R161</f>
        <v>5.0265699999999995</v>
      </c>
      <c r="S121" s="88"/>
      <c r="T121" s="154">
        <f>T122+T161</f>
        <v>6.783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77</v>
      </c>
      <c r="AU121" s="17" t="s">
        <v>106</v>
      </c>
      <c r="BK121" s="155">
        <f>BK122+BK161</f>
        <v>0</v>
      </c>
    </row>
    <row r="122" spans="1:63" s="12" customFormat="1" ht="25.9" customHeight="1">
      <c r="A122" s="12"/>
      <c r="B122" s="156"/>
      <c r="C122" s="12"/>
      <c r="D122" s="157" t="s">
        <v>77</v>
      </c>
      <c r="E122" s="158" t="s">
        <v>125</v>
      </c>
      <c r="F122" s="158" t="s">
        <v>126</v>
      </c>
      <c r="G122" s="12"/>
      <c r="H122" s="12"/>
      <c r="I122" s="159"/>
      <c r="J122" s="160">
        <f>BK122</f>
        <v>0</v>
      </c>
      <c r="K122" s="12"/>
      <c r="L122" s="156"/>
      <c r="M122" s="161"/>
      <c r="N122" s="162"/>
      <c r="O122" s="162"/>
      <c r="P122" s="163">
        <f>P123+P155</f>
        <v>0</v>
      </c>
      <c r="Q122" s="162"/>
      <c r="R122" s="163">
        <f>R123+R155</f>
        <v>5.0265699999999995</v>
      </c>
      <c r="S122" s="162"/>
      <c r="T122" s="164">
        <f>T123+T155</f>
        <v>6.783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7" t="s">
        <v>88</v>
      </c>
      <c r="AT122" s="165" t="s">
        <v>77</v>
      </c>
      <c r="AU122" s="165" t="s">
        <v>78</v>
      </c>
      <c r="AY122" s="157" t="s">
        <v>127</v>
      </c>
      <c r="BK122" s="166">
        <f>BK123+BK155</f>
        <v>0</v>
      </c>
    </row>
    <row r="123" spans="1:63" s="12" customFormat="1" ht="22.8" customHeight="1">
      <c r="A123" s="12"/>
      <c r="B123" s="156"/>
      <c r="C123" s="12"/>
      <c r="D123" s="157" t="s">
        <v>77</v>
      </c>
      <c r="E123" s="167" t="s">
        <v>128</v>
      </c>
      <c r="F123" s="167" t="s">
        <v>129</v>
      </c>
      <c r="G123" s="12"/>
      <c r="H123" s="12"/>
      <c r="I123" s="159"/>
      <c r="J123" s="168">
        <f>BK123</f>
        <v>0</v>
      </c>
      <c r="K123" s="12"/>
      <c r="L123" s="156"/>
      <c r="M123" s="161"/>
      <c r="N123" s="162"/>
      <c r="O123" s="162"/>
      <c r="P123" s="163">
        <f>SUM(P124:P154)</f>
        <v>0</v>
      </c>
      <c r="Q123" s="162"/>
      <c r="R123" s="163">
        <f>SUM(R124:R154)</f>
        <v>4.96</v>
      </c>
      <c r="S123" s="162"/>
      <c r="T123" s="164">
        <f>SUM(T124:T154)</f>
        <v>6.720000000000001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7" t="s">
        <v>88</v>
      </c>
      <c r="AT123" s="165" t="s">
        <v>77</v>
      </c>
      <c r="AU123" s="165" t="s">
        <v>86</v>
      </c>
      <c r="AY123" s="157" t="s">
        <v>127</v>
      </c>
      <c r="BK123" s="166">
        <f>SUM(BK124:BK154)</f>
        <v>0</v>
      </c>
    </row>
    <row r="124" spans="1:65" s="2" customFormat="1" ht="16.5" customHeight="1">
      <c r="A124" s="36"/>
      <c r="B124" s="169"/>
      <c r="C124" s="170" t="s">
        <v>86</v>
      </c>
      <c r="D124" s="170" t="s">
        <v>130</v>
      </c>
      <c r="E124" s="171" t="s">
        <v>131</v>
      </c>
      <c r="F124" s="172" t="s">
        <v>132</v>
      </c>
      <c r="G124" s="173" t="s">
        <v>133</v>
      </c>
      <c r="H124" s="174">
        <v>8</v>
      </c>
      <c r="I124" s="175"/>
      <c r="J124" s="176">
        <f>ROUND(I124*H124,2)</f>
        <v>0</v>
      </c>
      <c r="K124" s="172" t="s">
        <v>1</v>
      </c>
      <c r="L124" s="37"/>
      <c r="M124" s="177" t="s">
        <v>1</v>
      </c>
      <c r="N124" s="178" t="s">
        <v>43</v>
      </c>
      <c r="O124" s="75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1" t="s">
        <v>134</v>
      </c>
      <c r="AT124" s="181" t="s">
        <v>130</v>
      </c>
      <c r="AU124" s="181" t="s">
        <v>88</v>
      </c>
      <c r="AY124" s="17" t="s">
        <v>127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7" t="s">
        <v>86</v>
      </c>
      <c r="BK124" s="182">
        <f>ROUND(I124*H124,2)</f>
        <v>0</v>
      </c>
      <c r="BL124" s="17" t="s">
        <v>134</v>
      </c>
      <c r="BM124" s="181" t="s">
        <v>135</v>
      </c>
    </row>
    <row r="125" spans="1:47" s="2" customFormat="1" ht="12">
      <c r="A125" s="36"/>
      <c r="B125" s="37"/>
      <c r="C125" s="36"/>
      <c r="D125" s="183" t="s">
        <v>136</v>
      </c>
      <c r="E125" s="36"/>
      <c r="F125" s="184" t="s">
        <v>137</v>
      </c>
      <c r="G125" s="36"/>
      <c r="H125" s="36"/>
      <c r="I125" s="185"/>
      <c r="J125" s="36"/>
      <c r="K125" s="36"/>
      <c r="L125" s="37"/>
      <c r="M125" s="186"/>
      <c r="N125" s="187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136</v>
      </c>
      <c r="AU125" s="17" t="s">
        <v>88</v>
      </c>
    </row>
    <row r="126" spans="1:65" s="2" customFormat="1" ht="16.5" customHeight="1">
      <c r="A126" s="36"/>
      <c r="B126" s="169"/>
      <c r="C126" s="188" t="s">
        <v>88</v>
      </c>
      <c r="D126" s="188" t="s">
        <v>138</v>
      </c>
      <c r="E126" s="189" t="s">
        <v>139</v>
      </c>
      <c r="F126" s="190" t="s">
        <v>140</v>
      </c>
      <c r="G126" s="191" t="s">
        <v>133</v>
      </c>
      <c r="H126" s="192">
        <v>4</v>
      </c>
      <c r="I126" s="193"/>
      <c r="J126" s="194">
        <f>ROUND(I126*H126,2)</f>
        <v>0</v>
      </c>
      <c r="K126" s="190" t="s">
        <v>1</v>
      </c>
      <c r="L126" s="195"/>
      <c r="M126" s="196" t="s">
        <v>1</v>
      </c>
      <c r="N126" s="197" t="s">
        <v>43</v>
      </c>
      <c r="O126" s="75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1" t="s">
        <v>141</v>
      </c>
      <c r="AT126" s="181" t="s">
        <v>138</v>
      </c>
      <c r="AU126" s="181" t="s">
        <v>88</v>
      </c>
      <c r="AY126" s="17" t="s">
        <v>127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7" t="s">
        <v>86</v>
      </c>
      <c r="BK126" s="182">
        <f>ROUND(I126*H126,2)</f>
        <v>0</v>
      </c>
      <c r="BL126" s="17" t="s">
        <v>134</v>
      </c>
      <c r="BM126" s="181" t="s">
        <v>142</v>
      </c>
    </row>
    <row r="127" spans="1:47" s="2" customFormat="1" ht="12">
      <c r="A127" s="36"/>
      <c r="B127" s="37"/>
      <c r="C127" s="36"/>
      <c r="D127" s="183" t="s">
        <v>136</v>
      </c>
      <c r="E127" s="36"/>
      <c r="F127" s="184" t="s">
        <v>143</v>
      </c>
      <c r="G127" s="36"/>
      <c r="H127" s="36"/>
      <c r="I127" s="185"/>
      <c r="J127" s="36"/>
      <c r="K127" s="36"/>
      <c r="L127" s="37"/>
      <c r="M127" s="186"/>
      <c r="N127" s="187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136</v>
      </c>
      <c r="AU127" s="17" t="s">
        <v>88</v>
      </c>
    </row>
    <row r="128" spans="1:65" s="2" customFormat="1" ht="16.5" customHeight="1">
      <c r="A128" s="36"/>
      <c r="B128" s="169"/>
      <c r="C128" s="188" t="s">
        <v>144</v>
      </c>
      <c r="D128" s="188" t="s">
        <v>138</v>
      </c>
      <c r="E128" s="189" t="s">
        <v>145</v>
      </c>
      <c r="F128" s="190" t="s">
        <v>146</v>
      </c>
      <c r="G128" s="191" t="s">
        <v>133</v>
      </c>
      <c r="H128" s="192">
        <v>4</v>
      </c>
      <c r="I128" s="193"/>
      <c r="J128" s="194">
        <f>ROUND(I128*H128,2)</f>
        <v>0</v>
      </c>
      <c r="K128" s="190" t="s">
        <v>1</v>
      </c>
      <c r="L128" s="195"/>
      <c r="M128" s="196" t="s">
        <v>1</v>
      </c>
      <c r="N128" s="197" t="s">
        <v>43</v>
      </c>
      <c r="O128" s="75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1" t="s">
        <v>141</v>
      </c>
      <c r="AT128" s="181" t="s">
        <v>138</v>
      </c>
      <c r="AU128" s="181" t="s">
        <v>88</v>
      </c>
      <c r="AY128" s="17" t="s">
        <v>127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7" t="s">
        <v>86</v>
      </c>
      <c r="BK128" s="182">
        <f>ROUND(I128*H128,2)</f>
        <v>0</v>
      </c>
      <c r="BL128" s="17" t="s">
        <v>134</v>
      </c>
      <c r="BM128" s="181" t="s">
        <v>147</v>
      </c>
    </row>
    <row r="129" spans="1:47" s="2" customFormat="1" ht="12">
      <c r="A129" s="36"/>
      <c r="B129" s="37"/>
      <c r="C129" s="36"/>
      <c r="D129" s="183" t="s">
        <v>136</v>
      </c>
      <c r="E129" s="36"/>
      <c r="F129" s="184" t="s">
        <v>143</v>
      </c>
      <c r="G129" s="36"/>
      <c r="H129" s="36"/>
      <c r="I129" s="185"/>
      <c r="J129" s="36"/>
      <c r="K129" s="36"/>
      <c r="L129" s="37"/>
      <c r="M129" s="186"/>
      <c r="N129" s="187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136</v>
      </c>
      <c r="AU129" s="17" t="s">
        <v>88</v>
      </c>
    </row>
    <row r="130" spans="1:65" s="2" customFormat="1" ht="16.5" customHeight="1">
      <c r="A130" s="36"/>
      <c r="B130" s="169"/>
      <c r="C130" s="188" t="s">
        <v>148</v>
      </c>
      <c r="D130" s="188" t="s">
        <v>138</v>
      </c>
      <c r="E130" s="189" t="s">
        <v>149</v>
      </c>
      <c r="F130" s="190" t="s">
        <v>150</v>
      </c>
      <c r="G130" s="191" t="s">
        <v>151</v>
      </c>
      <c r="H130" s="192">
        <v>1</v>
      </c>
      <c r="I130" s="193"/>
      <c r="J130" s="194">
        <f>ROUND(I130*H130,2)</f>
        <v>0</v>
      </c>
      <c r="K130" s="190" t="s">
        <v>1</v>
      </c>
      <c r="L130" s="195"/>
      <c r="M130" s="196" t="s">
        <v>1</v>
      </c>
      <c r="N130" s="197" t="s">
        <v>43</v>
      </c>
      <c r="O130" s="75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1" t="s">
        <v>141</v>
      </c>
      <c r="AT130" s="181" t="s">
        <v>138</v>
      </c>
      <c r="AU130" s="181" t="s">
        <v>88</v>
      </c>
      <c r="AY130" s="17" t="s">
        <v>127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7" t="s">
        <v>86</v>
      </c>
      <c r="BK130" s="182">
        <f>ROUND(I130*H130,2)</f>
        <v>0</v>
      </c>
      <c r="BL130" s="17" t="s">
        <v>134</v>
      </c>
      <c r="BM130" s="181" t="s">
        <v>152</v>
      </c>
    </row>
    <row r="131" spans="1:47" s="2" customFormat="1" ht="12">
      <c r="A131" s="36"/>
      <c r="B131" s="37"/>
      <c r="C131" s="36"/>
      <c r="D131" s="183" t="s">
        <v>136</v>
      </c>
      <c r="E131" s="36"/>
      <c r="F131" s="184" t="s">
        <v>153</v>
      </c>
      <c r="G131" s="36"/>
      <c r="H131" s="36"/>
      <c r="I131" s="185"/>
      <c r="J131" s="36"/>
      <c r="K131" s="36"/>
      <c r="L131" s="37"/>
      <c r="M131" s="186"/>
      <c r="N131" s="187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136</v>
      </c>
      <c r="AU131" s="17" t="s">
        <v>88</v>
      </c>
    </row>
    <row r="132" spans="1:65" s="2" customFormat="1" ht="16.5" customHeight="1">
      <c r="A132" s="36"/>
      <c r="B132" s="169"/>
      <c r="C132" s="170" t="s">
        <v>154</v>
      </c>
      <c r="D132" s="170" t="s">
        <v>130</v>
      </c>
      <c r="E132" s="171" t="s">
        <v>155</v>
      </c>
      <c r="F132" s="172" t="s">
        <v>156</v>
      </c>
      <c r="G132" s="173" t="s">
        <v>133</v>
      </c>
      <c r="H132" s="174">
        <v>8</v>
      </c>
      <c r="I132" s="175"/>
      <c r="J132" s="176">
        <f>ROUND(I132*H132,2)</f>
        <v>0</v>
      </c>
      <c r="K132" s="172" t="s">
        <v>1</v>
      </c>
      <c r="L132" s="37"/>
      <c r="M132" s="177" t="s">
        <v>1</v>
      </c>
      <c r="N132" s="178" t="s">
        <v>43</v>
      </c>
      <c r="O132" s="75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1" t="s">
        <v>134</v>
      </c>
      <c r="AT132" s="181" t="s">
        <v>130</v>
      </c>
      <c r="AU132" s="181" t="s">
        <v>88</v>
      </c>
      <c r="AY132" s="17" t="s">
        <v>127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7" t="s">
        <v>86</v>
      </c>
      <c r="BK132" s="182">
        <f>ROUND(I132*H132,2)</f>
        <v>0</v>
      </c>
      <c r="BL132" s="17" t="s">
        <v>134</v>
      </c>
      <c r="BM132" s="181" t="s">
        <v>157</v>
      </c>
    </row>
    <row r="133" spans="1:47" s="2" customFormat="1" ht="12">
      <c r="A133" s="36"/>
      <c r="B133" s="37"/>
      <c r="C133" s="36"/>
      <c r="D133" s="183" t="s">
        <v>136</v>
      </c>
      <c r="E133" s="36"/>
      <c r="F133" s="184" t="s">
        <v>158</v>
      </c>
      <c r="G133" s="36"/>
      <c r="H133" s="36"/>
      <c r="I133" s="185"/>
      <c r="J133" s="36"/>
      <c r="K133" s="36"/>
      <c r="L133" s="37"/>
      <c r="M133" s="186"/>
      <c r="N133" s="187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136</v>
      </c>
      <c r="AU133" s="17" t="s">
        <v>88</v>
      </c>
    </row>
    <row r="134" spans="1:65" s="2" customFormat="1" ht="21.75" customHeight="1">
      <c r="A134" s="36"/>
      <c r="B134" s="169"/>
      <c r="C134" s="188" t="s">
        <v>159</v>
      </c>
      <c r="D134" s="188" t="s">
        <v>138</v>
      </c>
      <c r="E134" s="189" t="s">
        <v>160</v>
      </c>
      <c r="F134" s="190" t="s">
        <v>161</v>
      </c>
      <c r="G134" s="191" t="s">
        <v>162</v>
      </c>
      <c r="H134" s="192">
        <v>16</v>
      </c>
      <c r="I134" s="193"/>
      <c r="J134" s="194">
        <f>ROUND(I134*H134,2)</f>
        <v>0</v>
      </c>
      <c r="K134" s="190" t="s">
        <v>1</v>
      </c>
      <c r="L134" s="195"/>
      <c r="M134" s="196" t="s">
        <v>1</v>
      </c>
      <c r="N134" s="197" t="s">
        <v>43</v>
      </c>
      <c r="O134" s="75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1" t="s">
        <v>141</v>
      </c>
      <c r="AT134" s="181" t="s">
        <v>138</v>
      </c>
      <c r="AU134" s="181" t="s">
        <v>88</v>
      </c>
      <c r="AY134" s="17" t="s">
        <v>127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7" t="s">
        <v>86</v>
      </c>
      <c r="BK134" s="182">
        <f>ROUND(I134*H134,2)</f>
        <v>0</v>
      </c>
      <c r="BL134" s="17" t="s">
        <v>134</v>
      </c>
      <c r="BM134" s="181" t="s">
        <v>163</v>
      </c>
    </row>
    <row r="135" spans="1:51" s="13" customFormat="1" ht="12">
      <c r="A135" s="13"/>
      <c r="B135" s="198"/>
      <c r="C135" s="13"/>
      <c r="D135" s="183" t="s">
        <v>164</v>
      </c>
      <c r="E135" s="199" t="s">
        <v>1</v>
      </c>
      <c r="F135" s="200" t="s">
        <v>165</v>
      </c>
      <c r="G135" s="13"/>
      <c r="H135" s="201">
        <v>16</v>
      </c>
      <c r="I135" s="202"/>
      <c r="J135" s="13"/>
      <c r="K135" s="13"/>
      <c r="L135" s="198"/>
      <c r="M135" s="203"/>
      <c r="N135" s="204"/>
      <c r="O135" s="204"/>
      <c r="P135" s="204"/>
      <c r="Q135" s="204"/>
      <c r="R135" s="204"/>
      <c r="S135" s="204"/>
      <c r="T135" s="20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9" t="s">
        <v>164</v>
      </c>
      <c r="AU135" s="199" t="s">
        <v>88</v>
      </c>
      <c r="AV135" s="13" t="s">
        <v>88</v>
      </c>
      <c r="AW135" s="13" t="s">
        <v>34</v>
      </c>
      <c r="AX135" s="13" t="s">
        <v>86</v>
      </c>
      <c r="AY135" s="199" t="s">
        <v>127</v>
      </c>
    </row>
    <row r="136" spans="1:65" s="2" customFormat="1" ht="16.5" customHeight="1">
      <c r="A136" s="36"/>
      <c r="B136" s="169"/>
      <c r="C136" s="170" t="s">
        <v>166</v>
      </c>
      <c r="D136" s="170" t="s">
        <v>130</v>
      </c>
      <c r="E136" s="171" t="s">
        <v>167</v>
      </c>
      <c r="F136" s="172" t="s">
        <v>168</v>
      </c>
      <c r="G136" s="173" t="s">
        <v>133</v>
      </c>
      <c r="H136" s="174">
        <v>8</v>
      </c>
      <c r="I136" s="175"/>
      <c r="J136" s="176">
        <f>ROUND(I136*H136,2)</f>
        <v>0</v>
      </c>
      <c r="K136" s="172" t="s">
        <v>1</v>
      </c>
      <c r="L136" s="37"/>
      <c r="M136" s="177" t="s">
        <v>1</v>
      </c>
      <c r="N136" s="178" t="s">
        <v>43</v>
      </c>
      <c r="O136" s="75"/>
      <c r="P136" s="179">
        <f>O136*H136</f>
        <v>0</v>
      </c>
      <c r="Q136" s="179">
        <v>0.62</v>
      </c>
      <c r="R136" s="179">
        <f>Q136*H136</f>
        <v>4.96</v>
      </c>
      <c r="S136" s="179">
        <v>0</v>
      </c>
      <c r="T136" s="18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1" t="s">
        <v>134</v>
      </c>
      <c r="AT136" s="181" t="s">
        <v>130</v>
      </c>
      <c r="AU136" s="181" t="s">
        <v>88</v>
      </c>
      <c r="AY136" s="17" t="s">
        <v>127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7" t="s">
        <v>86</v>
      </c>
      <c r="BK136" s="182">
        <f>ROUND(I136*H136,2)</f>
        <v>0</v>
      </c>
      <c r="BL136" s="17" t="s">
        <v>134</v>
      </c>
      <c r="BM136" s="181" t="s">
        <v>169</v>
      </c>
    </row>
    <row r="137" spans="1:47" s="2" customFormat="1" ht="12">
      <c r="A137" s="36"/>
      <c r="B137" s="37"/>
      <c r="C137" s="36"/>
      <c r="D137" s="183" t="s">
        <v>136</v>
      </c>
      <c r="E137" s="36"/>
      <c r="F137" s="184" t="s">
        <v>170</v>
      </c>
      <c r="G137" s="36"/>
      <c r="H137" s="36"/>
      <c r="I137" s="185"/>
      <c r="J137" s="36"/>
      <c r="K137" s="36"/>
      <c r="L137" s="37"/>
      <c r="M137" s="186"/>
      <c r="N137" s="187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136</v>
      </c>
      <c r="AU137" s="17" t="s">
        <v>88</v>
      </c>
    </row>
    <row r="138" spans="1:65" s="2" customFormat="1" ht="16.5" customHeight="1">
      <c r="A138" s="36"/>
      <c r="B138" s="169"/>
      <c r="C138" s="188" t="s">
        <v>171</v>
      </c>
      <c r="D138" s="188" t="s">
        <v>138</v>
      </c>
      <c r="E138" s="189" t="s">
        <v>172</v>
      </c>
      <c r="F138" s="190" t="s">
        <v>173</v>
      </c>
      <c r="G138" s="191" t="s">
        <v>151</v>
      </c>
      <c r="H138" s="192">
        <v>8</v>
      </c>
      <c r="I138" s="193"/>
      <c r="J138" s="194">
        <f>ROUND(I138*H138,2)</f>
        <v>0</v>
      </c>
      <c r="K138" s="190" t="s">
        <v>1</v>
      </c>
      <c r="L138" s="195"/>
      <c r="M138" s="196" t="s">
        <v>1</v>
      </c>
      <c r="N138" s="197" t="s">
        <v>43</v>
      </c>
      <c r="O138" s="75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1" t="s">
        <v>141</v>
      </c>
      <c r="AT138" s="181" t="s">
        <v>138</v>
      </c>
      <c r="AU138" s="181" t="s">
        <v>88</v>
      </c>
      <c r="AY138" s="17" t="s">
        <v>127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7" t="s">
        <v>86</v>
      </c>
      <c r="BK138" s="182">
        <f>ROUND(I138*H138,2)</f>
        <v>0</v>
      </c>
      <c r="BL138" s="17" t="s">
        <v>134</v>
      </c>
      <c r="BM138" s="181" t="s">
        <v>174</v>
      </c>
    </row>
    <row r="139" spans="1:65" s="2" customFormat="1" ht="12">
      <c r="A139" s="36"/>
      <c r="B139" s="169"/>
      <c r="C139" s="170" t="s">
        <v>175</v>
      </c>
      <c r="D139" s="170" t="s">
        <v>130</v>
      </c>
      <c r="E139" s="171" t="s">
        <v>176</v>
      </c>
      <c r="F139" s="172" t="s">
        <v>177</v>
      </c>
      <c r="G139" s="173" t="s">
        <v>162</v>
      </c>
      <c r="H139" s="174">
        <v>400</v>
      </c>
      <c r="I139" s="175"/>
      <c r="J139" s="176">
        <f>ROUND(I139*H139,2)</f>
        <v>0</v>
      </c>
      <c r="K139" s="172" t="s">
        <v>178</v>
      </c>
      <c r="L139" s="37"/>
      <c r="M139" s="177" t="s">
        <v>1</v>
      </c>
      <c r="N139" s="178" t="s">
        <v>43</v>
      </c>
      <c r="O139" s="75"/>
      <c r="P139" s="179">
        <f>O139*H139</f>
        <v>0</v>
      </c>
      <c r="Q139" s="179">
        <v>0</v>
      </c>
      <c r="R139" s="179">
        <f>Q139*H139</f>
        <v>0</v>
      </c>
      <c r="S139" s="179">
        <v>0.001</v>
      </c>
      <c r="T139" s="180">
        <f>S139*H139</f>
        <v>0.4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1" t="s">
        <v>134</v>
      </c>
      <c r="AT139" s="181" t="s">
        <v>130</v>
      </c>
      <c r="AU139" s="181" t="s">
        <v>88</v>
      </c>
      <c r="AY139" s="17" t="s">
        <v>127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7" t="s">
        <v>86</v>
      </c>
      <c r="BK139" s="182">
        <f>ROUND(I139*H139,2)</f>
        <v>0</v>
      </c>
      <c r="BL139" s="17" t="s">
        <v>134</v>
      </c>
      <c r="BM139" s="181" t="s">
        <v>179</v>
      </c>
    </row>
    <row r="140" spans="1:51" s="13" customFormat="1" ht="12">
      <c r="A140" s="13"/>
      <c r="B140" s="198"/>
      <c r="C140" s="13"/>
      <c r="D140" s="183" t="s">
        <v>164</v>
      </c>
      <c r="E140" s="199" t="s">
        <v>1</v>
      </c>
      <c r="F140" s="200" t="s">
        <v>180</v>
      </c>
      <c r="G140" s="13"/>
      <c r="H140" s="201">
        <v>400</v>
      </c>
      <c r="I140" s="202"/>
      <c r="J140" s="13"/>
      <c r="K140" s="13"/>
      <c r="L140" s="198"/>
      <c r="M140" s="203"/>
      <c r="N140" s="204"/>
      <c r="O140" s="204"/>
      <c r="P140" s="204"/>
      <c r="Q140" s="204"/>
      <c r="R140" s="204"/>
      <c r="S140" s="204"/>
      <c r="T140" s="20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9" t="s">
        <v>164</v>
      </c>
      <c r="AU140" s="199" t="s">
        <v>88</v>
      </c>
      <c r="AV140" s="13" t="s">
        <v>88</v>
      </c>
      <c r="AW140" s="13" t="s">
        <v>34</v>
      </c>
      <c r="AX140" s="13" t="s">
        <v>78</v>
      </c>
      <c r="AY140" s="199" t="s">
        <v>127</v>
      </c>
    </row>
    <row r="141" spans="1:51" s="14" customFormat="1" ht="12">
      <c r="A141" s="14"/>
      <c r="B141" s="206"/>
      <c r="C141" s="14"/>
      <c r="D141" s="183" t="s">
        <v>164</v>
      </c>
      <c r="E141" s="207" t="s">
        <v>1</v>
      </c>
      <c r="F141" s="208" t="s">
        <v>181</v>
      </c>
      <c r="G141" s="14"/>
      <c r="H141" s="209">
        <v>400</v>
      </c>
      <c r="I141" s="210"/>
      <c r="J141" s="14"/>
      <c r="K141" s="14"/>
      <c r="L141" s="206"/>
      <c r="M141" s="211"/>
      <c r="N141" s="212"/>
      <c r="O141" s="212"/>
      <c r="P141" s="212"/>
      <c r="Q141" s="212"/>
      <c r="R141" s="212"/>
      <c r="S141" s="212"/>
      <c r="T141" s="21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7" t="s">
        <v>164</v>
      </c>
      <c r="AU141" s="207" t="s">
        <v>88</v>
      </c>
      <c r="AV141" s="14" t="s">
        <v>148</v>
      </c>
      <c r="AW141" s="14" t="s">
        <v>34</v>
      </c>
      <c r="AX141" s="14" t="s">
        <v>86</v>
      </c>
      <c r="AY141" s="207" t="s">
        <v>127</v>
      </c>
    </row>
    <row r="142" spans="1:65" s="2" customFormat="1" ht="33" customHeight="1">
      <c r="A142" s="36"/>
      <c r="B142" s="169"/>
      <c r="C142" s="170" t="s">
        <v>182</v>
      </c>
      <c r="D142" s="170" t="s">
        <v>130</v>
      </c>
      <c r="E142" s="171" t="s">
        <v>183</v>
      </c>
      <c r="F142" s="172" t="s">
        <v>184</v>
      </c>
      <c r="G142" s="173" t="s">
        <v>162</v>
      </c>
      <c r="H142" s="174">
        <v>6320</v>
      </c>
      <c r="I142" s="175"/>
      <c r="J142" s="176">
        <f>ROUND(I142*H142,2)</f>
        <v>0</v>
      </c>
      <c r="K142" s="172" t="s">
        <v>178</v>
      </c>
      <c r="L142" s="37"/>
      <c r="M142" s="177" t="s">
        <v>1</v>
      </c>
      <c r="N142" s="178" t="s">
        <v>43</v>
      </c>
      <c r="O142" s="75"/>
      <c r="P142" s="179">
        <f>O142*H142</f>
        <v>0</v>
      </c>
      <c r="Q142" s="179">
        <v>0</v>
      </c>
      <c r="R142" s="179">
        <f>Q142*H142</f>
        <v>0</v>
      </c>
      <c r="S142" s="179">
        <v>0.001</v>
      </c>
      <c r="T142" s="180">
        <f>S142*H142</f>
        <v>6.32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1" t="s">
        <v>134</v>
      </c>
      <c r="AT142" s="181" t="s">
        <v>130</v>
      </c>
      <c r="AU142" s="181" t="s">
        <v>88</v>
      </c>
      <c r="AY142" s="17" t="s">
        <v>127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7" t="s">
        <v>86</v>
      </c>
      <c r="BK142" s="182">
        <f>ROUND(I142*H142,2)</f>
        <v>0</v>
      </c>
      <c r="BL142" s="17" t="s">
        <v>134</v>
      </c>
      <c r="BM142" s="181" t="s">
        <v>185</v>
      </c>
    </row>
    <row r="143" spans="1:51" s="13" customFormat="1" ht="12">
      <c r="A143" s="13"/>
      <c r="B143" s="198"/>
      <c r="C143" s="13"/>
      <c r="D143" s="183" t="s">
        <v>164</v>
      </c>
      <c r="E143" s="199" t="s">
        <v>1</v>
      </c>
      <c r="F143" s="200" t="s">
        <v>186</v>
      </c>
      <c r="G143" s="13"/>
      <c r="H143" s="201">
        <v>2740</v>
      </c>
      <c r="I143" s="202"/>
      <c r="J143" s="13"/>
      <c r="K143" s="13"/>
      <c r="L143" s="198"/>
      <c r="M143" s="203"/>
      <c r="N143" s="204"/>
      <c r="O143" s="204"/>
      <c r="P143" s="204"/>
      <c r="Q143" s="204"/>
      <c r="R143" s="204"/>
      <c r="S143" s="204"/>
      <c r="T143" s="20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9" t="s">
        <v>164</v>
      </c>
      <c r="AU143" s="199" t="s">
        <v>88</v>
      </c>
      <c r="AV143" s="13" t="s">
        <v>88</v>
      </c>
      <c r="AW143" s="13" t="s">
        <v>34</v>
      </c>
      <c r="AX143" s="13" t="s">
        <v>78</v>
      </c>
      <c r="AY143" s="199" t="s">
        <v>127</v>
      </c>
    </row>
    <row r="144" spans="1:51" s="13" customFormat="1" ht="12">
      <c r="A144" s="13"/>
      <c r="B144" s="198"/>
      <c r="C144" s="13"/>
      <c r="D144" s="183" t="s">
        <v>164</v>
      </c>
      <c r="E144" s="199" t="s">
        <v>1</v>
      </c>
      <c r="F144" s="200" t="s">
        <v>187</v>
      </c>
      <c r="G144" s="13"/>
      <c r="H144" s="201">
        <v>3580</v>
      </c>
      <c r="I144" s="202"/>
      <c r="J144" s="13"/>
      <c r="K144" s="13"/>
      <c r="L144" s="198"/>
      <c r="M144" s="203"/>
      <c r="N144" s="204"/>
      <c r="O144" s="204"/>
      <c r="P144" s="204"/>
      <c r="Q144" s="204"/>
      <c r="R144" s="204"/>
      <c r="S144" s="204"/>
      <c r="T144" s="20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9" t="s">
        <v>164</v>
      </c>
      <c r="AU144" s="199" t="s">
        <v>88</v>
      </c>
      <c r="AV144" s="13" t="s">
        <v>88</v>
      </c>
      <c r="AW144" s="13" t="s">
        <v>34</v>
      </c>
      <c r="AX144" s="13" t="s">
        <v>78</v>
      </c>
      <c r="AY144" s="199" t="s">
        <v>127</v>
      </c>
    </row>
    <row r="145" spans="1:51" s="14" customFormat="1" ht="12">
      <c r="A145" s="14"/>
      <c r="B145" s="206"/>
      <c r="C145" s="14"/>
      <c r="D145" s="183" t="s">
        <v>164</v>
      </c>
      <c r="E145" s="207" t="s">
        <v>1</v>
      </c>
      <c r="F145" s="208" t="s">
        <v>181</v>
      </c>
      <c r="G145" s="14"/>
      <c r="H145" s="209">
        <v>6320</v>
      </c>
      <c r="I145" s="210"/>
      <c r="J145" s="14"/>
      <c r="K145" s="14"/>
      <c r="L145" s="206"/>
      <c r="M145" s="211"/>
      <c r="N145" s="212"/>
      <c r="O145" s="212"/>
      <c r="P145" s="212"/>
      <c r="Q145" s="212"/>
      <c r="R145" s="212"/>
      <c r="S145" s="212"/>
      <c r="T145" s="21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7" t="s">
        <v>164</v>
      </c>
      <c r="AU145" s="207" t="s">
        <v>88</v>
      </c>
      <c r="AV145" s="14" t="s">
        <v>148</v>
      </c>
      <c r="AW145" s="14" t="s">
        <v>34</v>
      </c>
      <c r="AX145" s="14" t="s">
        <v>86</v>
      </c>
      <c r="AY145" s="207" t="s">
        <v>127</v>
      </c>
    </row>
    <row r="146" spans="1:65" s="2" customFormat="1" ht="16.5" customHeight="1">
      <c r="A146" s="36"/>
      <c r="B146" s="169"/>
      <c r="C146" s="188" t="s">
        <v>188</v>
      </c>
      <c r="D146" s="188" t="s">
        <v>138</v>
      </c>
      <c r="E146" s="189" t="s">
        <v>189</v>
      </c>
      <c r="F146" s="190" t="s">
        <v>190</v>
      </c>
      <c r="G146" s="191" t="s">
        <v>162</v>
      </c>
      <c r="H146" s="192">
        <v>480</v>
      </c>
      <c r="I146" s="193"/>
      <c r="J146" s="194">
        <f>ROUND(I146*H146,2)</f>
        <v>0</v>
      </c>
      <c r="K146" s="190" t="s">
        <v>1</v>
      </c>
      <c r="L146" s="195"/>
      <c r="M146" s="196" t="s">
        <v>1</v>
      </c>
      <c r="N146" s="197" t="s">
        <v>43</v>
      </c>
      <c r="O146" s="7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1" t="s">
        <v>141</v>
      </c>
      <c r="AT146" s="181" t="s">
        <v>138</v>
      </c>
      <c r="AU146" s="181" t="s">
        <v>88</v>
      </c>
      <c r="AY146" s="17" t="s">
        <v>127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7" t="s">
        <v>86</v>
      </c>
      <c r="BK146" s="182">
        <f>ROUND(I146*H146,2)</f>
        <v>0</v>
      </c>
      <c r="BL146" s="17" t="s">
        <v>134</v>
      </c>
      <c r="BM146" s="181" t="s">
        <v>191</v>
      </c>
    </row>
    <row r="147" spans="1:47" s="2" customFormat="1" ht="12">
      <c r="A147" s="36"/>
      <c r="B147" s="37"/>
      <c r="C147" s="36"/>
      <c r="D147" s="183" t="s">
        <v>136</v>
      </c>
      <c r="E147" s="36"/>
      <c r="F147" s="184" t="s">
        <v>192</v>
      </c>
      <c r="G147" s="36"/>
      <c r="H147" s="36"/>
      <c r="I147" s="185"/>
      <c r="J147" s="36"/>
      <c r="K147" s="36"/>
      <c r="L147" s="37"/>
      <c r="M147" s="186"/>
      <c r="N147" s="187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136</v>
      </c>
      <c r="AU147" s="17" t="s">
        <v>88</v>
      </c>
    </row>
    <row r="148" spans="1:51" s="13" customFormat="1" ht="12">
      <c r="A148" s="13"/>
      <c r="B148" s="198"/>
      <c r="C148" s="13"/>
      <c r="D148" s="183" t="s">
        <v>164</v>
      </c>
      <c r="E148" s="199" t="s">
        <v>1</v>
      </c>
      <c r="F148" s="200" t="s">
        <v>193</v>
      </c>
      <c r="G148" s="13"/>
      <c r="H148" s="201">
        <v>200</v>
      </c>
      <c r="I148" s="202"/>
      <c r="J148" s="13"/>
      <c r="K148" s="13"/>
      <c r="L148" s="198"/>
      <c r="M148" s="203"/>
      <c r="N148" s="204"/>
      <c r="O148" s="204"/>
      <c r="P148" s="204"/>
      <c r="Q148" s="204"/>
      <c r="R148" s="204"/>
      <c r="S148" s="204"/>
      <c r="T148" s="20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9" t="s">
        <v>164</v>
      </c>
      <c r="AU148" s="199" t="s">
        <v>88</v>
      </c>
      <c r="AV148" s="13" t="s">
        <v>88</v>
      </c>
      <c r="AW148" s="13" t="s">
        <v>34</v>
      </c>
      <c r="AX148" s="13" t="s">
        <v>78</v>
      </c>
      <c r="AY148" s="199" t="s">
        <v>127</v>
      </c>
    </row>
    <row r="149" spans="1:51" s="13" customFormat="1" ht="12">
      <c r="A149" s="13"/>
      <c r="B149" s="198"/>
      <c r="C149" s="13"/>
      <c r="D149" s="183" t="s">
        <v>164</v>
      </c>
      <c r="E149" s="199" t="s">
        <v>1</v>
      </c>
      <c r="F149" s="200" t="s">
        <v>194</v>
      </c>
      <c r="G149" s="13"/>
      <c r="H149" s="201">
        <v>280</v>
      </c>
      <c r="I149" s="202"/>
      <c r="J149" s="13"/>
      <c r="K149" s="13"/>
      <c r="L149" s="198"/>
      <c r="M149" s="203"/>
      <c r="N149" s="204"/>
      <c r="O149" s="204"/>
      <c r="P149" s="204"/>
      <c r="Q149" s="204"/>
      <c r="R149" s="204"/>
      <c r="S149" s="204"/>
      <c r="T149" s="20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9" t="s">
        <v>164</v>
      </c>
      <c r="AU149" s="199" t="s">
        <v>88</v>
      </c>
      <c r="AV149" s="13" t="s">
        <v>88</v>
      </c>
      <c r="AW149" s="13" t="s">
        <v>34</v>
      </c>
      <c r="AX149" s="13" t="s">
        <v>78</v>
      </c>
      <c r="AY149" s="199" t="s">
        <v>127</v>
      </c>
    </row>
    <row r="150" spans="1:51" s="14" customFormat="1" ht="12">
      <c r="A150" s="14"/>
      <c r="B150" s="206"/>
      <c r="C150" s="14"/>
      <c r="D150" s="183" t="s">
        <v>164</v>
      </c>
      <c r="E150" s="207" t="s">
        <v>1</v>
      </c>
      <c r="F150" s="208" t="s">
        <v>181</v>
      </c>
      <c r="G150" s="14"/>
      <c r="H150" s="209">
        <v>480</v>
      </c>
      <c r="I150" s="210"/>
      <c r="J150" s="14"/>
      <c r="K150" s="14"/>
      <c r="L150" s="206"/>
      <c r="M150" s="211"/>
      <c r="N150" s="212"/>
      <c r="O150" s="212"/>
      <c r="P150" s="212"/>
      <c r="Q150" s="212"/>
      <c r="R150" s="212"/>
      <c r="S150" s="212"/>
      <c r="T150" s="21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7" t="s">
        <v>164</v>
      </c>
      <c r="AU150" s="207" t="s">
        <v>88</v>
      </c>
      <c r="AV150" s="14" t="s">
        <v>148</v>
      </c>
      <c r="AW150" s="14" t="s">
        <v>34</v>
      </c>
      <c r="AX150" s="14" t="s">
        <v>86</v>
      </c>
      <c r="AY150" s="207" t="s">
        <v>127</v>
      </c>
    </row>
    <row r="151" spans="1:65" s="2" customFormat="1" ht="12">
      <c r="A151" s="36"/>
      <c r="B151" s="169"/>
      <c r="C151" s="170" t="s">
        <v>195</v>
      </c>
      <c r="D151" s="170" t="s">
        <v>130</v>
      </c>
      <c r="E151" s="171" t="s">
        <v>196</v>
      </c>
      <c r="F151" s="172" t="s">
        <v>197</v>
      </c>
      <c r="G151" s="173" t="s">
        <v>198</v>
      </c>
      <c r="H151" s="174">
        <v>5.88</v>
      </c>
      <c r="I151" s="175"/>
      <c r="J151" s="176">
        <f>ROUND(I151*H151,2)</f>
        <v>0</v>
      </c>
      <c r="K151" s="172" t="s">
        <v>178</v>
      </c>
      <c r="L151" s="37"/>
      <c r="M151" s="177" t="s">
        <v>1</v>
      </c>
      <c r="N151" s="178" t="s">
        <v>43</v>
      </c>
      <c r="O151" s="75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1" t="s">
        <v>134</v>
      </c>
      <c r="AT151" s="181" t="s">
        <v>130</v>
      </c>
      <c r="AU151" s="181" t="s">
        <v>88</v>
      </c>
      <c r="AY151" s="17" t="s">
        <v>127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7" t="s">
        <v>86</v>
      </c>
      <c r="BK151" s="182">
        <f>ROUND(I151*H151,2)</f>
        <v>0</v>
      </c>
      <c r="BL151" s="17" t="s">
        <v>134</v>
      </c>
      <c r="BM151" s="181" t="s">
        <v>199</v>
      </c>
    </row>
    <row r="152" spans="1:51" s="13" customFormat="1" ht="12">
      <c r="A152" s="13"/>
      <c r="B152" s="198"/>
      <c r="C152" s="13"/>
      <c r="D152" s="183" t="s">
        <v>164</v>
      </c>
      <c r="E152" s="199" t="s">
        <v>1</v>
      </c>
      <c r="F152" s="200" t="s">
        <v>200</v>
      </c>
      <c r="G152" s="13"/>
      <c r="H152" s="201">
        <v>2.48</v>
      </c>
      <c r="I152" s="202"/>
      <c r="J152" s="13"/>
      <c r="K152" s="13"/>
      <c r="L152" s="198"/>
      <c r="M152" s="203"/>
      <c r="N152" s="204"/>
      <c r="O152" s="204"/>
      <c r="P152" s="204"/>
      <c r="Q152" s="204"/>
      <c r="R152" s="204"/>
      <c r="S152" s="204"/>
      <c r="T152" s="20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9" t="s">
        <v>164</v>
      </c>
      <c r="AU152" s="199" t="s">
        <v>88</v>
      </c>
      <c r="AV152" s="13" t="s">
        <v>88</v>
      </c>
      <c r="AW152" s="13" t="s">
        <v>34</v>
      </c>
      <c r="AX152" s="13" t="s">
        <v>78</v>
      </c>
      <c r="AY152" s="199" t="s">
        <v>127</v>
      </c>
    </row>
    <row r="153" spans="1:51" s="13" customFormat="1" ht="12">
      <c r="A153" s="13"/>
      <c r="B153" s="198"/>
      <c r="C153" s="13"/>
      <c r="D153" s="183" t="s">
        <v>164</v>
      </c>
      <c r="E153" s="199" t="s">
        <v>1</v>
      </c>
      <c r="F153" s="200" t="s">
        <v>201</v>
      </c>
      <c r="G153" s="13"/>
      <c r="H153" s="201">
        <v>3.4</v>
      </c>
      <c r="I153" s="202"/>
      <c r="J153" s="13"/>
      <c r="K153" s="13"/>
      <c r="L153" s="198"/>
      <c r="M153" s="203"/>
      <c r="N153" s="204"/>
      <c r="O153" s="204"/>
      <c r="P153" s="204"/>
      <c r="Q153" s="204"/>
      <c r="R153" s="204"/>
      <c r="S153" s="204"/>
      <c r="T153" s="20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9" t="s">
        <v>164</v>
      </c>
      <c r="AU153" s="199" t="s">
        <v>88</v>
      </c>
      <c r="AV153" s="13" t="s">
        <v>88</v>
      </c>
      <c r="AW153" s="13" t="s">
        <v>34</v>
      </c>
      <c r="AX153" s="13" t="s">
        <v>78</v>
      </c>
      <c r="AY153" s="199" t="s">
        <v>127</v>
      </c>
    </row>
    <row r="154" spans="1:51" s="14" customFormat="1" ht="12">
      <c r="A154" s="14"/>
      <c r="B154" s="206"/>
      <c r="C154" s="14"/>
      <c r="D154" s="183" t="s">
        <v>164</v>
      </c>
      <c r="E154" s="207" t="s">
        <v>1</v>
      </c>
      <c r="F154" s="208" t="s">
        <v>181</v>
      </c>
      <c r="G154" s="14"/>
      <c r="H154" s="209">
        <v>5.88</v>
      </c>
      <c r="I154" s="210"/>
      <c r="J154" s="14"/>
      <c r="K154" s="14"/>
      <c r="L154" s="206"/>
      <c r="M154" s="211"/>
      <c r="N154" s="212"/>
      <c r="O154" s="212"/>
      <c r="P154" s="212"/>
      <c r="Q154" s="212"/>
      <c r="R154" s="212"/>
      <c r="S154" s="212"/>
      <c r="T154" s="21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7" t="s">
        <v>164</v>
      </c>
      <c r="AU154" s="207" t="s">
        <v>88</v>
      </c>
      <c r="AV154" s="14" t="s">
        <v>148</v>
      </c>
      <c r="AW154" s="14" t="s">
        <v>34</v>
      </c>
      <c r="AX154" s="14" t="s">
        <v>86</v>
      </c>
      <c r="AY154" s="207" t="s">
        <v>127</v>
      </c>
    </row>
    <row r="155" spans="1:63" s="12" customFormat="1" ht="22.8" customHeight="1">
      <c r="A155" s="12"/>
      <c r="B155" s="156"/>
      <c r="C155" s="12"/>
      <c r="D155" s="157" t="s">
        <v>77</v>
      </c>
      <c r="E155" s="167" t="s">
        <v>202</v>
      </c>
      <c r="F155" s="167" t="s">
        <v>203</v>
      </c>
      <c r="G155" s="12"/>
      <c r="H155" s="12"/>
      <c r="I155" s="159"/>
      <c r="J155" s="168">
        <f>BK155</f>
        <v>0</v>
      </c>
      <c r="K155" s="12"/>
      <c r="L155" s="156"/>
      <c r="M155" s="161"/>
      <c r="N155" s="162"/>
      <c r="O155" s="162"/>
      <c r="P155" s="163">
        <f>SUM(P156:P160)</f>
        <v>0</v>
      </c>
      <c r="Q155" s="162"/>
      <c r="R155" s="163">
        <f>SUM(R156:R160)</f>
        <v>0.06656999999999999</v>
      </c>
      <c r="S155" s="162"/>
      <c r="T155" s="164">
        <f>SUM(T156:T160)</f>
        <v>0.063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7" t="s">
        <v>88</v>
      </c>
      <c r="AT155" s="165" t="s">
        <v>77</v>
      </c>
      <c r="AU155" s="165" t="s">
        <v>86</v>
      </c>
      <c r="AY155" s="157" t="s">
        <v>127</v>
      </c>
      <c r="BK155" s="166">
        <f>SUM(BK156:BK160)</f>
        <v>0</v>
      </c>
    </row>
    <row r="156" spans="1:65" s="2" customFormat="1" ht="33" customHeight="1">
      <c r="A156" s="36"/>
      <c r="B156" s="169"/>
      <c r="C156" s="170" t="s">
        <v>204</v>
      </c>
      <c r="D156" s="170" t="s">
        <v>130</v>
      </c>
      <c r="E156" s="171" t="s">
        <v>205</v>
      </c>
      <c r="F156" s="172" t="s">
        <v>206</v>
      </c>
      <c r="G156" s="173" t="s">
        <v>207</v>
      </c>
      <c r="H156" s="174">
        <v>2</v>
      </c>
      <c r="I156" s="175"/>
      <c r="J156" s="176">
        <f>ROUND(I156*H156,2)</f>
        <v>0</v>
      </c>
      <c r="K156" s="172" t="s">
        <v>178</v>
      </c>
      <c r="L156" s="37"/>
      <c r="M156" s="177" t="s">
        <v>1</v>
      </c>
      <c r="N156" s="178" t="s">
        <v>43</v>
      </c>
      <c r="O156" s="75"/>
      <c r="P156" s="179">
        <f>O156*H156</f>
        <v>0</v>
      </c>
      <c r="Q156" s="179">
        <v>0.014</v>
      </c>
      <c r="R156" s="179">
        <f>Q156*H156</f>
        <v>0.028</v>
      </c>
      <c r="S156" s="179">
        <v>0.014</v>
      </c>
      <c r="T156" s="180">
        <f>S156*H156</f>
        <v>0.028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1" t="s">
        <v>134</v>
      </c>
      <c r="AT156" s="181" t="s">
        <v>130</v>
      </c>
      <c r="AU156" s="181" t="s">
        <v>88</v>
      </c>
      <c r="AY156" s="17" t="s">
        <v>127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7" t="s">
        <v>86</v>
      </c>
      <c r="BK156" s="182">
        <f>ROUND(I156*H156,2)</f>
        <v>0</v>
      </c>
      <c r="BL156" s="17" t="s">
        <v>134</v>
      </c>
      <c r="BM156" s="181" t="s">
        <v>208</v>
      </c>
    </row>
    <row r="157" spans="1:65" s="2" customFormat="1" ht="12">
      <c r="A157" s="36"/>
      <c r="B157" s="169"/>
      <c r="C157" s="170" t="s">
        <v>209</v>
      </c>
      <c r="D157" s="170" t="s">
        <v>130</v>
      </c>
      <c r="E157" s="171" t="s">
        <v>210</v>
      </c>
      <c r="F157" s="172" t="s">
        <v>211</v>
      </c>
      <c r="G157" s="173" t="s">
        <v>207</v>
      </c>
      <c r="H157" s="174">
        <v>1</v>
      </c>
      <c r="I157" s="175"/>
      <c r="J157" s="176">
        <f>ROUND(I157*H157,2)</f>
        <v>0</v>
      </c>
      <c r="K157" s="172" t="s">
        <v>178</v>
      </c>
      <c r="L157" s="37"/>
      <c r="M157" s="177" t="s">
        <v>1</v>
      </c>
      <c r="N157" s="178" t="s">
        <v>43</v>
      </c>
      <c r="O157" s="75"/>
      <c r="P157" s="179">
        <f>O157*H157</f>
        <v>0</v>
      </c>
      <c r="Q157" s="179">
        <v>0.035</v>
      </c>
      <c r="R157" s="179">
        <f>Q157*H157</f>
        <v>0.035</v>
      </c>
      <c r="S157" s="179">
        <v>0.035</v>
      </c>
      <c r="T157" s="180">
        <f>S157*H157</f>
        <v>0.035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1" t="s">
        <v>134</v>
      </c>
      <c r="AT157" s="181" t="s">
        <v>130</v>
      </c>
      <c r="AU157" s="181" t="s">
        <v>88</v>
      </c>
      <c r="AY157" s="17" t="s">
        <v>127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7" t="s">
        <v>86</v>
      </c>
      <c r="BK157" s="182">
        <f>ROUND(I157*H157,2)</f>
        <v>0</v>
      </c>
      <c r="BL157" s="17" t="s">
        <v>134</v>
      </c>
      <c r="BM157" s="181" t="s">
        <v>212</v>
      </c>
    </row>
    <row r="158" spans="1:65" s="2" customFormat="1" ht="12">
      <c r="A158" s="36"/>
      <c r="B158" s="169"/>
      <c r="C158" s="170" t="s">
        <v>8</v>
      </c>
      <c r="D158" s="170" t="s">
        <v>130</v>
      </c>
      <c r="E158" s="171" t="s">
        <v>213</v>
      </c>
      <c r="F158" s="172" t="s">
        <v>214</v>
      </c>
      <c r="G158" s="173" t="s">
        <v>207</v>
      </c>
      <c r="H158" s="174">
        <v>3</v>
      </c>
      <c r="I158" s="175"/>
      <c r="J158" s="176">
        <f>ROUND(I158*H158,2)</f>
        <v>0</v>
      </c>
      <c r="K158" s="172" t="s">
        <v>178</v>
      </c>
      <c r="L158" s="37"/>
      <c r="M158" s="177" t="s">
        <v>1</v>
      </c>
      <c r="N158" s="178" t="s">
        <v>43</v>
      </c>
      <c r="O158" s="75"/>
      <c r="P158" s="179">
        <f>O158*H158</f>
        <v>0</v>
      </c>
      <c r="Q158" s="179">
        <v>0.00049</v>
      </c>
      <c r="R158" s="179">
        <f>Q158*H158</f>
        <v>0.00147</v>
      </c>
      <c r="S158" s="179">
        <v>0</v>
      </c>
      <c r="T158" s="18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1" t="s">
        <v>134</v>
      </c>
      <c r="AT158" s="181" t="s">
        <v>130</v>
      </c>
      <c r="AU158" s="181" t="s">
        <v>88</v>
      </c>
      <c r="AY158" s="17" t="s">
        <v>127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7" t="s">
        <v>86</v>
      </c>
      <c r="BK158" s="182">
        <f>ROUND(I158*H158,2)</f>
        <v>0</v>
      </c>
      <c r="BL158" s="17" t="s">
        <v>134</v>
      </c>
      <c r="BM158" s="181" t="s">
        <v>215</v>
      </c>
    </row>
    <row r="159" spans="1:65" s="2" customFormat="1" ht="12">
      <c r="A159" s="36"/>
      <c r="B159" s="169"/>
      <c r="C159" s="170" t="s">
        <v>134</v>
      </c>
      <c r="D159" s="170" t="s">
        <v>130</v>
      </c>
      <c r="E159" s="171" t="s">
        <v>216</v>
      </c>
      <c r="F159" s="172" t="s">
        <v>217</v>
      </c>
      <c r="G159" s="173" t="s">
        <v>207</v>
      </c>
      <c r="H159" s="174">
        <v>3</v>
      </c>
      <c r="I159" s="175"/>
      <c r="J159" s="176">
        <f>ROUND(I159*H159,2)</f>
        <v>0</v>
      </c>
      <c r="K159" s="172" t="s">
        <v>178</v>
      </c>
      <c r="L159" s="37"/>
      <c r="M159" s="177" t="s">
        <v>1</v>
      </c>
      <c r="N159" s="178" t="s">
        <v>43</v>
      </c>
      <c r="O159" s="75"/>
      <c r="P159" s="179">
        <f>O159*H159</f>
        <v>0</v>
      </c>
      <c r="Q159" s="179">
        <v>0.00048</v>
      </c>
      <c r="R159" s="179">
        <f>Q159*H159</f>
        <v>0.00144</v>
      </c>
      <c r="S159" s="179">
        <v>0</v>
      </c>
      <c r="T159" s="18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1" t="s">
        <v>134</v>
      </c>
      <c r="AT159" s="181" t="s">
        <v>130</v>
      </c>
      <c r="AU159" s="181" t="s">
        <v>88</v>
      </c>
      <c r="AY159" s="17" t="s">
        <v>127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7" t="s">
        <v>86</v>
      </c>
      <c r="BK159" s="182">
        <f>ROUND(I159*H159,2)</f>
        <v>0</v>
      </c>
      <c r="BL159" s="17" t="s">
        <v>134</v>
      </c>
      <c r="BM159" s="181" t="s">
        <v>218</v>
      </c>
    </row>
    <row r="160" spans="1:65" s="2" customFormat="1" ht="33" customHeight="1">
      <c r="A160" s="36"/>
      <c r="B160" s="169"/>
      <c r="C160" s="170" t="s">
        <v>219</v>
      </c>
      <c r="D160" s="170" t="s">
        <v>130</v>
      </c>
      <c r="E160" s="171" t="s">
        <v>220</v>
      </c>
      <c r="F160" s="172" t="s">
        <v>221</v>
      </c>
      <c r="G160" s="173" t="s">
        <v>207</v>
      </c>
      <c r="H160" s="174">
        <v>3</v>
      </c>
      <c r="I160" s="175"/>
      <c r="J160" s="176">
        <f>ROUND(I160*H160,2)</f>
        <v>0</v>
      </c>
      <c r="K160" s="172" t="s">
        <v>178</v>
      </c>
      <c r="L160" s="37"/>
      <c r="M160" s="177" t="s">
        <v>1</v>
      </c>
      <c r="N160" s="178" t="s">
        <v>43</v>
      </c>
      <c r="O160" s="75"/>
      <c r="P160" s="179">
        <f>O160*H160</f>
        <v>0</v>
      </c>
      <c r="Q160" s="179">
        <v>0.00022</v>
      </c>
      <c r="R160" s="179">
        <f>Q160*H160</f>
        <v>0.00066</v>
      </c>
      <c r="S160" s="179">
        <v>0</v>
      </c>
      <c r="T160" s="18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1" t="s">
        <v>134</v>
      </c>
      <c r="AT160" s="181" t="s">
        <v>130</v>
      </c>
      <c r="AU160" s="181" t="s">
        <v>88</v>
      </c>
      <c r="AY160" s="17" t="s">
        <v>127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7" t="s">
        <v>86</v>
      </c>
      <c r="BK160" s="182">
        <f>ROUND(I160*H160,2)</f>
        <v>0</v>
      </c>
      <c r="BL160" s="17" t="s">
        <v>134</v>
      </c>
      <c r="BM160" s="181" t="s">
        <v>222</v>
      </c>
    </row>
    <row r="161" spans="1:63" s="12" customFormat="1" ht="25.9" customHeight="1">
      <c r="A161" s="12"/>
      <c r="B161" s="156"/>
      <c r="C161" s="12"/>
      <c r="D161" s="157" t="s">
        <v>77</v>
      </c>
      <c r="E161" s="158" t="s">
        <v>223</v>
      </c>
      <c r="F161" s="158" t="s">
        <v>224</v>
      </c>
      <c r="G161" s="12"/>
      <c r="H161" s="12"/>
      <c r="I161" s="159"/>
      <c r="J161" s="160">
        <f>BK161</f>
        <v>0</v>
      </c>
      <c r="K161" s="12"/>
      <c r="L161" s="156"/>
      <c r="M161" s="161"/>
      <c r="N161" s="162"/>
      <c r="O161" s="162"/>
      <c r="P161" s="163">
        <f>P162</f>
        <v>0</v>
      </c>
      <c r="Q161" s="162"/>
      <c r="R161" s="163">
        <f>R162</f>
        <v>0</v>
      </c>
      <c r="S161" s="162"/>
      <c r="T161" s="16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7" t="s">
        <v>154</v>
      </c>
      <c r="AT161" s="165" t="s">
        <v>77</v>
      </c>
      <c r="AU161" s="165" t="s">
        <v>78</v>
      </c>
      <c r="AY161" s="157" t="s">
        <v>127</v>
      </c>
      <c r="BK161" s="166">
        <f>BK162</f>
        <v>0</v>
      </c>
    </row>
    <row r="162" spans="1:63" s="12" customFormat="1" ht="22.8" customHeight="1">
      <c r="A162" s="12"/>
      <c r="B162" s="156"/>
      <c r="C162" s="12"/>
      <c r="D162" s="157" t="s">
        <v>77</v>
      </c>
      <c r="E162" s="167" t="s">
        <v>225</v>
      </c>
      <c r="F162" s="167" t="s">
        <v>226</v>
      </c>
      <c r="G162" s="12"/>
      <c r="H162" s="12"/>
      <c r="I162" s="159"/>
      <c r="J162" s="168">
        <f>BK162</f>
        <v>0</v>
      </c>
      <c r="K162" s="12"/>
      <c r="L162" s="156"/>
      <c r="M162" s="161"/>
      <c r="N162" s="162"/>
      <c r="O162" s="162"/>
      <c r="P162" s="163">
        <f>SUM(P163:P164)</f>
        <v>0</v>
      </c>
      <c r="Q162" s="162"/>
      <c r="R162" s="163">
        <f>SUM(R163:R164)</f>
        <v>0</v>
      </c>
      <c r="S162" s="162"/>
      <c r="T162" s="164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7" t="s">
        <v>154</v>
      </c>
      <c r="AT162" s="165" t="s">
        <v>77</v>
      </c>
      <c r="AU162" s="165" t="s">
        <v>86</v>
      </c>
      <c r="AY162" s="157" t="s">
        <v>127</v>
      </c>
      <c r="BK162" s="166">
        <f>SUM(BK163:BK164)</f>
        <v>0</v>
      </c>
    </row>
    <row r="163" spans="1:65" s="2" customFormat="1" ht="16.5" customHeight="1">
      <c r="A163" s="36"/>
      <c r="B163" s="169"/>
      <c r="C163" s="170" t="s">
        <v>227</v>
      </c>
      <c r="D163" s="170" t="s">
        <v>130</v>
      </c>
      <c r="E163" s="171" t="s">
        <v>228</v>
      </c>
      <c r="F163" s="172" t="s">
        <v>226</v>
      </c>
      <c r="G163" s="173" t="s">
        <v>151</v>
      </c>
      <c r="H163" s="174">
        <v>1</v>
      </c>
      <c r="I163" s="175"/>
      <c r="J163" s="176">
        <f>ROUND(I163*H163,2)</f>
        <v>0</v>
      </c>
      <c r="K163" s="172" t="s">
        <v>178</v>
      </c>
      <c r="L163" s="37"/>
      <c r="M163" s="177" t="s">
        <v>1</v>
      </c>
      <c r="N163" s="178" t="s">
        <v>43</v>
      </c>
      <c r="O163" s="75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1" t="s">
        <v>229</v>
      </c>
      <c r="AT163" s="181" t="s">
        <v>130</v>
      </c>
      <c r="AU163" s="181" t="s">
        <v>88</v>
      </c>
      <c r="AY163" s="17" t="s">
        <v>127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7" t="s">
        <v>86</v>
      </c>
      <c r="BK163" s="182">
        <f>ROUND(I163*H163,2)</f>
        <v>0</v>
      </c>
      <c r="BL163" s="17" t="s">
        <v>229</v>
      </c>
      <c r="BM163" s="181" t="s">
        <v>230</v>
      </c>
    </row>
    <row r="164" spans="1:47" s="2" customFormat="1" ht="12">
      <c r="A164" s="36"/>
      <c r="B164" s="37"/>
      <c r="C164" s="36"/>
      <c r="D164" s="183" t="s">
        <v>136</v>
      </c>
      <c r="E164" s="36"/>
      <c r="F164" s="184" t="s">
        <v>231</v>
      </c>
      <c r="G164" s="36"/>
      <c r="H164" s="36"/>
      <c r="I164" s="185"/>
      <c r="J164" s="36"/>
      <c r="K164" s="36"/>
      <c r="L164" s="37"/>
      <c r="M164" s="214"/>
      <c r="N164" s="215"/>
      <c r="O164" s="216"/>
      <c r="P164" s="216"/>
      <c r="Q164" s="216"/>
      <c r="R164" s="216"/>
      <c r="S164" s="216"/>
      <c r="T164" s="21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7" t="s">
        <v>136</v>
      </c>
      <c r="AU164" s="17" t="s">
        <v>88</v>
      </c>
    </row>
    <row r="165" spans="1:31" s="2" customFormat="1" ht="6.95" customHeight="1">
      <c r="A165" s="36"/>
      <c r="B165" s="58"/>
      <c r="C165" s="59"/>
      <c r="D165" s="59"/>
      <c r="E165" s="59"/>
      <c r="F165" s="59"/>
      <c r="G165" s="59"/>
      <c r="H165" s="59"/>
      <c r="I165" s="59"/>
      <c r="J165" s="59"/>
      <c r="K165" s="59"/>
      <c r="L165" s="37"/>
      <c r="M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</sheetData>
  <autoFilter ref="C120:K16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4.95" customHeight="1">
      <c r="B4" s="20"/>
      <c r="D4" s="21" t="s">
        <v>99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VD Dolní Beřkovice, rekonstrukce hydraulického systému PK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232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7" t="str">
        <f>'Rekapitulace stavby'!AN8</f>
        <v>23. 5. 2021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tr">
        <f>IF('Rekapitulace stavby'!AN10="","",'Rekapitulace stavby'!AN10)</f>
        <v>70890005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>Povodí Labe, státní podnik</v>
      </c>
      <c r="F15" s="36"/>
      <c r="G15" s="36"/>
      <c r="H15" s="36"/>
      <c r="I15" s="30" t="s">
        <v>29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30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29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32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29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36</v>
      </c>
      <c r="F24" s="36"/>
      <c r="G24" s="36"/>
      <c r="H24" s="36"/>
      <c r="I24" s="30" t="s">
        <v>29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37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38</v>
      </c>
      <c r="E30" s="36"/>
      <c r="F30" s="36"/>
      <c r="G30" s="36"/>
      <c r="H30" s="36"/>
      <c r="I30" s="36"/>
      <c r="J30" s="94">
        <f>ROUND(J121,2)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40</v>
      </c>
      <c r="G32" s="36"/>
      <c r="H32" s="36"/>
      <c r="I32" s="41" t="s">
        <v>39</v>
      </c>
      <c r="J32" s="41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42</v>
      </c>
      <c r="E33" s="30" t="s">
        <v>43</v>
      </c>
      <c r="F33" s="125">
        <f>ROUND((SUM(BE121:BE154)),2)</f>
        <v>0</v>
      </c>
      <c r="G33" s="36"/>
      <c r="H33" s="36"/>
      <c r="I33" s="126">
        <v>0.21</v>
      </c>
      <c r="J33" s="125">
        <f>ROUND(((SUM(BE121:BE154))*I33),2)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44</v>
      </c>
      <c r="F34" s="125">
        <f>ROUND((SUM(BF121:BF154)),2)</f>
        <v>0</v>
      </c>
      <c r="G34" s="36"/>
      <c r="H34" s="36"/>
      <c r="I34" s="126">
        <v>0.15</v>
      </c>
      <c r="J34" s="125">
        <f>ROUND(((SUM(BF121:BF154))*I34),2)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45</v>
      </c>
      <c r="F35" s="125">
        <f>ROUND((SUM(BG121:BG154)),2)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46</v>
      </c>
      <c r="F36" s="125">
        <f>ROUND((SUM(BH121:BH154)),2)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47</v>
      </c>
      <c r="F37" s="125">
        <f>ROUND((SUM(BI121:BI154)),2)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48</v>
      </c>
      <c r="E39" s="79"/>
      <c r="F39" s="79"/>
      <c r="G39" s="129" t="s">
        <v>49</v>
      </c>
      <c r="H39" s="130" t="s">
        <v>50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53</v>
      </c>
      <c r="E61" s="39"/>
      <c r="F61" s="133" t="s">
        <v>54</v>
      </c>
      <c r="G61" s="56" t="s">
        <v>53</v>
      </c>
      <c r="H61" s="39"/>
      <c r="I61" s="39"/>
      <c r="J61" s="134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53</v>
      </c>
      <c r="E76" s="39"/>
      <c r="F76" s="133" t="s">
        <v>54</v>
      </c>
      <c r="G76" s="56" t="s">
        <v>53</v>
      </c>
      <c r="H76" s="39"/>
      <c r="I76" s="39"/>
      <c r="J76" s="134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102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VD Dolní Beřkovice, rekonstrukce hydraulického systému PK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100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Agregaty - Rekonstrukce hydraulických agregátů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>VD Dolní Beřkovice</v>
      </c>
      <c r="G89" s="36"/>
      <c r="H89" s="36"/>
      <c r="I89" s="30" t="s">
        <v>23</v>
      </c>
      <c r="J89" s="67" t="str">
        <f>IF(J12="","",J12)</f>
        <v>23. 5. 2021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25</v>
      </c>
      <c r="D91" s="36"/>
      <c r="E91" s="36"/>
      <c r="F91" s="25" t="str">
        <f>E15</f>
        <v>Povodí Labe, státní podnik</v>
      </c>
      <c r="G91" s="36"/>
      <c r="H91" s="36"/>
      <c r="I91" s="30" t="s">
        <v>32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>MD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103</v>
      </c>
      <c r="D94" s="127"/>
      <c r="E94" s="127"/>
      <c r="F94" s="127"/>
      <c r="G94" s="127"/>
      <c r="H94" s="127"/>
      <c r="I94" s="127"/>
      <c r="J94" s="136" t="s">
        <v>104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105</v>
      </c>
      <c r="D96" s="36"/>
      <c r="E96" s="36"/>
      <c r="F96" s="36"/>
      <c r="G96" s="36"/>
      <c r="H96" s="36"/>
      <c r="I96" s="36"/>
      <c r="J96" s="94">
        <f>J121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106</v>
      </c>
    </row>
    <row r="97" spans="1:31" s="9" customFormat="1" ht="24.95" customHeight="1">
      <c r="A97" s="9"/>
      <c r="B97" s="138"/>
      <c r="C97" s="9"/>
      <c r="D97" s="139" t="s">
        <v>107</v>
      </c>
      <c r="E97" s="140"/>
      <c r="F97" s="140"/>
      <c r="G97" s="140"/>
      <c r="H97" s="140"/>
      <c r="I97" s="140"/>
      <c r="J97" s="141">
        <f>J122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108</v>
      </c>
      <c r="E98" s="144"/>
      <c r="F98" s="144"/>
      <c r="G98" s="144"/>
      <c r="H98" s="144"/>
      <c r="I98" s="144"/>
      <c r="J98" s="145">
        <f>J123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109</v>
      </c>
      <c r="E99" s="144"/>
      <c r="F99" s="144"/>
      <c r="G99" s="144"/>
      <c r="H99" s="144"/>
      <c r="I99" s="144"/>
      <c r="J99" s="145">
        <f>J143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8"/>
      <c r="C100" s="9"/>
      <c r="D100" s="139" t="s">
        <v>110</v>
      </c>
      <c r="E100" s="140"/>
      <c r="F100" s="140"/>
      <c r="G100" s="140"/>
      <c r="H100" s="140"/>
      <c r="I100" s="140"/>
      <c r="J100" s="141">
        <f>J151</f>
        <v>0</v>
      </c>
      <c r="K100" s="9"/>
      <c r="L100" s="13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2"/>
      <c r="C101" s="10"/>
      <c r="D101" s="143" t="s">
        <v>111</v>
      </c>
      <c r="E101" s="144"/>
      <c r="F101" s="144"/>
      <c r="G101" s="144"/>
      <c r="H101" s="144"/>
      <c r="I101" s="144"/>
      <c r="J101" s="145">
        <f>J152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112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6"/>
      <c r="D111" s="36"/>
      <c r="E111" s="119" t="str">
        <f>E7</f>
        <v>VD Dolní Beřkovice, rekonstrukce hydraulického systému PK</v>
      </c>
      <c r="F111" s="30"/>
      <c r="G111" s="30"/>
      <c r="H111" s="30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100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65" t="str">
        <f>E9</f>
        <v>Agregaty - Rekonstrukce hydraulických agregátů</v>
      </c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21</v>
      </c>
      <c r="D115" s="36"/>
      <c r="E115" s="36"/>
      <c r="F115" s="25" t="str">
        <f>F12</f>
        <v>VD Dolní Beřkovice</v>
      </c>
      <c r="G115" s="36"/>
      <c r="H115" s="36"/>
      <c r="I115" s="30" t="s">
        <v>23</v>
      </c>
      <c r="J115" s="67" t="str">
        <f>IF(J12="","",J12)</f>
        <v>23. 5. 2021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25</v>
      </c>
      <c r="D117" s="36"/>
      <c r="E117" s="36"/>
      <c r="F117" s="25" t="str">
        <f>E15</f>
        <v>Povodí Labe, státní podnik</v>
      </c>
      <c r="G117" s="36"/>
      <c r="H117" s="36"/>
      <c r="I117" s="30" t="s">
        <v>32</v>
      </c>
      <c r="J117" s="34" t="str">
        <f>E21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30</v>
      </c>
      <c r="D118" s="36"/>
      <c r="E118" s="36"/>
      <c r="F118" s="25" t="str">
        <f>IF(E18="","",E18)</f>
        <v>Vyplň údaj</v>
      </c>
      <c r="G118" s="36"/>
      <c r="H118" s="36"/>
      <c r="I118" s="30" t="s">
        <v>35</v>
      </c>
      <c r="J118" s="34" t="str">
        <f>E24</f>
        <v>MD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46"/>
      <c r="B120" s="147"/>
      <c r="C120" s="148" t="s">
        <v>113</v>
      </c>
      <c r="D120" s="149" t="s">
        <v>63</v>
      </c>
      <c r="E120" s="149" t="s">
        <v>59</v>
      </c>
      <c r="F120" s="149" t="s">
        <v>60</v>
      </c>
      <c r="G120" s="149" t="s">
        <v>114</v>
      </c>
      <c r="H120" s="149" t="s">
        <v>115</v>
      </c>
      <c r="I120" s="149" t="s">
        <v>116</v>
      </c>
      <c r="J120" s="149" t="s">
        <v>104</v>
      </c>
      <c r="K120" s="150" t="s">
        <v>117</v>
      </c>
      <c r="L120" s="151"/>
      <c r="M120" s="84" t="s">
        <v>1</v>
      </c>
      <c r="N120" s="85" t="s">
        <v>42</v>
      </c>
      <c r="O120" s="85" t="s">
        <v>118</v>
      </c>
      <c r="P120" s="85" t="s">
        <v>119</v>
      </c>
      <c r="Q120" s="85" t="s">
        <v>120</v>
      </c>
      <c r="R120" s="85" t="s">
        <v>121</v>
      </c>
      <c r="S120" s="85" t="s">
        <v>122</v>
      </c>
      <c r="T120" s="86" t="s">
        <v>123</v>
      </c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</row>
    <row r="121" spans="1:63" s="2" customFormat="1" ht="22.8" customHeight="1">
      <c r="A121" s="36"/>
      <c r="B121" s="37"/>
      <c r="C121" s="91" t="s">
        <v>124</v>
      </c>
      <c r="D121" s="36"/>
      <c r="E121" s="36"/>
      <c r="F121" s="36"/>
      <c r="G121" s="36"/>
      <c r="H121" s="36"/>
      <c r="I121" s="36"/>
      <c r="J121" s="152">
        <f>BK121</f>
        <v>0</v>
      </c>
      <c r="K121" s="36"/>
      <c r="L121" s="37"/>
      <c r="M121" s="87"/>
      <c r="N121" s="71"/>
      <c r="O121" s="88"/>
      <c r="P121" s="153">
        <f>P122+P151</f>
        <v>0</v>
      </c>
      <c r="Q121" s="88"/>
      <c r="R121" s="153">
        <f>R122+R151</f>
        <v>2.1713999999999998</v>
      </c>
      <c r="S121" s="88"/>
      <c r="T121" s="154">
        <f>T122+T151</f>
        <v>3.3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77</v>
      </c>
      <c r="AU121" s="17" t="s">
        <v>106</v>
      </c>
      <c r="BK121" s="155">
        <f>BK122+BK151</f>
        <v>0</v>
      </c>
    </row>
    <row r="122" spans="1:63" s="12" customFormat="1" ht="25.9" customHeight="1">
      <c r="A122" s="12"/>
      <c r="B122" s="156"/>
      <c r="C122" s="12"/>
      <c r="D122" s="157" t="s">
        <v>77</v>
      </c>
      <c r="E122" s="158" t="s">
        <v>125</v>
      </c>
      <c r="F122" s="158" t="s">
        <v>126</v>
      </c>
      <c r="G122" s="12"/>
      <c r="H122" s="12"/>
      <c r="I122" s="159"/>
      <c r="J122" s="160">
        <f>BK122</f>
        <v>0</v>
      </c>
      <c r="K122" s="12"/>
      <c r="L122" s="156"/>
      <c r="M122" s="161"/>
      <c r="N122" s="162"/>
      <c r="O122" s="162"/>
      <c r="P122" s="163">
        <f>P123+P143</f>
        <v>0</v>
      </c>
      <c r="Q122" s="162"/>
      <c r="R122" s="163">
        <f>R123+R143</f>
        <v>2.1713999999999998</v>
      </c>
      <c r="S122" s="162"/>
      <c r="T122" s="164">
        <f>T123+T143</f>
        <v>3.3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7" t="s">
        <v>88</v>
      </c>
      <c r="AT122" s="165" t="s">
        <v>77</v>
      </c>
      <c r="AU122" s="165" t="s">
        <v>78</v>
      </c>
      <c r="AY122" s="157" t="s">
        <v>127</v>
      </c>
      <c r="BK122" s="166">
        <f>BK123+BK143</f>
        <v>0</v>
      </c>
    </row>
    <row r="123" spans="1:63" s="12" customFormat="1" ht="22.8" customHeight="1">
      <c r="A123" s="12"/>
      <c r="B123" s="156"/>
      <c r="C123" s="12"/>
      <c r="D123" s="157" t="s">
        <v>77</v>
      </c>
      <c r="E123" s="167" t="s">
        <v>128</v>
      </c>
      <c r="F123" s="167" t="s">
        <v>129</v>
      </c>
      <c r="G123" s="12"/>
      <c r="H123" s="12"/>
      <c r="I123" s="159"/>
      <c r="J123" s="168">
        <f>BK123</f>
        <v>0</v>
      </c>
      <c r="K123" s="12"/>
      <c r="L123" s="156"/>
      <c r="M123" s="161"/>
      <c r="N123" s="162"/>
      <c r="O123" s="162"/>
      <c r="P123" s="163">
        <f>SUM(P124:P142)</f>
        <v>0</v>
      </c>
      <c r="Q123" s="162"/>
      <c r="R123" s="163">
        <f>SUM(R124:R142)</f>
        <v>0</v>
      </c>
      <c r="S123" s="162"/>
      <c r="T123" s="164">
        <f>SUM(T124:T142)</f>
        <v>1.2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7" t="s">
        <v>88</v>
      </c>
      <c r="AT123" s="165" t="s">
        <v>77</v>
      </c>
      <c r="AU123" s="165" t="s">
        <v>86</v>
      </c>
      <c r="AY123" s="157" t="s">
        <v>127</v>
      </c>
      <c r="BK123" s="166">
        <f>SUM(BK124:BK142)</f>
        <v>0</v>
      </c>
    </row>
    <row r="124" spans="1:65" s="2" customFormat="1" ht="16.5" customHeight="1">
      <c r="A124" s="36"/>
      <c r="B124" s="169"/>
      <c r="C124" s="170" t="s">
        <v>86</v>
      </c>
      <c r="D124" s="170" t="s">
        <v>130</v>
      </c>
      <c r="E124" s="171" t="s">
        <v>233</v>
      </c>
      <c r="F124" s="172" t="s">
        <v>234</v>
      </c>
      <c r="G124" s="173" t="s">
        <v>133</v>
      </c>
      <c r="H124" s="174">
        <v>8</v>
      </c>
      <c r="I124" s="175"/>
      <c r="J124" s="176">
        <f>ROUND(I124*H124,2)</f>
        <v>0</v>
      </c>
      <c r="K124" s="172" t="s">
        <v>1</v>
      </c>
      <c r="L124" s="37"/>
      <c r="M124" s="177" t="s">
        <v>1</v>
      </c>
      <c r="N124" s="178" t="s">
        <v>43</v>
      </c>
      <c r="O124" s="75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1" t="s">
        <v>134</v>
      </c>
      <c r="AT124" s="181" t="s">
        <v>130</v>
      </c>
      <c r="AU124" s="181" t="s">
        <v>88</v>
      </c>
      <c r="AY124" s="17" t="s">
        <v>127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7" t="s">
        <v>86</v>
      </c>
      <c r="BK124" s="182">
        <f>ROUND(I124*H124,2)</f>
        <v>0</v>
      </c>
      <c r="BL124" s="17" t="s">
        <v>134</v>
      </c>
      <c r="BM124" s="181" t="s">
        <v>235</v>
      </c>
    </row>
    <row r="125" spans="1:47" s="2" customFormat="1" ht="12">
      <c r="A125" s="36"/>
      <c r="B125" s="37"/>
      <c r="C125" s="36"/>
      <c r="D125" s="183" t="s">
        <v>136</v>
      </c>
      <c r="E125" s="36"/>
      <c r="F125" s="184" t="s">
        <v>236</v>
      </c>
      <c r="G125" s="36"/>
      <c r="H125" s="36"/>
      <c r="I125" s="185"/>
      <c r="J125" s="36"/>
      <c r="K125" s="36"/>
      <c r="L125" s="37"/>
      <c r="M125" s="186"/>
      <c r="N125" s="187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136</v>
      </c>
      <c r="AU125" s="17" t="s">
        <v>88</v>
      </c>
    </row>
    <row r="126" spans="1:65" s="2" customFormat="1" ht="12">
      <c r="A126" s="36"/>
      <c r="B126" s="169"/>
      <c r="C126" s="188" t="s">
        <v>88</v>
      </c>
      <c r="D126" s="188" t="s">
        <v>138</v>
      </c>
      <c r="E126" s="189" t="s">
        <v>237</v>
      </c>
      <c r="F126" s="190" t="s">
        <v>238</v>
      </c>
      <c r="G126" s="191" t="s">
        <v>133</v>
      </c>
      <c r="H126" s="192">
        <v>8</v>
      </c>
      <c r="I126" s="193"/>
      <c r="J126" s="194">
        <f>ROUND(I126*H126,2)</f>
        <v>0</v>
      </c>
      <c r="K126" s="190" t="s">
        <v>1</v>
      </c>
      <c r="L126" s="195"/>
      <c r="M126" s="196" t="s">
        <v>1</v>
      </c>
      <c r="N126" s="197" t="s">
        <v>43</v>
      </c>
      <c r="O126" s="75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1" t="s">
        <v>141</v>
      </c>
      <c r="AT126" s="181" t="s">
        <v>138</v>
      </c>
      <c r="AU126" s="181" t="s">
        <v>88</v>
      </c>
      <c r="AY126" s="17" t="s">
        <v>127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7" t="s">
        <v>86</v>
      </c>
      <c r="BK126" s="182">
        <f>ROUND(I126*H126,2)</f>
        <v>0</v>
      </c>
      <c r="BL126" s="17" t="s">
        <v>134</v>
      </c>
      <c r="BM126" s="181" t="s">
        <v>239</v>
      </c>
    </row>
    <row r="127" spans="1:47" s="2" customFormat="1" ht="12">
      <c r="A127" s="36"/>
      <c r="B127" s="37"/>
      <c r="C127" s="36"/>
      <c r="D127" s="183" t="s">
        <v>136</v>
      </c>
      <c r="E127" s="36"/>
      <c r="F127" s="184" t="s">
        <v>240</v>
      </c>
      <c r="G127" s="36"/>
      <c r="H127" s="36"/>
      <c r="I127" s="185"/>
      <c r="J127" s="36"/>
      <c r="K127" s="36"/>
      <c r="L127" s="37"/>
      <c r="M127" s="186"/>
      <c r="N127" s="187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136</v>
      </c>
      <c r="AU127" s="17" t="s">
        <v>88</v>
      </c>
    </row>
    <row r="128" spans="1:65" s="2" customFormat="1" ht="21.75" customHeight="1">
      <c r="A128" s="36"/>
      <c r="B128" s="169"/>
      <c r="C128" s="170" t="s">
        <v>144</v>
      </c>
      <c r="D128" s="170" t="s">
        <v>130</v>
      </c>
      <c r="E128" s="171" t="s">
        <v>241</v>
      </c>
      <c r="F128" s="172" t="s">
        <v>242</v>
      </c>
      <c r="G128" s="173" t="s">
        <v>133</v>
      </c>
      <c r="H128" s="174">
        <v>8</v>
      </c>
      <c r="I128" s="175"/>
      <c r="J128" s="176">
        <f>ROUND(I128*H128,2)</f>
        <v>0</v>
      </c>
      <c r="K128" s="172" t="s">
        <v>1</v>
      </c>
      <c r="L128" s="37"/>
      <c r="M128" s="177" t="s">
        <v>1</v>
      </c>
      <c r="N128" s="178" t="s">
        <v>43</v>
      </c>
      <c r="O128" s="75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1" t="s">
        <v>134</v>
      </c>
      <c r="AT128" s="181" t="s">
        <v>130</v>
      </c>
      <c r="AU128" s="181" t="s">
        <v>88</v>
      </c>
      <c r="AY128" s="17" t="s">
        <v>127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7" t="s">
        <v>86</v>
      </c>
      <c r="BK128" s="182">
        <f>ROUND(I128*H128,2)</f>
        <v>0</v>
      </c>
      <c r="BL128" s="17" t="s">
        <v>134</v>
      </c>
      <c r="BM128" s="181" t="s">
        <v>243</v>
      </c>
    </row>
    <row r="129" spans="1:47" s="2" customFormat="1" ht="12">
      <c r="A129" s="36"/>
      <c r="B129" s="37"/>
      <c r="C129" s="36"/>
      <c r="D129" s="183" t="s">
        <v>136</v>
      </c>
      <c r="E129" s="36"/>
      <c r="F129" s="184" t="s">
        <v>244</v>
      </c>
      <c r="G129" s="36"/>
      <c r="H129" s="36"/>
      <c r="I129" s="185"/>
      <c r="J129" s="36"/>
      <c r="K129" s="36"/>
      <c r="L129" s="37"/>
      <c r="M129" s="186"/>
      <c r="N129" s="187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136</v>
      </c>
      <c r="AU129" s="17" t="s">
        <v>88</v>
      </c>
    </row>
    <row r="130" spans="1:65" s="2" customFormat="1" ht="16.5" customHeight="1">
      <c r="A130" s="36"/>
      <c r="B130" s="169"/>
      <c r="C130" s="188" t="s">
        <v>148</v>
      </c>
      <c r="D130" s="188" t="s">
        <v>138</v>
      </c>
      <c r="E130" s="189" t="s">
        <v>245</v>
      </c>
      <c r="F130" s="190" t="s">
        <v>246</v>
      </c>
      <c r="G130" s="191" t="s">
        <v>133</v>
      </c>
      <c r="H130" s="192">
        <v>2</v>
      </c>
      <c r="I130" s="193"/>
      <c r="J130" s="194">
        <f>ROUND(I130*H130,2)</f>
        <v>0</v>
      </c>
      <c r="K130" s="190" t="s">
        <v>1</v>
      </c>
      <c r="L130" s="195"/>
      <c r="M130" s="196" t="s">
        <v>1</v>
      </c>
      <c r="N130" s="197" t="s">
        <v>43</v>
      </c>
      <c r="O130" s="75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1" t="s">
        <v>141</v>
      </c>
      <c r="AT130" s="181" t="s">
        <v>138</v>
      </c>
      <c r="AU130" s="181" t="s">
        <v>88</v>
      </c>
      <c r="AY130" s="17" t="s">
        <v>127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7" t="s">
        <v>86</v>
      </c>
      <c r="BK130" s="182">
        <f>ROUND(I130*H130,2)</f>
        <v>0</v>
      </c>
      <c r="BL130" s="17" t="s">
        <v>134</v>
      </c>
      <c r="BM130" s="181" t="s">
        <v>247</v>
      </c>
    </row>
    <row r="131" spans="1:47" s="2" customFormat="1" ht="12">
      <c r="A131" s="36"/>
      <c r="B131" s="37"/>
      <c r="C131" s="36"/>
      <c r="D131" s="183" t="s">
        <v>136</v>
      </c>
      <c r="E131" s="36"/>
      <c r="F131" s="184" t="s">
        <v>248</v>
      </c>
      <c r="G131" s="36"/>
      <c r="H131" s="36"/>
      <c r="I131" s="185"/>
      <c r="J131" s="36"/>
      <c r="K131" s="36"/>
      <c r="L131" s="37"/>
      <c r="M131" s="186"/>
      <c r="N131" s="187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136</v>
      </c>
      <c r="AU131" s="17" t="s">
        <v>88</v>
      </c>
    </row>
    <row r="132" spans="1:65" s="2" customFormat="1" ht="16.5" customHeight="1">
      <c r="A132" s="36"/>
      <c r="B132" s="169"/>
      <c r="C132" s="188" t="s">
        <v>154</v>
      </c>
      <c r="D132" s="188" t="s">
        <v>138</v>
      </c>
      <c r="E132" s="189" t="s">
        <v>249</v>
      </c>
      <c r="F132" s="190" t="s">
        <v>250</v>
      </c>
      <c r="G132" s="191" t="s">
        <v>133</v>
      </c>
      <c r="H132" s="192">
        <v>4</v>
      </c>
      <c r="I132" s="193"/>
      <c r="J132" s="194">
        <f>ROUND(I132*H132,2)</f>
        <v>0</v>
      </c>
      <c r="K132" s="190" t="s">
        <v>1</v>
      </c>
      <c r="L132" s="195"/>
      <c r="M132" s="196" t="s">
        <v>1</v>
      </c>
      <c r="N132" s="197" t="s">
        <v>43</v>
      </c>
      <c r="O132" s="75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1" t="s">
        <v>141</v>
      </c>
      <c r="AT132" s="181" t="s">
        <v>138</v>
      </c>
      <c r="AU132" s="181" t="s">
        <v>88</v>
      </c>
      <c r="AY132" s="17" t="s">
        <v>127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7" t="s">
        <v>86</v>
      </c>
      <c r="BK132" s="182">
        <f>ROUND(I132*H132,2)</f>
        <v>0</v>
      </c>
      <c r="BL132" s="17" t="s">
        <v>134</v>
      </c>
      <c r="BM132" s="181" t="s">
        <v>251</v>
      </c>
    </row>
    <row r="133" spans="1:47" s="2" customFormat="1" ht="12">
      <c r="A133" s="36"/>
      <c r="B133" s="37"/>
      <c r="C133" s="36"/>
      <c r="D133" s="183" t="s">
        <v>136</v>
      </c>
      <c r="E133" s="36"/>
      <c r="F133" s="184" t="s">
        <v>248</v>
      </c>
      <c r="G133" s="36"/>
      <c r="H133" s="36"/>
      <c r="I133" s="185"/>
      <c r="J133" s="36"/>
      <c r="K133" s="36"/>
      <c r="L133" s="37"/>
      <c r="M133" s="186"/>
      <c r="N133" s="187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136</v>
      </c>
      <c r="AU133" s="17" t="s">
        <v>88</v>
      </c>
    </row>
    <row r="134" spans="1:65" s="2" customFormat="1" ht="33" customHeight="1">
      <c r="A134" s="36"/>
      <c r="B134" s="169"/>
      <c r="C134" s="170" t="s">
        <v>159</v>
      </c>
      <c r="D134" s="170" t="s">
        <v>130</v>
      </c>
      <c r="E134" s="171" t="s">
        <v>252</v>
      </c>
      <c r="F134" s="172" t="s">
        <v>253</v>
      </c>
      <c r="G134" s="173" t="s">
        <v>162</v>
      </c>
      <c r="H134" s="174">
        <v>1200</v>
      </c>
      <c r="I134" s="175"/>
      <c r="J134" s="176">
        <f>ROUND(I134*H134,2)</f>
        <v>0</v>
      </c>
      <c r="K134" s="172" t="s">
        <v>178</v>
      </c>
      <c r="L134" s="37"/>
      <c r="M134" s="177" t="s">
        <v>1</v>
      </c>
      <c r="N134" s="178" t="s">
        <v>43</v>
      </c>
      <c r="O134" s="75"/>
      <c r="P134" s="179">
        <f>O134*H134</f>
        <v>0</v>
      </c>
      <c r="Q134" s="179">
        <v>0</v>
      </c>
      <c r="R134" s="179">
        <f>Q134*H134</f>
        <v>0</v>
      </c>
      <c r="S134" s="179">
        <v>0.001</v>
      </c>
      <c r="T134" s="180">
        <f>S134*H134</f>
        <v>1.2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1" t="s">
        <v>134</v>
      </c>
      <c r="AT134" s="181" t="s">
        <v>130</v>
      </c>
      <c r="AU134" s="181" t="s">
        <v>88</v>
      </c>
      <c r="AY134" s="17" t="s">
        <v>127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7" t="s">
        <v>86</v>
      </c>
      <c r="BK134" s="182">
        <f>ROUND(I134*H134,2)</f>
        <v>0</v>
      </c>
      <c r="BL134" s="17" t="s">
        <v>134</v>
      </c>
      <c r="BM134" s="181" t="s">
        <v>254</v>
      </c>
    </row>
    <row r="135" spans="1:47" s="2" customFormat="1" ht="12">
      <c r="A135" s="36"/>
      <c r="B135" s="37"/>
      <c r="C135" s="36"/>
      <c r="D135" s="183" t="s">
        <v>136</v>
      </c>
      <c r="E135" s="36"/>
      <c r="F135" s="184" t="s">
        <v>255</v>
      </c>
      <c r="G135" s="36"/>
      <c r="H135" s="36"/>
      <c r="I135" s="185"/>
      <c r="J135" s="36"/>
      <c r="K135" s="36"/>
      <c r="L135" s="37"/>
      <c r="M135" s="186"/>
      <c r="N135" s="187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136</v>
      </c>
      <c r="AU135" s="17" t="s">
        <v>88</v>
      </c>
    </row>
    <row r="136" spans="1:51" s="13" customFormat="1" ht="12">
      <c r="A136" s="13"/>
      <c r="B136" s="198"/>
      <c r="C136" s="13"/>
      <c r="D136" s="183" t="s">
        <v>164</v>
      </c>
      <c r="E136" s="199" t="s">
        <v>1</v>
      </c>
      <c r="F136" s="200" t="s">
        <v>256</v>
      </c>
      <c r="G136" s="13"/>
      <c r="H136" s="201">
        <v>1200</v>
      </c>
      <c r="I136" s="202"/>
      <c r="J136" s="13"/>
      <c r="K136" s="13"/>
      <c r="L136" s="198"/>
      <c r="M136" s="203"/>
      <c r="N136" s="204"/>
      <c r="O136" s="204"/>
      <c r="P136" s="204"/>
      <c r="Q136" s="204"/>
      <c r="R136" s="204"/>
      <c r="S136" s="204"/>
      <c r="T136" s="20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9" t="s">
        <v>164</v>
      </c>
      <c r="AU136" s="199" t="s">
        <v>88</v>
      </c>
      <c r="AV136" s="13" t="s">
        <v>88</v>
      </c>
      <c r="AW136" s="13" t="s">
        <v>34</v>
      </c>
      <c r="AX136" s="13" t="s">
        <v>86</v>
      </c>
      <c r="AY136" s="199" t="s">
        <v>127</v>
      </c>
    </row>
    <row r="137" spans="1:65" s="2" customFormat="1" ht="16.5" customHeight="1">
      <c r="A137" s="36"/>
      <c r="B137" s="169"/>
      <c r="C137" s="188" t="s">
        <v>166</v>
      </c>
      <c r="D137" s="188" t="s">
        <v>138</v>
      </c>
      <c r="E137" s="189" t="s">
        <v>189</v>
      </c>
      <c r="F137" s="190" t="s">
        <v>190</v>
      </c>
      <c r="G137" s="191" t="s">
        <v>162</v>
      </c>
      <c r="H137" s="192">
        <v>400</v>
      </c>
      <c r="I137" s="193"/>
      <c r="J137" s="194">
        <f>ROUND(I137*H137,2)</f>
        <v>0</v>
      </c>
      <c r="K137" s="190" t="s">
        <v>1</v>
      </c>
      <c r="L137" s="195"/>
      <c r="M137" s="196" t="s">
        <v>1</v>
      </c>
      <c r="N137" s="197" t="s">
        <v>43</v>
      </c>
      <c r="O137" s="75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1" t="s">
        <v>141</v>
      </c>
      <c r="AT137" s="181" t="s">
        <v>138</v>
      </c>
      <c r="AU137" s="181" t="s">
        <v>88</v>
      </c>
      <c r="AY137" s="17" t="s">
        <v>127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7" t="s">
        <v>86</v>
      </c>
      <c r="BK137" s="182">
        <f>ROUND(I137*H137,2)</f>
        <v>0</v>
      </c>
      <c r="BL137" s="17" t="s">
        <v>134</v>
      </c>
      <c r="BM137" s="181" t="s">
        <v>257</v>
      </c>
    </row>
    <row r="138" spans="1:51" s="13" customFormat="1" ht="12">
      <c r="A138" s="13"/>
      <c r="B138" s="198"/>
      <c r="C138" s="13"/>
      <c r="D138" s="183" t="s">
        <v>164</v>
      </c>
      <c r="E138" s="199" t="s">
        <v>1</v>
      </c>
      <c r="F138" s="200" t="s">
        <v>258</v>
      </c>
      <c r="G138" s="13"/>
      <c r="H138" s="201">
        <v>400</v>
      </c>
      <c r="I138" s="202"/>
      <c r="J138" s="13"/>
      <c r="K138" s="13"/>
      <c r="L138" s="198"/>
      <c r="M138" s="203"/>
      <c r="N138" s="204"/>
      <c r="O138" s="204"/>
      <c r="P138" s="204"/>
      <c r="Q138" s="204"/>
      <c r="R138" s="204"/>
      <c r="S138" s="204"/>
      <c r="T138" s="20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9" t="s">
        <v>164</v>
      </c>
      <c r="AU138" s="199" t="s">
        <v>88</v>
      </c>
      <c r="AV138" s="13" t="s">
        <v>88</v>
      </c>
      <c r="AW138" s="13" t="s">
        <v>34</v>
      </c>
      <c r="AX138" s="13" t="s">
        <v>86</v>
      </c>
      <c r="AY138" s="199" t="s">
        <v>127</v>
      </c>
    </row>
    <row r="139" spans="1:65" s="2" customFormat="1" ht="12">
      <c r="A139" s="36"/>
      <c r="B139" s="169"/>
      <c r="C139" s="170" t="s">
        <v>171</v>
      </c>
      <c r="D139" s="170" t="s">
        <v>130</v>
      </c>
      <c r="E139" s="171" t="s">
        <v>196</v>
      </c>
      <c r="F139" s="172" t="s">
        <v>197</v>
      </c>
      <c r="G139" s="173" t="s">
        <v>198</v>
      </c>
      <c r="H139" s="174">
        <v>1.67</v>
      </c>
      <c r="I139" s="175"/>
      <c r="J139" s="176">
        <f>ROUND(I139*H139,2)</f>
        <v>0</v>
      </c>
      <c r="K139" s="172" t="s">
        <v>178</v>
      </c>
      <c r="L139" s="37"/>
      <c r="M139" s="177" t="s">
        <v>1</v>
      </c>
      <c r="N139" s="178" t="s">
        <v>43</v>
      </c>
      <c r="O139" s="7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1" t="s">
        <v>134</v>
      </c>
      <c r="AT139" s="181" t="s">
        <v>130</v>
      </c>
      <c r="AU139" s="181" t="s">
        <v>88</v>
      </c>
      <c r="AY139" s="17" t="s">
        <v>127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7" t="s">
        <v>86</v>
      </c>
      <c r="BK139" s="182">
        <f>ROUND(I139*H139,2)</f>
        <v>0</v>
      </c>
      <c r="BL139" s="17" t="s">
        <v>134</v>
      </c>
      <c r="BM139" s="181" t="s">
        <v>259</v>
      </c>
    </row>
    <row r="140" spans="1:51" s="13" customFormat="1" ht="12">
      <c r="A140" s="13"/>
      <c r="B140" s="198"/>
      <c r="C140" s="13"/>
      <c r="D140" s="183" t="s">
        <v>164</v>
      </c>
      <c r="E140" s="199" t="s">
        <v>1</v>
      </c>
      <c r="F140" s="200" t="s">
        <v>260</v>
      </c>
      <c r="G140" s="13"/>
      <c r="H140" s="201">
        <v>1.2</v>
      </c>
      <c r="I140" s="202"/>
      <c r="J140" s="13"/>
      <c r="K140" s="13"/>
      <c r="L140" s="198"/>
      <c r="M140" s="203"/>
      <c r="N140" s="204"/>
      <c r="O140" s="204"/>
      <c r="P140" s="204"/>
      <c r="Q140" s="204"/>
      <c r="R140" s="204"/>
      <c r="S140" s="204"/>
      <c r="T140" s="20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9" t="s">
        <v>164</v>
      </c>
      <c r="AU140" s="199" t="s">
        <v>88</v>
      </c>
      <c r="AV140" s="13" t="s">
        <v>88</v>
      </c>
      <c r="AW140" s="13" t="s">
        <v>34</v>
      </c>
      <c r="AX140" s="13" t="s">
        <v>78</v>
      </c>
      <c r="AY140" s="199" t="s">
        <v>127</v>
      </c>
    </row>
    <row r="141" spans="1:51" s="13" customFormat="1" ht="12">
      <c r="A141" s="13"/>
      <c r="B141" s="198"/>
      <c r="C141" s="13"/>
      <c r="D141" s="183" t="s">
        <v>164</v>
      </c>
      <c r="E141" s="199" t="s">
        <v>1</v>
      </c>
      <c r="F141" s="200" t="s">
        <v>261</v>
      </c>
      <c r="G141" s="13"/>
      <c r="H141" s="201">
        <v>0.47</v>
      </c>
      <c r="I141" s="202"/>
      <c r="J141" s="13"/>
      <c r="K141" s="13"/>
      <c r="L141" s="198"/>
      <c r="M141" s="203"/>
      <c r="N141" s="204"/>
      <c r="O141" s="204"/>
      <c r="P141" s="204"/>
      <c r="Q141" s="204"/>
      <c r="R141" s="204"/>
      <c r="S141" s="204"/>
      <c r="T141" s="20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9" t="s">
        <v>164</v>
      </c>
      <c r="AU141" s="199" t="s">
        <v>88</v>
      </c>
      <c r="AV141" s="13" t="s">
        <v>88</v>
      </c>
      <c r="AW141" s="13" t="s">
        <v>34</v>
      </c>
      <c r="AX141" s="13" t="s">
        <v>78</v>
      </c>
      <c r="AY141" s="199" t="s">
        <v>127</v>
      </c>
    </row>
    <row r="142" spans="1:51" s="14" customFormat="1" ht="12">
      <c r="A142" s="14"/>
      <c r="B142" s="206"/>
      <c r="C142" s="14"/>
      <c r="D142" s="183" t="s">
        <v>164</v>
      </c>
      <c r="E142" s="207" t="s">
        <v>1</v>
      </c>
      <c r="F142" s="208" t="s">
        <v>181</v>
      </c>
      <c r="G142" s="14"/>
      <c r="H142" s="209">
        <v>1.67</v>
      </c>
      <c r="I142" s="210"/>
      <c r="J142" s="14"/>
      <c r="K142" s="14"/>
      <c r="L142" s="206"/>
      <c r="M142" s="211"/>
      <c r="N142" s="212"/>
      <c r="O142" s="212"/>
      <c r="P142" s="212"/>
      <c r="Q142" s="212"/>
      <c r="R142" s="212"/>
      <c r="S142" s="212"/>
      <c r="T142" s="21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7" t="s">
        <v>164</v>
      </c>
      <c r="AU142" s="207" t="s">
        <v>88</v>
      </c>
      <c r="AV142" s="14" t="s">
        <v>148</v>
      </c>
      <c r="AW142" s="14" t="s">
        <v>34</v>
      </c>
      <c r="AX142" s="14" t="s">
        <v>86</v>
      </c>
      <c r="AY142" s="207" t="s">
        <v>127</v>
      </c>
    </row>
    <row r="143" spans="1:63" s="12" customFormat="1" ht="22.8" customHeight="1">
      <c r="A143" s="12"/>
      <c r="B143" s="156"/>
      <c r="C143" s="12"/>
      <c r="D143" s="157" t="s">
        <v>77</v>
      </c>
      <c r="E143" s="167" t="s">
        <v>202</v>
      </c>
      <c r="F143" s="167" t="s">
        <v>203</v>
      </c>
      <c r="G143" s="12"/>
      <c r="H143" s="12"/>
      <c r="I143" s="159"/>
      <c r="J143" s="168">
        <f>BK143</f>
        <v>0</v>
      </c>
      <c r="K143" s="12"/>
      <c r="L143" s="156"/>
      <c r="M143" s="161"/>
      <c r="N143" s="162"/>
      <c r="O143" s="162"/>
      <c r="P143" s="163">
        <f>SUM(P144:P150)</f>
        <v>0</v>
      </c>
      <c r="Q143" s="162"/>
      <c r="R143" s="163">
        <f>SUM(R144:R150)</f>
        <v>2.1713999999999998</v>
      </c>
      <c r="S143" s="162"/>
      <c r="T143" s="164">
        <f>SUM(T144:T150)</f>
        <v>2.1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7" t="s">
        <v>88</v>
      </c>
      <c r="AT143" s="165" t="s">
        <v>77</v>
      </c>
      <c r="AU143" s="165" t="s">
        <v>86</v>
      </c>
      <c r="AY143" s="157" t="s">
        <v>127</v>
      </c>
      <c r="BK143" s="166">
        <f>SUM(BK144:BK150)</f>
        <v>0</v>
      </c>
    </row>
    <row r="144" spans="1:65" s="2" customFormat="1" ht="12">
      <c r="A144" s="36"/>
      <c r="B144" s="169"/>
      <c r="C144" s="170" t="s">
        <v>175</v>
      </c>
      <c r="D144" s="170" t="s">
        <v>130</v>
      </c>
      <c r="E144" s="171" t="s">
        <v>210</v>
      </c>
      <c r="F144" s="172" t="s">
        <v>211</v>
      </c>
      <c r="G144" s="173" t="s">
        <v>207</v>
      </c>
      <c r="H144" s="174">
        <v>60</v>
      </c>
      <c r="I144" s="175"/>
      <c r="J144" s="176">
        <f>ROUND(I144*H144,2)</f>
        <v>0</v>
      </c>
      <c r="K144" s="172" t="s">
        <v>178</v>
      </c>
      <c r="L144" s="37"/>
      <c r="M144" s="177" t="s">
        <v>1</v>
      </c>
      <c r="N144" s="178" t="s">
        <v>43</v>
      </c>
      <c r="O144" s="75"/>
      <c r="P144" s="179">
        <f>O144*H144</f>
        <v>0</v>
      </c>
      <c r="Q144" s="179">
        <v>0.035</v>
      </c>
      <c r="R144" s="179">
        <f>Q144*H144</f>
        <v>2.1</v>
      </c>
      <c r="S144" s="179">
        <v>0.035</v>
      </c>
      <c r="T144" s="180">
        <f>S144*H144</f>
        <v>2.1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1" t="s">
        <v>134</v>
      </c>
      <c r="AT144" s="181" t="s">
        <v>130</v>
      </c>
      <c r="AU144" s="181" t="s">
        <v>88</v>
      </c>
      <c r="AY144" s="17" t="s">
        <v>127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7" t="s">
        <v>86</v>
      </c>
      <c r="BK144" s="182">
        <f>ROUND(I144*H144,2)</f>
        <v>0</v>
      </c>
      <c r="BL144" s="17" t="s">
        <v>134</v>
      </c>
      <c r="BM144" s="181" t="s">
        <v>262</v>
      </c>
    </row>
    <row r="145" spans="1:51" s="13" customFormat="1" ht="12">
      <c r="A145" s="13"/>
      <c r="B145" s="198"/>
      <c r="C145" s="13"/>
      <c r="D145" s="183" t="s">
        <v>164</v>
      </c>
      <c r="E145" s="199" t="s">
        <v>1</v>
      </c>
      <c r="F145" s="200" t="s">
        <v>263</v>
      </c>
      <c r="G145" s="13"/>
      <c r="H145" s="201">
        <v>16</v>
      </c>
      <c r="I145" s="202"/>
      <c r="J145" s="13"/>
      <c r="K145" s="13"/>
      <c r="L145" s="198"/>
      <c r="M145" s="203"/>
      <c r="N145" s="204"/>
      <c r="O145" s="204"/>
      <c r="P145" s="204"/>
      <c r="Q145" s="204"/>
      <c r="R145" s="204"/>
      <c r="S145" s="204"/>
      <c r="T145" s="20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9" t="s">
        <v>164</v>
      </c>
      <c r="AU145" s="199" t="s">
        <v>88</v>
      </c>
      <c r="AV145" s="13" t="s">
        <v>88</v>
      </c>
      <c r="AW145" s="13" t="s">
        <v>34</v>
      </c>
      <c r="AX145" s="13" t="s">
        <v>78</v>
      </c>
      <c r="AY145" s="199" t="s">
        <v>127</v>
      </c>
    </row>
    <row r="146" spans="1:51" s="13" customFormat="1" ht="12">
      <c r="A146" s="13"/>
      <c r="B146" s="198"/>
      <c r="C146" s="13"/>
      <c r="D146" s="183" t="s">
        <v>164</v>
      </c>
      <c r="E146" s="199" t="s">
        <v>1</v>
      </c>
      <c r="F146" s="200" t="s">
        <v>264</v>
      </c>
      <c r="G146" s="13"/>
      <c r="H146" s="201">
        <v>44</v>
      </c>
      <c r="I146" s="202"/>
      <c r="J146" s="13"/>
      <c r="K146" s="13"/>
      <c r="L146" s="198"/>
      <c r="M146" s="203"/>
      <c r="N146" s="204"/>
      <c r="O146" s="204"/>
      <c r="P146" s="204"/>
      <c r="Q146" s="204"/>
      <c r="R146" s="204"/>
      <c r="S146" s="204"/>
      <c r="T146" s="20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9" t="s">
        <v>164</v>
      </c>
      <c r="AU146" s="199" t="s">
        <v>88</v>
      </c>
      <c r="AV146" s="13" t="s">
        <v>88</v>
      </c>
      <c r="AW146" s="13" t="s">
        <v>34</v>
      </c>
      <c r="AX146" s="13" t="s">
        <v>78</v>
      </c>
      <c r="AY146" s="199" t="s">
        <v>127</v>
      </c>
    </row>
    <row r="147" spans="1:51" s="14" customFormat="1" ht="12">
      <c r="A147" s="14"/>
      <c r="B147" s="206"/>
      <c r="C147" s="14"/>
      <c r="D147" s="183" t="s">
        <v>164</v>
      </c>
      <c r="E147" s="207" t="s">
        <v>1</v>
      </c>
      <c r="F147" s="208" t="s">
        <v>181</v>
      </c>
      <c r="G147" s="14"/>
      <c r="H147" s="209">
        <v>60</v>
      </c>
      <c r="I147" s="210"/>
      <c r="J147" s="14"/>
      <c r="K147" s="14"/>
      <c r="L147" s="206"/>
      <c r="M147" s="211"/>
      <c r="N147" s="212"/>
      <c r="O147" s="212"/>
      <c r="P147" s="212"/>
      <c r="Q147" s="212"/>
      <c r="R147" s="212"/>
      <c r="S147" s="212"/>
      <c r="T147" s="21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7" t="s">
        <v>164</v>
      </c>
      <c r="AU147" s="207" t="s">
        <v>88</v>
      </c>
      <c r="AV147" s="14" t="s">
        <v>148</v>
      </c>
      <c r="AW147" s="14" t="s">
        <v>34</v>
      </c>
      <c r="AX147" s="14" t="s">
        <v>86</v>
      </c>
      <c r="AY147" s="207" t="s">
        <v>127</v>
      </c>
    </row>
    <row r="148" spans="1:65" s="2" customFormat="1" ht="12">
      <c r="A148" s="36"/>
      <c r="B148" s="169"/>
      <c r="C148" s="170" t="s">
        <v>182</v>
      </c>
      <c r="D148" s="170" t="s">
        <v>130</v>
      </c>
      <c r="E148" s="171" t="s">
        <v>213</v>
      </c>
      <c r="F148" s="172" t="s">
        <v>214</v>
      </c>
      <c r="G148" s="173" t="s">
        <v>207</v>
      </c>
      <c r="H148" s="174">
        <v>60</v>
      </c>
      <c r="I148" s="175"/>
      <c r="J148" s="176">
        <f>ROUND(I148*H148,2)</f>
        <v>0</v>
      </c>
      <c r="K148" s="172" t="s">
        <v>178</v>
      </c>
      <c r="L148" s="37"/>
      <c r="M148" s="177" t="s">
        <v>1</v>
      </c>
      <c r="N148" s="178" t="s">
        <v>43</v>
      </c>
      <c r="O148" s="75"/>
      <c r="P148" s="179">
        <f>O148*H148</f>
        <v>0</v>
      </c>
      <c r="Q148" s="179">
        <v>0.00049</v>
      </c>
      <c r="R148" s="179">
        <f>Q148*H148</f>
        <v>0.0294</v>
      </c>
      <c r="S148" s="179">
        <v>0</v>
      </c>
      <c r="T148" s="18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1" t="s">
        <v>134</v>
      </c>
      <c r="AT148" s="181" t="s">
        <v>130</v>
      </c>
      <c r="AU148" s="181" t="s">
        <v>88</v>
      </c>
      <c r="AY148" s="17" t="s">
        <v>127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7" t="s">
        <v>86</v>
      </c>
      <c r="BK148" s="182">
        <f>ROUND(I148*H148,2)</f>
        <v>0</v>
      </c>
      <c r="BL148" s="17" t="s">
        <v>134</v>
      </c>
      <c r="BM148" s="181" t="s">
        <v>265</v>
      </c>
    </row>
    <row r="149" spans="1:65" s="2" customFormat="1" ht="12">
      <c r="A149" s="36"/>
      <c r="B149" s="169"/>
      <c r="C149" s="170" t="s">
        <v>188</v>
      </c>
      <c r="D149" s="170" t="s">
        <v>130</v>
      </c>
      <c r="E149" s="171" t="s">
        <v>216</v>
      </c>
      <c r="F149" s="172" t="s">
        <v>217</v>
      </c>
      <c r="G149" s="173" t="s">
        <v>207</v>
      </c>
      <c r="H149" s="174">
        <v>60</v>
      </c>
      <c r="I149" s="175"/>
      <c r="J149" s="176">
        <f>ROUND(I149*H149,2)</f>
        <v>0</v>
      </c>
      <c r="K149" s="172" t="s">
        <v>178</v>
      </c>
      <c r="L149" s="37"/>
      <c r="M149" s="177" t="s">
        <v>1</v>
      </c>
      <c r="N149" s="178" t="s">
        <v>43</v>
      </c>
      <c r="O149" s="75"/>
      <c r="P149" s="179">
        <f>O149*H149</f>
        <v>0</v>
      </c>
      <c r="Q149" s="179">
        <v>0.00048</v>
      </c>
      <c r="R149" s="179">
        <f>Q149*H149</f>
        <v>0.0288</v>
      </c>
      <c r="S149" s="179">
        <v>0</v>
      </c>
      <c r="T149" s="18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1" t="s">
        <v>134</v>
      </c>
      <c r="AT149" s="181" t="s">
        <v>130</v>
      </c>
      <c r="AU149" s="181" t="s">
        <v>88</v>
      </c>
      <c r="AY149" s="17" t="s">
        <v>127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7" t="s">
        <v>86</v>
      </c>
      <c r="BK149" s="182">
        <f>ROUND(I149*H149,2)</f>
        <v>0</v>
      </c>
      <c r="BL149" s="17" t="s">
        <v>134</v>
      </c>
      <c r="BM149" s="181" t="s">
        <v>266</v>
      </c>
    </row>
    <row r="150" spans="1:65" s="2" customFormat="1" ht="33" customHeight="1">
      <c r="A150" s="36"/>
      <c r="B150" s="169"/>
      <c r="C150" s="170" t="s">
        <v>195</v>
      </c>
      <c r="D150" s="170" t="s">
        <v>130</v>
      </c>
      <c r="E150" s="171" t="s">
        <v>220</v>
      </c>
      <c r="F150" s="172" t="s">
        <v>221</v>
      </c>
      <c r="G150" s="173" t="s">
        <v>207</v>
      </c>
      <c r="H150" s="174">
        <v>60</v>
      </c>
      <c r="I150" s="175"/>
      <c r="J150" s="176">
        <f>ROUND(I150*H150,2)</f>
        <v>0</v>
      </c>
      <c r="K150" s="172" t="s">
        <v>178</v>
      </c>
      <c r="L150" s="37"/>
      <c r="M150" s="177" t="s">
        <v>1</v>
      </c>
      <c r="N150" s="178" t="s">
        <v>43</v>
      </c>
      <c r="O150" s="75"/>
      <c r="P150" s="179">
        <f>O150*H150</f>
        <v>0</v>
      </c>
      <c r="Q150" s="179">
        <v>0.00022</v>
      </c>
      <c r="R150" s="179">
        <f>Q150*H150</f>
        <v>0.0132</v>
      </c>
      <c r="S150" s="179">
        <v>0</v>
      </c>
      <c r="T150" s="18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1" t="s">
        <v>134</v>
      </c>
      <c r="AT150" s="181" t="s">
        <v>130</v>
      </c>
      <c r="AU150" s="181" t="s">
        <v>88</v>
      </c>
      <c r="AY150" s="17" t="s">
        <v>127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7" t="s">
        <v>86</v>
      </c>
      <c r="BK150" s="182">
        <f>ROUND(I150*H150,2)</f>
        <v>0</v>
      </c>
      <c r="BL150" s="17" t="s">
        <v>134</v>
      </c>
      <c r="BM150" s="181" t="s">
        <v>267</v>
      </c>
    </row>
    <row r="151" spans="1:63" s="12" customFormat="1" ht="25.9" customHeight="1">
      <c r="A151" s="12"/>
      <c r="B151" s="156"/>
      <c r="C151" s="12"/>
      <c r="D151" s="157" t="s">
        <v>77</v>
      </c>
      <c r="E151" s="158" t="s">
        <v>223</v>
      </c>
      <c r="F151" s="158" t="s">
        <v>224</v>
      </c>
      <c r="G151" s="12"/>
      <c r="H151" s="12"/>
      <c r="I151" s="159"/>
      <c r="J151" s="160">
        <f>BK151</f>
        <v>0</v>
      </c>
      <c r="K151" s="12"/>
      <c r="L151" s="156"/>
      <c r="M151" s="161"/>
      <c r="N151" s="162"/>
      <c r="O151" s="162"/>
      <c r="P151" s="163">
        <f>P152</f>
        <v>0</v>
      </c>
      <c r="Q151" s="162"/>
      <c r="R151" s="163">
        <f>R152</f>
        <v>0</v>
      </c>
      <c r="S151" s="162"/>
      <c r="T151" s="164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7" t="s">
        <v>154</v>
      </c>
      <c r="AT151" s="165" t="s">
        <v>77</v>
      </c>
      <c r="AU151" s="165" t="s">
        <v>78</v>
      </c>
      <c r="AY151" s="157" t="s">
        <v>127</v>
      </c>
      <c r="BK151" s="166">
        <f>BK152</f>
        <v>0</v>
      </c>
    </row>
    <row r="152" spans="1:63" s="12" customFormat="1" ht="22.8" customHeight="1">
      <c r="A152" s="12"/>
      <c r="B152" s="156"/>
      <c r="C152" s="12"/>
      <c r="D152" s="157" t="s">
        <v>77</v>
      </c>
      <c r="E152" s="167" t="s">
        <v>225</v>
      </c>
      <c r="F152" s="167" t="s">
        <v>226</v>
      </c>
      <c r="G152" s="12"/>
      <c r="H152" s="12"/>
      <c r="I152" s="159"/>
      <c r="J152" s="168">
        <f>BK152</f>
        <v>0</v>
      </c>
      <c r="K152" s="12"/>
      <c r="L152" s="156"/>
      <c r="M152" s="161"/>
      <c r="N152" s="162"/>
      <c r="O152" s="162"/>
      <c r="P152" s="163">
        <f>SUM(P153:P154)</f>
        <v>0</v>
      </c>
      <c r="Q152" s="162"/>
      <c r="R152" s="163">
        <f>SUM(R153:R154)</f>
        <v>0</v>
      </c>
      <c r="S152" s="162"/>
      <c r="T152" s="164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7" t="s">
        <v>154</v>
      </c>
      <c r="AT152" s="165" t="s">
        <v>77</v>
      </c>
      <c r="AU152" s="165" t="s">
        <v>86</v>
      </c>
      <c r="AY152" s="157" t="s">
        <v>127</v>
      </c>
      <c r="BK152" s="166">
        <f>SUM(BK153:BK154)</f>
        <v>0</v>
      </c>
    </row>
    <row r="153" spans="1:65" s="2" customFormat="1" ht="16.5" customHeight="1">
      <c r="A153" s="36"/>
      <c r="B153" s="169"/>
      <c r="C153" s="170" t="s">
        <v>204</v>
      </c>
      <c r="D153" s="170" t="s">
        <v>130</v>
      </c>
      <c r="E153" s="171" t="s">
        <v>228</v>
      </c>
      <c r="F153" s="172" t="s">
        <v>226</v>
      </c>
      <c r="G153" s="173" t="s">
        <v>151</v>
      </c>
      <c r="H153" s="174">
        <v>1</v>
      </c>
      <c r="I153" s="175"/>
      <c r="J153" s="176">
        <f>ROUND(I153*H153,2)</f>
        <v>0</v>
      </c>
      <c r="K153" s="172" t="s">
        <v>178</v>
      </c>
      <c r="L153" s="37"/>
      <c r="M153" s="177" t="s">
        <v>1</v>
      </c>
      <c r="N153" s="178" t="s">
        <v>43</v>
      </c>
      <c r="O153" s="7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1" t="s">
        <v>229</v>
      </c>
      <c r="AT153" s="181" t="s">
        <v>130</v>
      </c>
      <c r="AU153" s="181" t="s">
        <v>88</v>
      </c>
      <c r="AY153" s="17" t="s">
        <v>127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7" t="s">
        <v>86</v>
      </c>
      <c r="BK153" s="182">
        <f>ROUND(I153*H153,2)</f>
        <v>0</v>
      </c>
      <c r="BL153" s="17" t="s">
        <v>229</v>
      </c>
      <c r="BM153" s="181" t="s">
        <v>268</v>
      </c>
    </row>
    <row r="154" spans="1:47" s="2" customFormat="1" ht="12">
      <c r="A154" s="36"/>
      <c r="B154" s="37"/>
      <c r="C154" s="36"/>
      <c r="D154" s="183" t="s">
        <v>136</v>
      </c>
      <c r="E154" s="36"/>
      <c r="F154" s="184" t="s">
        <v>269</v>
      </c>
      <c r="G154" s="36"/>
      <c r="H154" s="36"/>
      <c r="I154" s="185"/>
      <c r="J154" s="36"/>
      <c r="K154" s="36"/>
      <c r="L154" s="37"/>
      <c r="M154" s="214"/>
      <c r="N154" s="215"/>
      <c r="O154" s="216"/>
      <c r="P154" s="216"/>
      <c r="Q154" s="216"/>
      <c r="R154" s="216"/>
      <c r="S154" s="216"/>
      <c r="T154" s="21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136</v>
      </c>
      <c r="AU154" s="17" t="s">
        <v>88</v>
      </c>
    </row>
    <row r="155" spans="1:31" s="2" customFormat="1" ht="6.95" customHeight="1">
      <c r="A155" s="36"/>
      <c r="B155" s="58"/>
      <c r="C155" s="59"/>
      <c r="D155" s="59"/>
      <c r="E155" s="59"/>
      <c r="F155" s="59"/>
      <c r="G155" s="59"/>
      <c r="H155" s="59"/>
      <c r="I155" s="59"/>
      <c r="J155" s="59"/>
      <c r="K155" s="59"/>
      <c r="L155" s="37"/>
      <c r="M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</sheetData>
  <autoFilter ref="C120:K15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4.95" customHeight="1">
      <c r="B4" s="20"/>
      <c r="D4" s="21" t="s">
        <v>99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VD Dolní Beřkovice, rekonstrukce hydraulického systému PK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270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7" t="str">
        <f>'Rekapitulace stavby'!AN8</f>
        <v>23. 5. 2021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tr">
        <f>IF('Rekapitulace stavby'!AN10="","",'Rekapitulace stavby'!AN10)</f>
        <v>70890005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>Povodí Labe, státní podnik</v>
      </c>
      <c r="F15" s="36"/>
      <c r="G15" s="36"/>
      <c r="H15" s="36"/>
      <c r="I15" s="30" t="s">
        <v>29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30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29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32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29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36</v>
      </c>
      <c r="F24" s="36"/>
      <c r="G24" s="36"/>
      <c r="H24" s="36"/>
      <c r="I24" s="30" t="s">
        <v>29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37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38</v>
      </c>
      <c r="E30" s="36"/>
      <c r="F30" s="36"/>
      <c r="G30" s="36"/>
      <c r="H30" s="36"/>
      <c r="I30" s="36"/>
      <c r="J30" s="94">
        <f>ROUND(J125,2)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40</v>
      </c>
      <c r="G32" s="36"/>
      <c r="H32" s="36"/>
      <c r="I32" s="41" t="s">
        <v>39</v>
      </c>
      <c r="J32" s="41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42</v>
      </c>
      <c r="E33" s="30" t="s">
        <v>43</v>
      </c>
      <c r="F33" s="125">
        <f>ROUND((SUM(BE125:BE150)),2)</f>
        <v>0</v>
      </c>
      <c r="G33" s="36"/>
      <c r="H33" s="36"/>
      <c r="I33" s="126">
        <v>0.21</v>
      </c>
      <c r="J33" s="125">
        <f>ROUND(((SUM(BE125:BE150))*I33),2)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44</v>
      </c>
      <c r="F34" s="125">
        <f>ROUND((SUM(BF125:BF150)),2)</f>
        <v>0</v>
      </c>
      <c r="G34" s="36"/>
      <c r="H34" s="36"/>
      <c r="I34" s="126">
        <v>0.15</v>
      </c>
      <c r="J34" s="125">
        <f>ROUND(((SUM(BF125:BF150))*I34),2)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45</v>
      </c>
      <c r="F35" s="125">
        <f>ROUND((SUM(BG125:BG150)),2)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46</v>
      </c>
      <c r="F36" s="125">
        <f>ROUND((SUM(BH125:BH150)),2)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47</v>
      </c>
      <c r="F37" s="125">
        <f>ROUND((SUM(BI125:BI150)),2)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48</v>
      </c>
      <c r="E39" s="79"/>
      <c r="F39" s="79"/>
      <c r="G39" s="129" t="s">
        <v>49</v>
      </c>
      <c r="H39" s="130" t="s">
        <v>50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53</v>
      </c>
      <c r="E61" s="39"/>
      <c r="F61" s="133" t="s">
        <v>54</v>
      </c>
      <c r="G61" s="56" t="s">
        <v>53</v>
      </c>
      <c r="H61" s="39"/>
      <c r="I61" s="39"/>
      <c r="J61" s="134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53</v>
      </c>
      <c r="E76" s="39"/>
      <c r="F76" s="133" t="s">
        <v>54</v>
      </c>
      <c r="G76" s="56" t="s">
        <v>53</v>
      </c>
      <c r="H76" s="39"/>
      <c r="I76" s="39"/>
      <c r="J76" s="134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102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VD Dolní Beřkovice, rekonstrukce hydraulického systému PK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100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ElektroASR - Rekonstrukce elektro a ASŘ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>VD Dolní Beřkovice</v>
      </c>
      <c r="G89" s="36"/>
      <c r="H89" s="36"/>
      <c r="I89" s="30" t="s">
        <v>23</v>
      </c>
      <c r="J89" s="67" t="str">
        <f>IF(J12="","",J12)</f>
        <v>23. 5. 2021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25</v>
      </c>
      <c r="D91" s="36"/>
      <c r="E91" s="36"/>
      <c r="F91" s="25" t="str">
        <f>E15</f>
        <v>Povodí Labe, státní podnik</v>
      </c>
      <c r="G91" s="36"/>
      <c r="H91" s="36"/>
      <c r="I91" s="30" t="s">
        <v>32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>MD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103</v>
      </c>
      <c r="D94" s="127"/>
      <c r="E94" s="127"/>
      <c r="F94" s="127"/>
      <c r="G94" s="127"/>
      <c r="H94" s="127"/>
      <c r="I94" s="127"/>
      <c r="J94" s="136" t="s">
        <v>104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105</v>
      </c>
      <c r="D96" s="36"/>
      <c r="E96" s="36"/>
      <c r="F96" s="36"/>
      <c r="G96" s="36"/>
      <c r="H96" s="36"/>
      <c r="I96" s="36"/>
      <c r="J96" s="94">
        <f>J125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106</v>
      </c>
    </row>
    <row r="97" spans="1:31" s="9" customFormat="1" ht="24.95" customHeight="1">
      <c r="A97" s="9"/>
      <c r="B97" s="138"/>
      <c r="C97" s="9"/>
      <c r="D97" s="139" t="s">
        <v>107</v>
      </c>
      <c r="E97" s="140"/>
      <c r="F97" s="140"/>
      <c r="G97" s="140"/>
      <c r="H97" s="140"/>
      <c r="I97" s="140"/>
      <c r="J97" s="141">
        <f>J126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271</v>
      </c>
      <c r="E98" s="144"/>
      <c r="F98" s="144"/>
      <c r="G98" s="144"/>
      <c r="H98" s="144"/>
      <c r="I98" s="144"/>
      <c r="J98" s="145">
        <f>J127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272</v>
      </c>
      <c r="E99" s="144"/>
      <c r="F99" s="144"/>
      <c r="G99" s="144"/>
      <c r="H99" s="144"/>
      <c r="I99" s="144"/>
      <c r="J99" s="145">
        <f>J128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38"/>
      <c r="C100" s="9"/>
      <c r="D100" s="139" t="s">
        <v>273</v>
      </c>
      <c r="E100" s="140"/>
      <c r="F100" s="140"/>
      <c r="G100" s="140"/>
      <c r="H100" s="140"/>
      <c r="I100" s="140"/>
      <c r="J100" s="141">
        <f>J130</f>
        <v>0</v>
      </c>
      <c r="K100" s="9"/>
      <c r="L100" s="13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2"/>
      <c r="C101" s="10"/>
      <c r="D101" s="143" t="s">
        <v>274</v>
      </c>
      <c r="E101" s="144"/>
      <c r="F101" s="144"/>
      <c r="G101" s="144"/>
      <c r="H101" s="144"/>
      <c r="I101" s="144"/>
      <c r="J101" s="145">
        <f>J131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8"/>
      <c r="C102" s="9"/>
      <c r="D102" s="139" t="s">
        <v>275</v>
      </c>
      <c r="E102" s="140"/>
      <c r="F102" s="140"/>
      <c r="G102" s="140"/>
      <c r="H102" s="140"/>
      <c r="I102" s="140"/>
      <c r="J102" s="141">
        <f>J143</f>
        <v>0</v>
      </c>
      <c r="K102" s="9"/>
      <c r="L102" s="13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42"/>
      <c r="C103" s="10"/>
      <c r="D103" s="143" t="s">
        <v>276</v>
      </c>
      <c r="E103" s="144"/>
      <c r="F103" s="144"/>
      <c r="G103" s="144"/>
      <c r="H103" s="144"/>
      <c r="I103" s="144"/>
      <c r="J103" s="145">
        <f>J144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110</v>
      </c>
      <c r="E104" s="140"/>
      <c r="F104" s="140"/>
      <c r="G104" s="140"/>
      <c r="H104" s="140"/>
      <c r="I104" s="140"/>
      <c r="J104" s="141">
        <f>J147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2"/>
      <c r="C105" s="10"/>
      <c r="D105" s="143" t="s">
        <v>111</v>
      </c>
      <c r="E105" s="144"/>
      <c r="F105" s="144"/>
      <c r="G105" s="144"/>
      <c r="H105" s="144"/>
      <c r="I105" s="144"/>
      <c r="J105" s="145">
        <f>J148</f>
        <v>0</v>
      </c>
      <c r="K105" s="10"/>
      <c r="L105" s="14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112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119" t="str">
        <f>E7</f>
        <v>VD Dolní Beřkovice, rekonstrukce hydraulického systému PK</v>
      </c>
      <c r="F115" s="30"/>
      <c r="G115" s="30"/>
      <c r="H115" s="30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100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6"/>
      <c r="D117" s="36"/>
      <c r="E117" s="65" t="str">
        <f>E9</f>
        <v>ElektroASR - Rekonstrukce elektro a ASŘ</v>
      </c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21</v>
      </c>
      <c r="D119" s="36"/>
      <c r="E119" s="36"/>
      <c r="F119" s="25" t="str">
        <f>F12</f>
        <v>VD Dolní Beřkovice</v>
      </c>
      <c r="G119" s="36"/>
      <c r="H119" s="36"/>
      <c r="I119" s="30" t="s">
        <v>23</v>
      </c>
      <c r="J119" s="67" t="str">
        <f>IF(J12="","",J12)</f>
        <v>23. 5. 2021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25</v>
      </c>
      <c r="D121" s="36"/>
      <c r="E121" s="36"/>
      <c r="F121" s="25" t="str">
        <f>E15</f>
        <v>Povodí Labe, státní podnik</v>
      </c>
      <c r="G121" s="36"/>
      <c r="H121" s="36"/>
      <c r="I121" s="30" t="s">
        <v>32</v>
      </c>
      <c r="J121" s="34" t="str">
        <f>E21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30</v>
      </c>
      <c r="D122" s="36"/>
      <c r="E122" s="36"/>
      <c r="F122" s="25" t="str">
        <f>IF(E18="","",E18)</f>
        <v>Vyplň údaj</v>
      </c>
      <c r="G122" s="36"/>
      <c r="H122" s="36"/>
      <c r="I122" s="30" t="s">
        <v>35</v>
      </c>
      <c r="J122" s="34" t="str">
        <f>E24</f>
        <v>MD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46"/>
      <c r="B124" s="147"/>
      <c r="C124" s="148" t="s">
        <v>113</v>
      </c>
      <c r="D124" s="149" t="s">
        <v>63</v>
      </c>
      <c r="E124" s="149" t="s">
        <v>59</v>
      </c>
      <c r="F124" s="149" t="s">
        <v>60</v>
      </c>
      <c r="G124" s="149" t="s">
        <v>114</v>
      </c>
      <c r="H124" s="149" t="s">
        <v>115</v>
      </c>
      <c r="I124" s="149" t="s">
        <v>116</v>
      </c>
      <c r="J124" s="149" t="s">
        <v>104</v>
      </c>
      <c r="K124" s="150" t="s">
        <v>117</v>
      </c>
      <c r="L124" s="151"/>
      <c r="M124" s="84" t="s">
        <v>1</v>
      </c>
      <c r="N124" s="85" t="s">
        <v>42</v>
      </c>
      <c r="O124" s="85" t="s">
        <v>118</v>
      </c>
      <c r="P124" s="85" t="s">
        <v>119</v>
      </c>
      <c r="Q124" s="85" t="s">
        <v>120</v>
      </c>
      <c r="R124" s="85" t="s">
        <v>121</v>
      </c>
      <c r="S124" s="85" t="s">
        <v>122</v>
      </c>
      <c r="T124" s="86" t="s">
        <v>123</v>
      </c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</row>
    <row r="125" spans="1:63" s="2" customFormat="1" ht="22.8" customHeight="1">
      <c r="A125" s="36"/>
      <c r="B125" s="37"/>
      <c r="C125" s="91" t="s">
        <v>124</v>
      </c>
      <c r="D125" s="36"/>
      <c r="E125" s="36"/>
      <c r="F125" s="36"/>
      <c r="G125" s="36"/>
      <c r="H125" s="36"/>
      <c r="I125" s="36"/>
      <c r="J125" s="152">
        <f>BK125</f>
        <v>0</v>
      </c>
      <c r="K125" s="36"/>
      <c r="L125" s="37"/>
      <c r="M125" s="87"/>
      <c r="N125" s="71"/>
      <c r="O125" s="88"/>
      <c r="P125" s="153">
        <f>P126+P130+P143+P147</f>
        <v>0</v>
      </c>
      <c r="Q125" s="88"/>
      <c r="R125" s="153">
        <f>R126+R130+R143+R147</f>
        <v>0</v>
      </c>
      <c r="S125" s="88"/>
      <c r="T125" s="154">
        <f>T126+T130+T143+T147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77</v>
      </c>
      <c r="AU125" s="17" t="s">
        <v>106</v>
      </c>
      <c r="BK125" s="155">
        <f>BK126+BK130+BK143+BK147</f>
        <v>0</v>
      </c>
    </row>
    <row r="126" spans="1:63" s="12" customFormat="1" ht="25.9" customHeight="1">
      <c r="A126" s="12"/>
      <c r="B126" s="156"/>
      <c r="C126" s="12"/>
      <c r="D126" s="157" t="s">
        <v>77</v>
      </c>
      <c r="E126" s="158" t="s">
        <v>125</v>
      </c>
      <c r="F126" s="158" t="s">
        <v>126</v>
      </c>
      <c r="G126" s="12"/>
      <c r="H126" s="12"/>
      <c r="I126" s="159"/>
      <c r="J126" s="160">
        <f>BK126</f>
        <v>0</v>
      </c>
      <c r="K126" s="12"/>
      <c r="L126" s="156"/>
      <c r="M126" s="161"/>
      <c r="N126" s="162"/>
      <c r="O126" s="162"/>
      <c r="P126" s="163">
        <f>P127+P128</f>
        <v>0</v>
      </c>
      <c r="Q126" s="162"/>
      <c r="R126" s="163">
        <f>R127+R128</f>
        <v>0</v>
      </c>
      <c r="S126" s="162"/>
      <c r="T126" s="164">
        <f>T127+T128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7" t="s">
        <v>88</v>
      </c>
      <c r="AT126" s="165" t="s">
        <v>77</v>
      </c>
      <c r="AU126" s="165" t="s">
        <v>78</v>
      </c>
      <c r="AY126" s="157" t="s">
        <v>127</v>
      </c>
      <c r="BK126" s="166">
        <f>BK127+BK128</f>
        <v>0</v>
      </c>
    </row>
    <row r="127" spans="1:63" s="12" customFormat="1" ht="22.8" customHeight="1">
      <c r="A127" s="12"/>
      <c r="B127" s="156"/>
      <c r="C127" s="12"/>
      <c r="D127" s="157" t="s">
        <v>77</v>
      </c>
      <c r="E127" s="167" t="s">
        <v>277</v>
      </c>
      <c r="F127" s="167" t="s">
        <v>278</v>
      </c>
      <c r="G127" s="12"/>
      <c r="H127" s="12"/>
      <c r="I127" s="159"/>
      <c r="J127" s="168">
        <f>BK127</f>
        <v>0</v>
      </c>
      <c r="K127" s="12"/>
      <c r="L127" s="156"/>
      <c r="M127" s="161"/>
      <c r="N127" s="162"/>
      <c r="O127" s="162"/>
      <c r="P127" s="163">
        <v>0</v>
      </c>
      <c r="Q127" s="162"/>
      <c r="R127" s="163">
        <v>0</v>
      </c>
      <c r="S127" s="162"/>
      <c r="T127" s="164"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7" t="s">
        <v>88</v>
      </c>
      <c r="AT127" s="165" t="s">
        <v>77</v>
      </c>
      <c r="AU127" s="165" t="s">
        <v>86</v>
      </c>
      <c r="AY127" s="157" t="s">
        <v>127</v>
      </c>
      <c r="BK127" s="166">
        <v>0</v>
      </c>
    </row>
    <row r="128" spans="1:63" s="12" customFormat="1" ht="22.8" customHeight="1">
      <c r="A128" s="12"/>
      <c r="B128" s="156"/>
      <c r="C128" s="12"/>
      <c r="D128" s="157" t="s">
        <v>77</v>
      </c>
      <c r="E128" s="167" t="s">
        <v>279</v>
      </c>
      <c r="F128" s="167" t="s">
        <v>280</v>
      </c>
      <c r="G128" s="12"/>
      <c r="H128" s="12"/>
      <c r="I128" s="159"/>
      <c r="J128" s="168">
        <f>BK128</f>
        <v>0</v>
      </c>
      <c r="K128" s="12"/>
      <c r="L128" s="156"/>
      <c r="M128" s="161"/>
      <c r="N128" s="162"/>
      <c r="O128" s="162"/>
      <c r="P128" s="163">
        <f>P129</f>
        <v>0</v>
      </c>
      <c r="Q128" s="162"/>
      <c r="R128" s="163">
        <f>R129</f>
        <v>0</v>
      </c>
      <c r="S128" s="162"/>
      <c r="T128" s="16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7" t="s">
        <v>88</v>
      </c>
      <c r="AT128" s="165" t="s">
        <v>77</v>
      </c>
      <c r="AU128" s="165" t="s">
        <v>86</v>
      </c>
      <c r="AY128" s="157" t="s">
        <v>127</v>
      </c>
      <c r="BK128" s="166">
        <f>BK129</f>
        <v>0</v>
      </c>
    </row>
    <row r="129" spans="1:65" s="2" customFormat="1" ht="12">
      <c r="A129" s="36"/>
      <c r="B129" s="169"/>
      <c r="C129" s="170" t="s">
        <v>86</v>
      </c>
      <c r="D129" s="170" t="s">
        <v>130</v>
      </c>
      <c r="E129" s="171" t="s">
        <v>281</v>
      </c>
      <c r="F129" s="172" t="s">
        <v>282</v>
      </c>
      <c r="G129" s="173" t="s">
        <v>283</v>
      </c>
      <c r="H129" s="174">
        <v>1</v>
      </c>
      <c r="I129" s="175"/>
      <c r="J129" s="176">
        <f>ROUND(I129*H129,2)</f>
        <v>0</v>
      </c>
      <c r="K129" s="172" t="s">
        <v>178</v>
      </c>
      <c r="L129" s="37"/>
      <c r="M129" s="177" t="s">
        <v>1</v>
      </c>
      <c r="N129" s="178" t="s">
        <v>43</v>
      </c>
      <c r="O129" s="75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1" t="s">
        <v>134</v>
      </c>
      <c r="AT129" s="181" t="s">
        <v>130</v>
      </c>
      <c r="AU129" s="181" t="s">
        <v>88</v>
      </c>
      <c r="AY129" s="17" t="s">
        <v>127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7" t="s">
        <v>86</v>
      </c>
      <c r="BK129" s="182">
        <f>ROUND(I129*H129,2)</f>
        <v>0</v>
      </c>
      <c r="BL129" s="17" t="s">
        <v>134</v>
      </c>
      <c r="BM129" s="181" t="s">
        <v>284</v>
      </c>
    </row>
    <row r="130" spans="1:63" s="12" customFormat="1" ht="25.9" customHeight="1">
      <c r="A130" s="12"/>
      <c r="B130" s="156"/>
      <c r="C130" s="12"/>
      <c r="D130" s="157" t="s">
        <v>77</v>
      </c>
      <c r="E130" s="158" t="s">
        <v>138</v>
      </c>
      <c r="F130" s="158" t="s">
        <v>285</v>
      </c>
      <c r="G130" s="12"/>
      <c r="H130" s="12"/>
      <c r="I130" s="159"/>
      <c r="J130" s="160">
        <f>BK130</f>
        <v>0</v>
      </c>
      <c r="K130" s="12"/>
      <c r="L130" s="156"/>
      <c r="M130" s="161"/>
      <c r="N130" s="162"/>
      <c r="O130" s="162"/>
      <c r="P130" s="163">
        <f>P131</f>
        <v>0</v>
      </c>
      <c r="Q130" s="162"/>
      <c r="R130" s="163">
        <f>R131</f>
        <v>0</v>
      </c>
      <c r="S130" s="162"/>
      <c r="T130" s="16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7" t="s">
        <v>144</v>
      </c>
      <c r="AT130" s="165" t="s">
        <v>77</v>
      </c>
      <c r="AU130" s="165" t="s">
        <v>78</v>
      </c>
      <c r="AY130" s="157" t="s">
        <v>127</v>
      </c>
      <c r="BK130" s="166">
        <f>BK131</f>
        <v>0</v>
      </c>
    </row>
    <row r="131" spans="1:63" s="12" customFormat="1" ht="22.8" customHeight="1">
      <c r="A131" s="12"/>
      <c r="B131" s="156"/>
      <c r="C131" s="12"/>
      <c r="D131" s="157" t="s">
        <v>77</v>
      </c>
      <c r="E131" s="167" t="s">
        <v>286</v>
      </c>
      <c r="F131" s="167" t="s">
        <v>287</v>
      </c>
      <c r="G131" s="12"/>
      <c r="H131" s="12"/>
      <c r="I131" s="159"/>
      <c r="J131" s="168">
        <f>BK131</f>
        <v>0</v>
      </c>
      <c r="K131" s="12"/>
      <c r="L131" s="156"/>
      <c r="M131" s="161"/>
      <c r="N131" s="162"/>
      <c r="O131" s="162"/>
      <c r="P131" s="163">
        <f>SUM(P132:P142)</f>
        <v>0</v>
      </c>
      <c r="Q131" s="162"/>
      <c r="R131" s="163">
        <f>SUM(R132:R142)</f>
        <v>0</v>
      </c>
      <c r="S131" s="162"/>
      <c r="T131" s="164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7" t="s">
        <v>144</v>
      </c>
      <c r="AT131" s="165" t="s">
        <v>77</v>
      </c>
      <c r="AU131" s="165" t="s">
        <v>86</v>
      </c>
      <c r="AY131" s="157" t="s">
        <v>127</v>
      </c>
      <c r="BK131" s="166">
        <f>SUM(BK132:BK142)</f>
        <v>0</v>
      </c>
    </row>
    <row r="132" spans="1:65" s="2" customFormat="1" ht="16.5" customHeight="1">
      <c r="A132" s="36"/>
      <c r="B132" s="169"/>
      <c r="C132" s="170" t="s">
        <v>88</v>
      </c>
      <c r="D132" s="170" t="s">
        <v>130</v>
      </c>
      <c r="E132" s="171" t="s">
        <v>288</v>
      </c>
      <c r="F132" s="172" t="s">
        <v>289</v>
      </c>
      <c r="G132" s="173" t="s">
        <v>133</v>
      </c>
      <c r="H132" s="174">
        <v>8</v>
      </c>
      <c r="I132" s="175"/>
      <c r="J132" s="176">
        <f>ROUND(I132*H132,2)</f>
        <v>0</v>
      </c>
      <c r="K132" s="172" t="s">
        <v>1</v>
      </c>
      <c r="L132" s="37"/>
      <c r="M132" s="177" t="s">
        <v>1</v>
      </c>
      <c r="N132" s="178" t="s">
        <v>43</v>
      </c>
      <c r="O132" s="75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1" t="s">
        <v>290</v>
      </c>
      <c r="AT132" s="181" t="s">
        <v>130</v>
      </c>
      <c r="AU132" s="181" t="s">
        <v>88</v>
      </c>
      <c r="AY132" s="17" t="s">
        <v>127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7" t="s">
        <v>86</v>
      </c>
      <c r="BK132" s="182">
        <f>ROUND(I132*H132,2)</f>
        <v>0</v>
      </c>
      <c r="BL132" s="17" t="s">
        <v>290</v>
      </c>
      <c r="BM132" s="181" t="s">
        <v>291</v>
      </c>
    </row>
    <row r="133" spans="1:47" s="2" customFormat="1" ht="12">
      <c r="A133" s="36"/>
      <c r="B133" s="37"/>
      <c r="C133" s="36"/>
      <c r="D133" s="183" t="s">
        <v>136</v>
      </c>
      <c r="E133" s="36"/>
      <c r="F133" s="184" t="s">
        <v>292</v>
      </c>
      <c r="G133" s="36"/>
      <c r="H133" s="36"/>
      <c r="I133" s="185"/>
      <c r="J133" s="36"/>
      <c r="K133" s="36"/>
      <c r="L133" s="37"/>
      <c r="M133" s="186"/>
      <c r="N133" s="187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136</v>
      </c>
      <c r="AU133" s="17" t="s">
        <v>88</v>
      </c>
    </row>
    <row r="134" spans="1:65" s="2" customFormat="1" ht="16.5" customHeight="1">
      <c r="A134" s="36"/>
      <c r="B134" s="169"/>
      <c r="C134" s="170" t="s">
        <v>144</v>
      </c>
      <c r="D134" s="170" t="s">
        <v>130</v>
      </c>
      <c r="E134" s="171" t="s">
        <v>293</v>
      </c>
      <c r="F134" s="172" t="s">
        <v>294</v>
      </c>
      <c r="G134" s="173" t="s">
        <v>151</v>
      </c>
      <c r="H134" s="174">
        <v>1</v>
      </c>
      <c r="I134" s="175"/>
      <c r="J134" s="176">
        <f>ROUND(I134*H134,2)</f>
        <v>0</v>
      </c>
      <c r="K134" s="172" t="s">
        <v>1</v>
      </c>
      <c r="L134" s="37"/>
      <c r="M134" s="177" t="s">
        <v>1</v>
      </c>
      <c r="N134" s="178" t="s">
        <v>43</v>
      </c>
      <c r="O134" s="75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1" t="s">
        <v>290</v>
      </c>
      <c r="AT134" s="181" t="s">
        <v>130</v>
      </c>
      <c r="AU134" s="181" t="s">
        <v>88</v>
      </c>
      <c r="AY134" s="17" t="s">
        <v>127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7" t="s">
        <v>86</v>
      </c>
      <c r="BK134" s="182">
        <f>ROUND(I134*H134,2)</f>
        <v>0</v>
      </c>
      <c r="BL134" s="17" t="s">
        <v>290</v>
      </c>
      <c r="BM134" s="181" t="s">
        <v>295</v>
      </c>
    </row>
    <row r="135" spans="1:65" s="2" customFormat="1" ht="16.5" customHeight="1">
      <c r="A135" s="36"/>
      <c r="B135" s="169"/>
      <c r="C135" s="188" t="s">
        <v>148</v>
      </c>
      <c r="D135" s="188" t="s">
        <v>138</v>
      </c>
      <c r="E135" s="189" t="s">
        <v>296</v>
      </c>
      <c r="F135" s="190" t="s">
        <v>297</v>
      </c>
      <c r="G135" s="191" t="s">
        <v>151</v>
      </c>
      <c r="H135" s="192">
        <v>1</v>
      </c>
      <c r="I135" s="193"/>
      <c r="J135" s="194">
        <f>ROUND(I135*H135,2)</f>
        <v>0</v>
      </c>
      <c r="K135" s="190" t="s">
        <v>1</v>
      </c>
      <c r="L135" s="195"/>
      <c r="M135" s="196" t="s">
        <v>1</v>
      </c>
      <c r="N135" s="197" t="s">
        <v>43</v>
      </c>
      <c r="O135" s="75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1" t="s">
        <v>298</v>
      </c>
      <c r="AT135" s="181" t="s">
        <v>138</v>
      </c>
      <c r="AU135" s="181" t="s">
        <v>88</v>
      </c>
      <c r="AY135" s="17" t="s">
        <v>127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7" t="s">
        <v>86</v>
      </c>
      <c r="BK135" s="182">
        <f>ROUND(I135*H135,2)</f>
        <v>0</v>
      </c>
      <c r="BL135" s="17" t="s">
        <v>290</v>
      </c>
      <c r="BM135" s="181" t="s">
        <v>299</v>
      </c>
    </row>
    <row r="136" spans="1:47" s="2" customFormat="1" ht="12">
      <c r="A136" s="36"/>
      <c r="B136" s="37"/>
      <c r="C136" s="36"/>
      <c r="D136" s="183" t="s">
        <v>136</v>
      </c>
      <c r="E136" s="36"/>
      <c r="F136" s="184" t="s">
        <v>300</v>
      </c>
      <c r="G136" s="36"/>
      <c r="H136" s="36"/>
      <c r="I136" s="185"/>
      <c r="J136" s="36"/>
      <c r="K136" s="36"/>
      <c r="L136" s="37"/>
      <c r="M136" s="186"/>
      <c r="N136" s="187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136</v>
      </c>
      <c r="AU136" s="17" t="s">
        <v>88</v>
      </c>
    </row>
    <row r="137" spans="1:65" s="2" customFormat="1" ht="21.75" customHeight="1">
      <c r="A137" s="36"/>
      <c r="B137" s="169"/>
      <c r="C137" s="170" t="s">
        <v>154</v>
      </c>
      <c r="D137" s="170" t="s">
        <v>130</v>
      </c>
      <c r="E137" s="171" t="s">
        <v>301</v>
      </c>
      <c r="F137" s="172" t="s">
        <v>302</v>
      </c>
      <c r="G137" s="173" t="s">
        <v>151</v>
      </c>
      <c r="H137" s="174">
        <v>1</v>
      </c>
      <c r="I137" s="175"/>
      <c r="J137" s="176">
        <f>ROUND(I137*H137,2)</f>
        <v>0</v>
      </c>
      <c r="K137" s="172" t="s">
        <v>1</v>
      </c>
      <c r="L137" s="37"/>
      <c r="M137" s="177" t="s">
        <v>1</v>
      </c>
      <c r="N137" s="178" t="s">
        <v>43</v>
      </c>
      <c r="O137" s="75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1" t="s">
        <v>290</v>
      </c>
      <c r="AT137" s="181" t="s">
        <v>130</v>
      </c>
      <c r="AU137" s="181" t="s">
        <v>88</v>
      </c>
      <c r="AY137" s="17" t="s">
        <v>127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7" t="s">
        <v>86</v>
      </c>
      <c r="BK137" s="182">
        <f>ROUND(I137*H137,2)</f>
        <v>0</v>
      </c>
      <c r="BL137" s="17" t="s">
        <v>290</v>
      </c>
      <c r="BM137" s="181" t="s">
        <v>303</v>
      </c>
    </row>
    <row r="138" spans="1:47" s="2" customFormat="1" ht="12">
      <c r="A138" s="36"/>
      <c r="B138" s="37"/>
      <c r="C138" s="36"/>
      <c r="D138" s="183" t="s">
        <v>136</v>
      </c>
      <c r="E138" s="36"/>
      <c r="F138" s="184" t="s">
        <v>304</v>
      </c>
      <c r="G138" s="36"/>
      <c r="H138" s="36"/>
      <c r="I138" s="185"/>
      <c r="J138" s="36"/>
      <c r="K138" s="36"/>
      <c r="L138" s="37"/>
      <c r="M138" s="186"/>
      <c r="N138" s="187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136</v>
      </c>
      <c r="AU138" s="17" t="s">
        <v>88</v>
      </c>
    </row>
    <row r="139" spans="1:65" s="2" customFormat="1" ht="21.75" customHeight="1">
      <c r="A139" s="36"/>
      <c r="B139" s="169"/>
      <c r="C139" s="188" t="s">
        <v>159</v>
      </c>
      <c r="D139" s="188" t="s">
        <v>138</v>
      </c>
      <c r="E139" s="189" t="s">
        <v>305</v>
      </c>
      <c r="F139" s="190" t="s">
        <v>306</v>
      </c>
      <c r="G139" s="191" t="s">
        <v>151</v>
      </c>
      <c r="H139" s="192">
        <v>1</v>
      </c>
      <c r="I139" s="193"/>
      <c r="J139" s="194">
        <f>ROUND(I139*H139,2)</f>
        <v>0</v>
      </c>
      <c r="K139" s="190" t="s">
        <v>1</v>
      </c>
      <c r="L139" s="195"/>
      <c r="M139" s="196" t="s">
        <v>1</v>
      </c>
      <c r="N139" s="197" t="s">
        <v>43</v>
      </c>
      <c r="O139" s="7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1" t="s">
        <v>298</v>
      </c>
      <c r="AT139" s="181" t="s">
        <v>138</v>
      </c>
      <c r="AU139" s="181" t="s">
        <v>88</v>
      </c>
      <c r="AY139" s="17" t="s">
        <v>127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7" t="s">
        <v>86</v>
      </c>
      <c r="BK139" s="182">
        <f>ROUND(I139*H139,2)</f>
        <v>0</v>
      </c>
      <c r="BL139" s="17" t="s">
        <v>290</v>
      </c>
      <c r="BM139" s="181" t="s">
        <v>307</v>
      </c>
    </row>
    <row r="140" spans="1:47" s="2" customFormat="1" ht="12">
      <c r="A140" s="36"/>
      <c r="B140" s="37"/>
      <c r="C140" s="36"/>
      <c r="D140" s="183" t="s">
        <v>136</v>
      </c>
      <c r="E140" s="36"/>
      <c r="F140" s="184" t="s">
        <v>308</v>
      </c>
      <c r="G140" s="36"/>
      <c r="H140" s="36"/>
      <c r="I140" s="185"/>
      <c r="J140" s="36"/>
      <c r="K140" s="36"/>
      <c r="L140" s="37"/>
      <c r="M140" s="186"/>
      <c r="N140" s="187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136</v>
      </c>
      <c r="AU140" s="17" t="s">
        <v>88</v>
      </c>
    </row>
    <row r="141" spans="1:65" s="2" customFormat="1" ht="21.75" customHeight="1">
      <c r="A141" s="36"/>
      <c r="B141" s="169"/>
      <c r="C141" s="170" t="s">
        <v>166</v>
      </c>
      <c r="D141" s="170" t="s">
        <v>130</v>
      </c>
      <c r="E141" s="171" t="s">
        <v>309</v>
      </c>
      <c r="F141" s="172" t="s">
        <v>310</v>
      </c>
      <c r="G141" s="173" t="s">
        <v>133</v>
      </c>
      <c r="H141" s="174">
        <v>8</v>
      </c>
      <c r="I141" s="175"/>
      <c r="J141" s="176">
        <f>ROUND(I141*H141,2)</f>
        <v>0</v>
      </c>
      <c r="K141" s="172" t="s">
        <v>1</v>
      </c>
      <c r="L141" s="37"/>
      <c r="M141" s="177" t="s">
        <v>1</v>
      </c>
      <c r="N141" s="178" t="s">
        <v>43</v>
      </c>
      <c r="O141" s="75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1" t="s">
        <v>290</v>
      </c>
      <c r="AT141" s="181" t="s">
        <v>130</v>
      </c>
      <c r="AU141" s="181" t="s">
        <v>88</v>
      </c>
      <c r="AY141" s="17" t="s">
        <v>127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7" t="s">
        <v>86</v>
      </c>
      <c r="BK141" s="182">
        <f>ROUND(I141*H141,2)</f>
        <v>0</v>
      </c>
      <c r="BL141" s="17" t="s">
        <v>290</v>
      </c>
      <c r="BM141" s="181" t="s">
        <v>311</v>
      </c>
    </row>
    <row r="142" spans="1:47" s="2" customFormat="1" ht="12">
      <c r="A142" s="36"/>
      <c r="B142" s="37"/>
      <c r="C142" s="36"/>
      <c r="D142" s="183" t="s">
        <v>136</v>
      </c>
      <c r="E142" s="36"/>
      <c r="F142" s="184" t="s">
        <v>312</v>
      </c>
      <c r="G142" s="36"/>
      <c r="H142" s="36"/>
      <c r="I142" s="185"/>
      <c r="J142" s="36"/>
      <c r="K142" s="36"/>
      <c r="L142" s="37"/>
      <c r="M142" s="186"/>
      <c r="N142" s="187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136</v>
      </c>
      <c r="AU142" s="17" t="s">
        <v>88</v>
      </c>
    </row>
    <row r="143" spans="1:63" s="12" customFormat="1" ht="25.9" customHeight="1">
      <c r="A143" s="12"/>
      <c r="B143" s="156"/>
      <c r="C143" s="12"/>
      <c r="D143" s="157" t="s">
        <v>77</v>
      </c>
      <c r="E143" s="158" t="s">
        <v>313</v>
      </c>
      <c r="F143" s="158" t="s">
        <v>314</v>
      </c>
      <c r="G143" s="12"/>
      <c r="H143" s="12"/>
      <c r="I143" s="159"/>
      <c r="J143" s="160">
        <f>BK143</f>
        <v>0</v>
      </c>
      <c r="K143" s="12"/>
      <c r="L143" s="156"/>
      <c r="M143" s="161"/>
      <c r="N143" s="162"/>
      <c r="O143" s="162"/>
      <c r="P143" s="163">
        <f>P144</f>
        <v>0</v>
      </c>
      <c r="Q143" s="162"/>
      <c r="R143" s="163">
        <f>R144</f>
        <v>0</v>
      </c>
      <c r="S143" s="162"/>
      <c r="T143" s="164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7" t="s">
        <v>148</v>
      </c>
      <c r="AT143" s="165" t="s">
        <v>77</v>
      </c>
      <c r="AU143" s="165" t="s">
        <v>78</v>
      </c>
      <c r="AY143" s="157" t="s">
        <v>127</v>
      </c>
      <c r="BK143" s="166">
        <f>BK144</f>
        <v>0</v>
      </c>
    </row>
    <row r="144" spans="1:63" s="12" customFormat="1" ht="22.8" customHeight="1">
      <c r="A144" s="12"/>
      <c r="B144" s="156"/>
      <c r="C144" s="12"/>
      <c r="D144" s="157" t="s">
        <v>77</v>
      </c>
      <c r="E144" s="167" t="s">
        <v>315</v>
      </c>
      <c r="F144" s="167" t="s">
        <v>316</v>
      </c>
      <c r="G144" s="12"/>
      <c r="H144" s="12"/>
      <c r="I144" s="159"/>
      <c r="J144" s="168">
        <f>BK144</f>
        <v>0</v>
      </c>
      <c r="K144" s="12"/>
      <c r="L144" s="156"/>
      <c r="M144" s="161"/>
      <c r="N144" s="162"/>
      <c r="O144" s="162"/>
      <c r="P144" s="163">
        <f>SUM(P145:P146)</f>
        <v>0</v>
      </c>
      <c r="Q144" s="162"/>
      <c r="R144" s="163">
        <f>SUM(R145:R146)</f>
        <v>0</v>
      </c>
      <c r="S144" s="162"/>
      <c r="T144" s="16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7" t="s">
        <v>148</v>
      </c>
      <c r="AT144" s="165" t="s">
        <v>77</v>
      </c>
      <c r="AU144" s="165" t="s">
        <v>86</v>
      </c>
      <c r="AY144" s="157" t="s">
        <v>127</v>
      </c>
      <c r="BK144" s="166">
        <f>SUM(BK145:BK146)</f>
        <v>0</v>
      </c>
    </row>
    <row r="145" spans="1:65" s="2" customFormat="1" ht="12">
      <c r="A145" s="36"/>
      <c r="B145" s="169"/>
      <c r="C145" s="170" t="s">
        <v>171</v>
      </c>
      <c r="D145" s="170" t="s">
        <v>130</v>
      </c>
      <c r="E145" s="171" t="s">
        <v>317</v>
      </c>
      <c r="F145" s="172" t="s">
        <v>318</v>
      </c>
      <c r="G145" s="173" t="s">
        <v>151</v>
      </c>
      <c r="H145" s="174">
        <v>1</v>
      </c>
      <c r="I145" s="175"/>
      <c r="J145" s="176">
        <f>ROUND(I145*H145,2)</f>
        <v>0</v>
      </c>
      <c r="K145" s="172" t="s">
        <v>1</v>
      </c>
      <c r="L145" s="37"/>
      <c r="M145" s="177" t="s">
        <v>1</v>
      </c>
      <c r="N145" s="178" t="s">
        <v>43</v>
      </c>
      <c r="O145" s="75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1" t="s">
        <v>290</v>
      </c>
      <c r="AT145" s="181" t="s">
        <v>130</v>
      </c>
      <c r="AU145" s="181" t="s">
        <v>88</v>
      </c>
      <c r="AY145" s="17" t="s">
        <v>127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7" t="s">
        <v>86</v>
      </c>
      <c r="BK145" s="182">
        <f>ROUND(I145*H145,2)</f>
        <v>0</v>
      </c>
      <c r="BL145" s="17" t="s">
        <v>290</v>
      </c>
      <c r="BM145" s="181" t="s">
        <v>319</v>
      </c>
    </row>
    <row r="146" spans="1:47" s="2" customFormat="1" ht="12">
      <c r="A146" s="36"/>
      <c r="B146" s="37"/>
      <c r="C146" s="36"/>
      <c r="D146" s="183" t="s">
        <v>136</v>
      </c>
      <c r="E146" s="36"/>
      <c r="F146" s="184" t="s">
        <v>320</v>
      </c>
      <c r="G146" s="36"/>
      <c r="H146" s="36"/>
      <c r="I146" s="185"/>
      <c r="J146" s="36"/>
      <c r="K146" s="36"/>
      <c r="L146" s="37"/>
      <c r="M146" s="186"/>
      <c r="N146" s="187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136</v>
      </c>
      <c r="AU146" s="17" t="s">
        <v>88</v>
      </c>
    </row>
    <row r="147" spans="1:63" s="12" customFormat="1" ht="25.9" customHeight="1">
      <c r="A147" s="12"/>
      <c r="B147" s="156"/>
      <c r="C147" s="12"/>
      <c r="D147" s="157" t="s">
        <v>77</v>
      </c>
      <c r="E147" s="158" t="s">
        <v>223</v>
      </c>
      <c r="F147" s="158" t="s">
        <v>224</v>
      </c>
      <c r="G147" s="12"/>
      <c r="H147" s="12"/>
      <c r="I147" s="159"/>
      <c r="J147" s="160">
        <f>BK147</f>
        <v>0</v>
      </c>
      <c r="K147" s="12"/>
      <c r="L147" s="156"/>
      <c r="M147" s="161"/>
      <c r="N147" s="162"/>
      <c r="O147" s="162"/>
      <c r="P147" s="163">
        <f>P148</f>
        <v>0</v>
      </c>
      <c r="Q147" s="162"/>
      <c r="R147" s="163">
        <f>R148</f>
        <v>0</v>
      </c>
      <c r="S147" s="162"/>
      <c r="T147" s="16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7" t="s">
        <v>154</v>
      </c>
      <c r="AT147" s="165" t="s">
        <v>77</v>
      </c>
      <c r="AU147" s="165" t="s">
        <v>78</v>
      </c>
      <c r="AY147" s="157" t="s">
        <v>127</v>
      </c>
      <c r="BK147" s="166">
        <f>BK148</f>
        <v>0</v>
      </c>
    </row>
    <row r="148" spans="1:63" s="12" customFormat="1" ht="22.8" customHeight="1">
      <c r="A148" s="12"/>
      <c r="B148" s="156"/>
      <c r="C148" s="12"/>
      <c r="D148" s="157" t="s">
        <v>77</v>
      </c>
      <c r="E148" s="167" t="s">
        <v>225</v>
      </c>
      <c r="F148" s="167" t="s">
        <v>226</v>
      </c>
      <c r="G148" s="12"/>
      <c r="H148" s="12"/>
      <c r="I148" s="159"/>
      <c r="J148" s="168">
        <f>BK148</f>
        <v>0</v>
      </c>
      <c r="K148" s="12"/>
      <c r="L148" s="156"/>
      <c r="M148" s="161"/>
      <c r="N148" s="162"/>
      <c r="O148" s="162"/>
      <c r="P148" s="163">
        <f>SUM(P149:P150)</f>
        <v>0</v>
      </c>
      <c r="Q148" s="162"/>
      <c r="R148" s="163">
        <f>SUM(R149:R150)</f>
        <v>0</v>
      </c>
      <c r="S148" s="162"/>
      <c r="T148" s="164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7" t="s">
        <v>154</v>
      </c>
      <c r="AT148" s="165" t="s">
        <v>77</v>
      </c>
      <c r="AU148" s="165" t="s">
        <v>86</v>
      </c>
      <c r="AY148" s="157" t="s">
        <v>127</v>
      </c>
      <c r="BK148" s="166">
        <f>SUM(BK149:BK150)</f>
        <v>0</v>
      </c>
    </row>
    <row r="149" spans="1:65" s="2" customFormat="1" ht="16.5" customHeight="1">
      <c r="A149" s="36"/>
      <c r="B149" s="169"/>
      <c r="C149" s="170" t="s">
        <v>175</v>
      </c>
      <c r="D149" s="170" t="s">
        <v>130</v>
      </c>
      <c r="E149" s="171" t="s">
        <v>228</v>
      </c>
      <c r="F149" s="172" t="s">
        <v>226</v>
      </c>
      <c r="G149" s="173" t="s">
        <v>151</v>
      </c>
      <c r="H149" s="174">
        <v>1</v>
      </c>
      <c r="I149" s="175"/>
      <c r="J149" s="176">
        <f>ROUND(I149*H149,2)</f>
        <v>0</v>
      </c>
      <c r="K149" s="172" t="s">
        <v>178</v>
      </c>
      <c r="L149" s="37"/>
      <c r="M149" s="177" t="s">
        <v>1</v>
      </c>
      <c r="N149" s="178" t="s">
        <v>43</v>
      </c>
      <c r="O149" s="75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1" t="s">
        <v>229</v>
      </c>
      <c r="AT149" s="181" t="s">
        <v>130</v>
      </c>
      <c r="AU149" s="181" t="s">
        <v>88</v>
      </c>
      <c r="AY149" s="17" t="s">
        <v>127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7" t="s">
        <v>86</v>
      </c>
      <c r="BK149" s="182">
        <f>ROUND(I149*H149,2)</f>
        <v>0</v>
      </c>
      <c r="BL149" s="17" t="s">
        <v>229</v>
      </c>
      <c r="BM149" s="181" t="s">
        <v>321</v>
      </c>
    </row>
    <row r="150" spans="1:47" s="2" customFormat="1" ht="12">
      <c r="A150" s="36"/>
      <c r="B150" s="37"/>
      <c r="C150" s="36"/>
      <c r="D150" s="183" t="s">
        <v>136</v>
      </c>
      <c r="E150" s="36"/>
      <c r="F150" s="184" t="s">
        <v>322</v>
      </c>
      <c r="G150" s="36"/>
      <c r="H150" s="36"/>
      <c r="I150" s="185"/>
      <c r="J150" s="36"/>
      <c r="K150" s="36"/>
      <c r="L150" s="37"/>
      <c r="M150" s="214"/>
      <c r="N150" s="215"/>
      <c r="O150" s="216"/>
      <c r="P150" s="216"/>
      <c r="Q150" s="216"/>
      <c r="R150" s="216"/>
      <c r="S150" s="216"/>
      <c r="T150" s="21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136</v>
      </c>
      <c r="AU150" s="17" t="s">
        <v>88</v>
      </c>
    </row>
    <row r="151" spans="1:31" s="2" customFormat="1" ht="6.95" customHeight="1">
      <c r="A151" s="36"/>
      <c r="B151" s="58"/>
      <c r="C151" s="59"/>
      <c r="D151" s="59"/>
      <c r="E151" s="59"/>
      <c r="F151" s="59"/>
      <c r="G151" s="59"/>
      <c r="H151" s="59"/>
      <c r="I151" s="59"/>
      <c r="J151" s="59"/>
      <c r="K151" s="59"/>
      <c r="L151" s="37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autoFilter ref="C124:K15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4.95" customHeight="1">
      <c r="B4" s="20"/>
      <c r="D4" s="21" t="s">
        <v>99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VD Dolní Beřkovice, rekonstrukce hydraulického systému PK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323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20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7" t="str">
        <f>'Rekapitulace stavby'!AN8</f>
        <v>23. 5. 2021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tr">
        <f>IF('Rekapitulace stavby'!AN10="","",'Rekapitulace stavby'!AN10)</f>
        <v>70890005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>Povodí Labe, státní podnik</v>
      </c>
      <c r="F15" s="36"/>
      <c r="G15" s="36"/>
      <c r="H15" s="36"/>
      <c r="I15" s="30" t="s">
        <v>29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30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29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32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29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35</v>
      </c>
      <c r="E23" s="36"/>
      <c r="F23" s="36"/>
      <c r="G23" s="36"/>
      <c r="H23" s="36"/>
      <c r="I23" s="30" t="s">
        <v>26</v>
      </c>
      <c r="J23" s="25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">
        <v>36</v>
      </c>
      <c r="F24" s="36"/>
      <c r="G24" s="36"/>
      <c r="H24" s="36"/>
      <c r="I24" s="30" t="s">
        <v>29</v>
      </c>
      <c r="J24" s="25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37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38</v>
      </c>
      <c r="E30" s="36"/>
      <c r="F30" s="36"/>
      <c r="G30" s="36"/>
      <c r="H30" s="36"/>
      <c r="I30" s="36"/>
      <c r="J30" s="94">
        <f>ROUND(J126,2)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40</v>
      </c>
      <c r="G32" s="36"/>
      <c r="H32" s="36"/>
      <c r="I32" s="41" t="s">
        <v>39</v>
      </c>
      <c r="J32" s="41" t="s">
        <v>41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42</v>
      </c>
      <c r="E33" s="30" t="s">
        <v>43</v>
      </c>
      <c r="F33" s="125">
        <f>ROUND((SUM(BE126:BE166)),2)</f>
        <v>0</v>
      </c>
      <c r="G33" s="36"/>
      <c r="H33" s="36"/>
      <c r="I33" s="126">
        <v>0.21</v>
      </c>
      <c r="J33" s="125">
        <f>ROUND(((SUM(BE126:BE166))*I33),2)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44</v>
      </c>
      <c r="F34" s="125">
        <f>ROUND((SUM(BF126:BF166)),2)</f>
        <v>0</v>
      </c>
      <c r="G34" s="36"/>
      <c r="H34" s="36"/>
      <c r="I34" s="126">
        <v>0.15</v>
      </c>
      <c r="J34" s="125">
        <f>ROUND(((SUM(BF126:BF166))*I34),2)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45</v>
      </c>
      <c r="F35" s="125">
        <f>ROUND((SUM(BG126:BG166)),2)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46</v>
      </c>
      <c r="F36" s="125">
        <f>ROUND((SUM(BH126:BH166)),2)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47</v>
      </c>
      <c r="F37" s="125">
        <f>ROUND((SUM(BI126:BI166)),2)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48</v>
      </c>
      <c r="E39" s="79"/>
      <c r="F39" s="79"/>
      <c r="G39" s="129" t="s">
        <v>49</v>
      </c>
      <c r="H39" s="130" t="s">
        <v>50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53</v>
      </c>
      <c r="E61" s="39"/>
      <c r="F61" s="133" t="s">
        <v>54</v>
      </c>
      <c r="G61" s="56" t="s">
        <v>53</v>
      </c>
      <c r="H61" s="39"/>
      <c r="I61" s="39"/>
      <c r="J61" s="134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53</v>
      </c>
      <c r="E76" s="39"/>
      <c r="F76" s="133" t="s">
        <v>54</v>
      </c>
      <c r="G76" s="56" t="s">
        <v>53</v>
      </c>
      <c r="H76" s="39"/>
      <c r="I76" s="39"/>
      <c r="J76" s="134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102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VD Dolní Beřkovice, rekonstrukce hydraulického systému PK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100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Kanaly - Úprava výklenků a kanálů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21</v>
      </c>
      <c r="D89" s="36"/>
      <c r="E89" s="36"/>
      <c r="F89" s="25" t="str">
        <f>F12</f>
        <v>VD Dolní Beřkovice</v>
      </c>
      <c r="G89" s="36"/>
      <c r="H89" s="36"/>
      <c r="I89" s="30" t="s">
        <v>23</v>
      </c>
      <c r="J89" s="67" t="str">
        <f>IF(J12="","",J12)</f>
        <v>23. 5. 2021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25</v>
      </c>
      <c r="D91" s="36"/>
      <c r="E91" s="36"/>
      <c r="F91" s="25" t="str">
        <f>E15</f>
        <v>Povodí Labe, státní podnik</v>
      </c>
      <c r="G91" s="36"/>
      <c r="H91" s="36"/>
      <c r="I91" s="30" t="s">
        <v>32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6"/>
      <c r="E92" s="36"/>
      <c r="F92" s="25" t="str">
        <f>IF(E18="","",E18)</f>
        <v>Vyplň údaj</v>
      </c>
      <c r="G92" s="36"/>
      <c r="H92" s="36"/>
      <c r="I92" s="30" t="s">
        <v>35</v>
      </c>
      <c r="J92" s="34" t="str">
        <f>E24</f>
        <v>MD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103</v>
      </c>
      <c r="D94" s="127"/>
      <c r="E94" s="127"/>
      <c r="F94" s="127"/>
      <c r="G94" s="127"/>
      <c r="H94" s="127"/>
      <c r="I94" s="127"/>
      <c r="J94" s="136" t="s">
        <v>104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105</v>
      </c>
      <c r="D96" s="36"/>
      <c r="E96" s="36"/>
      <c r="F96" s="36"/>
      <c r="G96" s="36"/>
      <c r="H96" s="36"/>
      <c r="I96" s="36"/>
      <c r="J96" s="94">
        <f>J126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106</v>
      </c>
    </row>
    <row r="97" spans="1:31" s="9" customFormat="1" ht="24.95" customHeight="1">
      <c r="A97" s="9"/>
      <c r="B97" s="138"/>
      <c r="C97" s="9"/>
      <c r="D97" s="139" t="s">
        <v>324</v>
      </c>
      <c r="E97" s="140"/>
      <c r="F97" s="140"/>
      <c r="G97" s="140"/>
      <c r="H97" s="140"/>
      <c r="I97" s="140"/>
      <c r="J97" s="141">
        <f>J127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325</v>
      </c>
      <c r="E98" s="144"/>
      <c r="F98" s="144"/>
      <c r="G98" s="144"/>
      <c r="H98" s="144"/>
      <c r="I98" s="144"/>
      <c r="J98" s="145">
        <f>J128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326</v>
      </c>
      <c r="E99" s="144"/>
      <c r="F99" s="144"/>
      <c r="G99" s="144"/>
      <c r="H99" s="144"/>
      <c r="I99" s="144"/>
      <c r="J99" s="145">
        <f>J130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327</v>
      </c>
      <c r="E100" s="144"/>
      <c r="F100" s="144"/>
      <c r="G100" s="144"/>
      <c r="H100" s="144"/>
      <c r="I100" s="144"/>
      <c r="J100" s="145">
        <f>J145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8"/>
      <c r="C101" s="9"/>
      <c r="D101" s="139" t="s">
        <v>107</v>
      </c>
      <c r="E101" s="140"/>
      <c r="F101" s="140"/>
      <c r="G101" s="140"/>
      <c r="H101" s="140"/>
      <c r="I101" s="140"/>
      <c r="J101" s="141">
        <f>J149</f>
        <v>0</v>
      </c>
      <c r="K101" s="9"/>
      <c r="L101" s="13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42"/>
      <c r="C102" s="10"/>
      <c r="D102" s="143" t="s">
        <v>108</v>
      </c>
      <c r="E102" s="144"/>
      <c r="F102" s="144"/>
      <c r="G102" s="144"/>
      <c r="H102" s="144"/>
      <c r="I102" s="144"/>
      <c r="J102" s="145">
        <f>J150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109</v>
      </c>
      <c r="E103" s="144"/>
      <c r="F103" s="144"/>
      <c r="G103" s="144"/>
      <c r="H103" s="144"/>
      <c r="I103" s="144"/>
      <c r="J103" s="145">
        <f>J156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110</v>
      </c>
      <c r="E104" s="140"/>
      <c r="F104" s="140"/>
      <c r="G104" s="140"/>
      <c r="H104" s="140"/>
      <c r="I104" s="140"/>
      <c r="J104" s="141">
        <f>J161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2"/>
      <c r="C105" s="10"/>
      <c r="D105" s="143" t="s">
        <v>111</v>
      </c>
      <c r="E105" s="144"/>
      <c r="F105" s="144"/>
      <c r="G105" s="144"/>
      <c r="H105" s="144"/>
      <c r="I105" s="144"/>
      <c r="J105" s="145">
        <f>J162</f>
        <v>0</v>
      </c>
      <c r="K105" s="10"/>
      <c r="L105" s="14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2"/>
      <c r="C106" s="10"/>
      <c r="D106" s="143" t="s">
        <v>328</v>
      </c>
      <c r="E106" s="144"/>
      <c r="F106" s="144"/>
      <c r="G106" s="144"/>
      <c r="H106" s="144"/>
      <c r="I106" s="144"/>
      <c r="J106" s="145">
        <f>J165</f>
        <v>0</v>
      </c>
      <c r="K106" s="10"/>
      <c r="L106" s="14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112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119" t="str">
        <f>E7</f>
        <v>VD Dolní Beřkovice, rekonstrukce hydraulického systému PK</v>
      </c>
      <c r="F116" s="30"/>
      <c r="G116" s="30"/>
      <c r="H116" s="30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100</v>
      </c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6"/>
      <c r="D118" s="36"/>
      <c r="E118" s="65" t="str">
        <f>E9</f>
        <v>Kanaly - Úprava výklenků a kanálů</v>
      </c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21</v>
      </c>
      <c r="D120" s="36"/>
      <c r="E120" s="36"/>
      <c r="F120" s="25" t="str">
        <f>F12</f>
        <v>VD Dolní Beřkovice</v>
      </c>
      <c r="G120" s="36"/>
      <c r="H120" s="36"/>
      <c r="I120" s="30" t="s">
        <v>23</v>
      </c>
      <c r="J120" s="67" t="str">
        <f>IF(J12="","",J12)</f>
        <v>23. 5. 2021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25</v>
      </c>
      <c r="D122" s="36"/>
      <c r="E122" s="36"/>
      <c r="F122" s="25" t="str">
        <f>E15</f>
        <v>Povodí Labe, státní podnik</v>
      </c>
      <c r="G122" s="36"/>
      <c r="H122" s="36"/>
      <c r="I122" s="30" t="s">
        <v>32</v>
      </c>
      <c r="J122" s="34" t="str">
        <f>E21</f>
        <v xml:space="preserve"> 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30</v>
      </c>
      <c r="D123" s="36"/>
      <c r="E123" s="36"/>
      <c r="F123" s="25" t="str">
        <f>IF(E18="","",E18)</f>
        <v>Vyplň údaj</v>
      </c>
      <c r="G123" s="36"/>
      <c r="H123" s="36"/>
      <c r="I123" s="30" t="s">
        <v>35</v>
      </c>
      <c r="J123" s="34" t="str">
        <f>E24</f>
        <v>MD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46"/>
      <c r="B125" s="147"/>
      <c r="C125" s="148" t="s">
        <v>113</v>
      </c>
      <c r="D125" s="149" t="s">
        <v>63</v>
      </c>
      <c r="E125" s="149" t="s">
        <v>59</v>
      </c>
      <c r="F125" s="149" t="s">
        <v>60</v>
      </c>
      <c r="G125" s="149" t="s">
        <v>114</v>
      </c>
      <c r="H125" s="149" t="s">
        <v>115</v>
      </c>
      <c r="I125" s="149" t="s">
        <v>116</v>
      </c>
      <c r="J125" s="149" t="s">
        <v>104</v>
      </c>
      <c r="K125" s="150" t="s">
        <v>117</v>
      </c>
      <c r="L125" s="151"/>
      <c r="M125" s="84" t="s">
        <v>1</v>
      </c>
      <c r="N125" s="85" t="s">
        <v>42</v>
      </c>
      <c r="O125" s="85" t="s">
        <v>118</v>
      </c>
      <c r="P125" s="85" t="s">
        <v>119</v>
      </c>
      <c r="Q125" s="85" t="s">
        <v>120</v>
      </c>
      <c r="R125" s="85" t="s">
        <v>121</v>
      </c>
      <c r="S125" s="85" t="s">
        <v>122</v>
      </c>
      <c r="T125" s="86" t="s">
        <v>123</v>
      </c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</row>
    <row r="126" spans="1:63" s="2" customFormat="1" ht="22.8" customHeight="1">
      <c r="A126" s="36"/>
      <c r="B126" s="37"/>
      <c r="C126" s="91" t="s">
        <v>124</v>
      </c>
      <c r="D126" s="36"/>
      <c r="E126" s="36"/>
      <c r="F126" s="36"/>
      <c r="G126" s="36"/>
      <c r="H126" s="36"/>
      <c r="I126" s="36"/>
      <c r="J126" s="152">
        <f>BK126</f>
        <v>0</v>
      </c>
      <c r="K126" s="36"/>
      <c r="L126" s="37"/>
      <c r="M126" s="87"/>
      <c r="N126" s="71"/>
      <c r="O126" s="88"/>
      <c r="P126" s="153">
        <f>P127+P149+P161</f>
        <v>0</v>
      </c>
      <c r="Q126" s="88"/>
      <c r="R126" s="153">
        <f>R127+R149+R161</f>
        <v>0.145192</v>
      </c>
      <c r="S126" s="88"/>
      <c r="T126" s="154">
        <f>T127+T149+T161</f>
        <v>0.8150000000000001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77</v>
      </c>
      <c r="AU126" s="17" t="s">
        <v>106</v>
      </c>
      <c r="BK126" s="155">
        <f>BK127+BK149+BK161</f>
        <v>0</v>
      </c>
    </row>
    <row r="127" spans="1:63" s="12" customFormat="1" ht="25.9" customHeight="1">
      <c r="A127" s="12"/>
      <c r="B127" s="156"/>
      <c r="C127" s="12"/>
      <c r="D127" s="157" t="s">
        <v>77</v>
      </c>
      <c r="E127" s="158" t="s">
        <v>329</v>
      </c>
      <c r="F127" s="158" t="s">
        <v>330</v>
      </c>
      <c r="G127" s="12"/>
      <c r="H127" s="12"/>
      <c r="I127" s="159"/>
      <c r="J127" s="160">
        <f>BK127</f>
        <v>0</v>
      </c>
      <c r="K127" s="12"/>
      <c r="L127" s="156"/>
      <c r="M127" s="161"/>
      <c r="N127" s="162"/>
      <c r="O127" s="162"/>
      <c r="P127" s="163">
        <f>P128+P130+P145</f>
        <v>0</v>
      </c>
      <c r="Q127" s="162"/>
      <c r="R127" s="163">
        <f>R128+R130+R145</f>
        <v>0.00043200000000000004</v>
      </c>
      <c r="S127" s="162"/>
      <c r="T127" s="164">
        <f>T128+T130+T145</f>
        <v>0.675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7" t="s">
        <v>86</v>
      </c>
      <c r="AT127" s="165" t="s">
        <v>77</v>
      </c>
      <c r="AU127" s="165" t="s">
        <v>78</v>
      </c>
      <c r="AY127" s="157" t="s">
        <v>127</v>
      </c>
      <c r="BK127" s="166">
        <f>BK128+BK130+BK145</f>
        <v>0</v>
      </c>
    </row>
    <row r="128" spans="1:63" s="12" customFormat="1" ht="22.8" customHeight="1">
      <c r="A128" s="12"/>
      <c r="B128" s="156"/>
      <c r="C128" s="12"/>
      <c r="D128" s="157" t="s">
        <v>77</v>
      </c>
      <c r="E128" s="167" t="s">
        <v>86</v>
      </c>
      <c r="F128" s="167" t="s">
        <v>331</v>
      </c>
      <c r="G128" s="12"/>
      <c r="H128" s="12"/>
      <c r="I128" s="159"/>
      <c r="J128" s="168">
        <f>BK128</f>
        <v>0</v>
      </c>
      <c r="K128" s="12"/>
      <c r="L128" s="156"/>
      <c r="M128" s="161"/>
      <c r="N128" s="162"/>
      <c r="O128" s="162"/>
      <c r="P128" s="163">
        <f>P129</f>
        <v>0</v>
      </c>
      <c r="Q128" s="162"/>
      <c r="R128" s="163">
        <f>R129</f>
        <v>0</v>
      </c>
      <c r="S128" s="162"/>
      <c r="T128" s="16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7" t="s">
        <v>86</v>
      </c>
      <c r="AT128" s="165" t="s">
        <v>77</v>
      </c>
      <c r="AU128" s="165" t="s">
        <v>86</v>
      </c>
      <c r="AY128" s="157" t="s">
        <v>127</v>
      </c>
      <c r="BK128" s="166">
        <f>BK129</f>
        <v>0</v>
      </c>
    </row>
    <row r="129" spans="1:65" s="2" customFormat="1" ht="33" customHeight="1">
      <c r="A129" s="36"/>
      <c r="B129" s="169"/>
      <c r="C129" s="170" t="s">
        <v>86</v>
      </c>
      <c r="D129" s="170" t="s">
        <v>130</v>
      </c>
      <c r="E129" s="171" t="s">
        <v>332</v>
      </c>
      <c r="F129" s="172" t="s">
        <v>333</v>
      </c>
      <c r="G129" s="173" t="s">
        <v>198</v>
      </c>
      <c r="H129" s="174">
        <v>0.675</v>
      </c>
      <c r="I129" s="175"/>
      <c r="J129" s="176">
        <f>ROUND(I129*H129,2)</f>
        <v>0</v>
      </c>
      <c r="K129" s="172" t="s">
        <v>178</v>
      </c>
      <c r="L129" s="37"/>
      <c r="M129" s="177" t="s">
        <v>1</v>
      </c>
      <c r="N129" s="178" t="s">
        <v>43</v>
      </c>
      <c r="O129" s="75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1" t="s">
        <v>148</v>
      </c>
      <c r="AT129" s="181" t="s">
        <v>130</v>
      </c>
      <c r="AU129" s="181" t="s">
        <v>88</v>
      </c>
      <c r="AY129" s="17" t="s">
        <v>127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7" t="s">
        <v>86</v>
      </c>
      <c r="BK129" s="182">
        <f>ROUND(I129*H129,2)</f>
        <v>0</v>
      </c>
      <c r="BL129" s="17" t="s">
        <v>148</v>
      </c>
      <c r="BM129" s="181" t="s">
        <v>334</v>
      </c>
    </row>
    <row r="130" spans="1:63" s="12" customFormat="1" ht="22.8" customHeight="1">
      <c r="A130" s="12"/>
      <c r="B130" s="156"/>
      <c r="C130" s="12"/>
      <c r="D130" s="157" t="s">
        <v>77</v>
      </c>
      <c r="E130" s="167" t="s">
        <v>175</v>
      </c>
      <c r="F130" s="167" t="s">
        <v>335</v>
      </c>
      <c r="G130" s="12"/>
      <c r="H130" s="12"/>
      <c r="I130" s="159"/>
      <c r="J130" s="168">
        <f>BK130</f>
        <v>0</v>
      </c>
      <c r="K130" s="12"/>
      <c r="L130" s="156"/>
      <c r="M130" s="161"/>
      <c r="N130" s="162"/>
      <c r="O130" s="162"/>
      <c r="P130" s="163">
        <f>SUM(P131:P144)</f>
        <v>0</v>
      </c>
      <c r="Q130" s="162"/>
      <c r="R130" s="163">
        <f>SUM(R131:R144)</f>
        <v>0.00043200000000000004</v>
      </c>
      <c r="S130" s="162"/>
      <c r="T130" s="164">
        <f>SUM(T131:T144)</f>
        <v>0.675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7" t="s">
        <v>86</v>
      </c>
      <c r="AT130" s="165" t="s">
        <v>77</v>
      </c>
      <c r="AU130" s="165" t="s">
        <v>86</v>
      </c>
      <c r="AY130" s="157" t="s">
        <v>127</v>
      </c>
      <c r="BK130" s="166">
        <f>SUM(BK131:BK144)</f>
        <v>0</v>
      </c>
    </row>
    <row r="131" spans="1:65" s="2" customFormat="1" ht="21.75" customHeight="1">
      <c r="A131" s="36"/>
      <c r="B131" s="169"/>
      <c r="C131" s="170" t="s">
        <v>88</v>
      </c>
      <c r="D131" s="170" t="s">
        <v>130</v>
      </c>
      <c r="E131" s="171" t="s">
        <v>336</v>
      </c>
      <c r="F131" s="172" t="s">
        <v>337</v>
      </c>
      <c r="G131" s="173" t="s">
        <v>338</v>
      </c>
      <c r="H131" s="174">
        <v>14.4</v>
      </c>
      <c r="I131" s="175"/>
      <c r="J131" s="176">
        <f>ROUND(I131*H131,2)</f>
        <v>0</v>
      </c>
      <c r="K131" s="172" t="s">
        <v>178</v>
      </c>
      <c r="L131" s="37"/>
      <c r="M131" s="177" t="s">
        <v>1</v>
      </c>
      <c r="N131" s="178" t="s">
        <v>43</v>
      </c>
      <c r="O131" s="75"/>
      <c r="P131" s="179">
        <f>O131*H131</f>
        <v>0</v>
      </c>
      <c r="Q131" s="179">
        <v>3E-05</v>
      </c>
      <c r="R131" s="179">
        <f>Q131*H131</f>
        <v>0.00043200000000000004</v>
      </c>
      <c r="S131" s="179">
        <v>0</v>
      </c>
      <c r="T131" s="18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1" t="s">
        <v>148</v>
      </c>
      <c r="AT131" s="181" t="s">
        <v>130</v>
      </c>
      <c r="AU131" s="181" t="s">
        <v>88</v>
      </c>
      <c r="AY131" s="17" t="s">
        <v>127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7" t="s">
        <v>86</v>
      </c>
      <c r="BK131" s="182">
        <f>ROUND(I131*H131,2)</f>
        <v>0</v>
      </c>
      <c r="BL131" s="17" t="s">
        <v>148</v>
      </c>
      <c r="BM131" s="181" t="s">
        <v>339</v>
      </c>
    </row>
    <row r="132" spans="1:51" s="13" customFormat="1" ht="12">
      <c r="A132" s="13"/>
      <c r="B132" s="198"/>
      <c r="C132" s="13"/>
      <c r="D132" s="183" t="s">
        <v>164</v>
      </c>
      <c r="E132" s="199" t="s">
        <v>1</v>
      </c>
      <c r="F132" s="200" t="s">
        <v>340</v>
      </c>
      <c r="G132" s="13"/>
      <c r="H132" s="201">
        <v>14.4</v>
      </c>
      <c r="I132" s="202"/>
      <c r="J132" s="13"/>
      <c r="K132" s="13"/>
      <c r="L132" s="198"/>
      <c r="M132" s="203"/>
      <c r="N132" s="204"/>
      <c r="O132" s="204"/>
      <c r="P132" s="204"/>
      <c r="Q132" s="204"/>
      <c r="R132" s="204"/>
      <c r="S132" s="204"/>
      <c r="T132" s="20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9" t="s">
        <v>164</v>
      </c>
      <c r="AU132" s="199" t="s">
        <v>88</v>
      </c>
      <c r="AV132" s="13" t="s">
        <v>88</v>
      </c>
      <c r="AW132" s="13" t="s">
        <v>34</v>
      </c>
      <c r="AX132" s="13" t="s">
        <v>86</v>
      </c>
      <c r="AY132" s="199" t="s">
        <v>127</v>
      </c>
    </row>
    <row r="133" spans="1:65" s="2" customFormat="1" ht="12">
      <c r="A133" s="36"/>
      <c r="B133" s="169"/>
      <c r="C133" s="170" t="s">
        <v>144</v>
      </c>
      <c r="D133" s="170" t="s">
        <v>130</v>
      </c>
      <c r="E133" s="171" t="s">
        <v>341</v>
      </c>
      <c r="F133" s="172" t="s">
        <v>342</v>
      </c>
      <c r="G133" s="173" t="s">
        <v>162</v>
      </c>
      <c r="H133" s="174">
        <v>204</v>
      </c>
      <c r="I133" s="175"/>
      <c r="J133" s="176">
        <f>ROUND(I133*H133,2)</f>
        <v>0</v>
      </c>
      <c r="K133" s="172" t="s">
        <v>178</v>
      </c>
      <c r="L133" s="37"/>
      <c r="M133" s="177" t="s">
        <v>1</v>
      </c>
      <c r="N133" s="178" t="s">
        <v>43</v>
      </c>
      <c r="O133" s="75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1" t="s">
        <v>148</v>
      </c>
      <c r="AT133" s="181" t="s">
        <v>130</v>
      </c>
      <c r="AU133" s="181" t="s">
        <v>88</v>
      </c>
      <c r="AY133" s="17" t="s">
        <v>127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7" t="s">
        <v>86</v>
      </c>
      <c r="BK133" s="182">
        <f>ROUND(I133*H133,2)</f>
        <v>0</v>
      </c>
      <c r="BL133" s="17" t="s">
        <v>148</v>
      </c>
      <c r="BM133" s="181" t="s">
        <v>343</v>
      </c>
    </row>
    <row r="134" spans="1:51" s="13" customFormat="1" ht="12">
      <c r="A134" s="13"/>
      <c r="B134" s="198"/>
      <c r="C134" s="13"/>
      <c r="D134" s="183" t="s">
        <v>164</v>
      </c>
      <c r="E134" s="199" t="s">
        <v>1</v>
      </c>
      <c r="F134" s="200" t="s">
        <v>344</v>
      </c>
      <c r="G134" s="13"/>
      <c r="H134" s="201">
        <v>132</v>
      </c>
      <c r="I134" s="202"/>
      <c r="J134" s="13"/>
      <c r="K134" s="13"/>
      <c r="L134" s="198"/>
      <c r="M134" s="203"/>
      <c r="N134" s="204"/>
      <c r="O134" s="204"/>
      <c r="P134" s="204"/>
      <c r="Q134" s="204"/>
      <c r="R134" s="204"/>
      <c r="S134" s="204"/>
      <c r="T134" s="20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9" t="s">
        <v>164</v>
      </c>
      <c r="AU134" s="199" t="s">
        <v>88</v>
      </c>
      <c r="AV134" s="13" t="s">
        <v>88</v>
      </c>
      <c r="AW134" s="13" t="s">
        <v>34</v>
      </c>
      <c r="AX134" s="13" t="s">
        <v>78</v>
      </c>
      <c r="AY134" s="199" t="s">
        <v>127</v>
      </c>
    </row>
    <row r="135" spans="1:51" s="13" customFormat="1" ht="12">
      <c r="A135" s="13"/>
      <c r="B135" s="198"/>
      <c r="C135" s="13"/>
      <c r="D135" s="183" t="s">
        <v>164</v>
      </c>
      <c r="E135" s="199" t="s">
        <v>1</v>
      </c>
      <c r="F135" s="200" t="s">
        <v>345</v>
      </c>
      <c r="G135" s="13"/>
      <c r="H135" s="201">
        <v>72</v>
      </c>
      <c r="I135" s="202"/>
      <c r="J135" s="13"/>
      <c r="K135" s="13"/>
      <c r="L135" s="198"/>
      <c r="M135" s="203"/>
      <c r="N135" s="204"/>
      <c r="O135" s="204"/>
      <c r="P135" s="204"/>
      <c r="Q135" s="204"/>
      <c r="R135" s="204"/>
      <c r="S135" s="204"/>
      <c r="T135" s="20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9" t="s">
        <v>164</v>
      </c>
      <c r="AU135" s="199" t="s">
        <v>88</v>
      </c>
      <c r="AV135" s="13" t="s">
        <v>88</v>
      </c>
      <c r="AW135" s="13" t="s">
        <v>34</v>
      </c>
      <c r="AX135" s="13" t="s">
        <v>78</v>
      </c>
      <c r="AY135" s="199" t="s">
        <v>127</v>
      </c>
    </row>
    <row r="136" spans="1:51" s="14" customFormat="1" ht="12">
      <c r="A136" s="14"/>
      <c r="B136" s="206"/>
      <c r="C136" s="14"/>
      <c r="D136" s="183" t="s">
        <v>164</v>
      </c>
      <c r="E136" s="207" t="s">
        <v>1</v>
      </c>
      <c r="F136" s="208" t="s">
        <v>181</v>
      </c>
      <c r="G136" s="14"/>
      <c r="H136" s="209">
        <v>204</v>
      </c>
      <c r="I136" s="210"/>
      <c r="J136" s="14"/>
      <c r="K136" s="14"/>
      <c r="L136" s="206"/>
      <c r="M136" s="211"/>
      <c r="N136" s="212"/>
      <c r="O136" s="212"/>
      <c r="P136" s="212"/>
      <c r="Q136" s="212"/>
      <c r="R136" s="212"/>
      <c r="S136" s="212"/>
      <c r="T136" s="21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7" t="s">
        <v>164</v>
      </c>
      <c r="AU136" s="207" t="s">
        <v>88</v>
      </c>
      <c r="AV136" s="14" t="s">
        <v>148</v>
      </c>
      <c r="AW136" s="14" t="s">
        <v>34</v>
      </c>
      <c r="AX136" s="14" t="s">
        <v>86</v>
      </c>
      <c r="AY136" s="207" t="s">
        <v>127</v>
      </c>
    </row>
    <row r="137" spans="1:65" s="2" customFormat="1" ht="16.5" customHeight="1">
      <c r="A137" s="36"/>
      <c r="B137" s="169"/>
      <c r="C137" s="188" t="s">
        <v>148</v>
      </c>
      <c r="D137" s="188" t="s">
        <v>138</v>
      </c>
      <c r="E137" s="189" t="s">
        <v>346</v>
      </c>
      <c r="F137" s="190" t="s">
        <v>347</v>
      </c>
      <c r="G137" s="191" t="s">
        <v>162</v>
      </c>
      <c r="H137" s="192">
        <v>132</v>
      </c>
      <c r="I137" s="193"/>
      <c r="J137" s="194">
        <f>ROUND(I137*H137,2)</f>
        <v>0</v>
      </c>
      <c r="K137" s="190" t="s">
        <v>1</v>
      </c>
      <c r="L137" s="195"/>
      <c r="M137" s="196" t="s">
        <v>1</v>
      </c>
      <c r="N137" s="197" t="s">
        <v>43</v>
      </c>
      <c r="O137" s="75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1" t="s">
        <v>171</v>
      </c>
      <c r="AT137" s="181" t="s">
        <v>138</v>
      </c>
      <c r="AU137" s="181" t="s">
        <v>88</v>
      </c>
      <c r="AY137" s="17" t="s">
        <v>127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7" t="s">
        <v>86</v>
      </c>
      <c r="BK137" s="182">
        <f>ROUND(I137*H137,2)</f>
        <v>0</v>
      </c>
      <c r="BL137" s="17" t="s">
        <v>148</v>
      </c>
      <c r="BM137" s="181" t="s">
        <v>348</v>
      </c>
    </row>
    <row r="138" spans="1:47" s="2" customFormat="1" ht="12">
      <c r="A138" s="36"/>
      <c r="B138" s="37"/>
      <c r="C138" s="36"/>
      <c r="D138" s="183" t="s">
        <v>136</v>
      </c>
      <c r="E138" s="36"/>
      <c r="F138" s="184" t="s">
        <v>349</v>
      </c>
      <c r="G138" s="36"/>
      <c r="H138" s="36"/>
      <c r="I138" s="185"/>
      <c r="J138" s="36"/>
      <c r="K138" s="36"/>
      <c r="L138" s="37"/>
      <c r="M138" s="186"/>
      <c r="N138" s="187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136</v>
      </c>
      <c r="AU138" s="17" t="s">
        <v>88</v>
      </c>
    </row>
    <row r="139" spans="1:51" s="13" customFormat="1" ht="12">
      <c r="A139" s="13"/>
      <c r="B139" s="198"/>
      <c r="C139" s="13"/>
      <c r="D139" s="183" t="s">
        <v>164</v>
      </c>
      <c r="E139" s="199" t="s">
        <v>1</v>
      </c>
      <c r="F139" s="200" t="s">
        <v>350</v>
      </c>
      <c r="G139" s="13"/>
      <c r="H139" s="201">
        <v>132</v>
      </c>
      <c r="I139" s="202"/>
      <c r="J139" s="13"/>
      <c r="K139" s="13"/>
      <c r="L139" s="198"/>
      <c r="M139" s="203"/>
      <c r="N139" s="204"/>
      <c r="O139" s="204"/>
      <c r="P139" s="204"/>
      <c r="Q139" s="204"/>
      <c r="R139" s="204"/>
      <c r="S139" s="204"/>
      <c r="T139" s="20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9" t="s">
        <v>164</v>
      </c>
      <c r="AU139" s="199" t="s">
        <v>88</v>
      </c>
      <c r="AV139" s="13" t="s">
        <v>88</v>
      </c>
      <c r="AW139" s="13" t="s">
        <v>34</v>
      </c>
      <c r="AX139" s="13" t="s">
        <v>86</v>
      </c>
      <c r="AY139" s="199" t="s">
        <v>127</v>
      </c>
    </row>
    <row r="140" spans="1:65" s="2" customFormat="1" ht="16.5" customHeight="1">
      <c r="A140" s="36"/>
      <c r="B140" s="169"/>
      <c r="C140" s="188" t="s">
        <v>154</v>
      </c>
      <c r="D140" s="188" t="s">
        <v>138</v>
      </c>
      <c r="E140" s="189" t="s">
        <v>351</v>
      </c>
      <c r="F140" s="190" t="s">
        <v>352</v>
      </c>
      <c r="G140" s="191" t="s">
        <v>162</v>
      </c>
      <c r="H140" s="192">
        <v>72</v>
      </c>
      <c r="I140" s="193"/>
      <c r="J140" s="194">
        <f>ROUND(I140*H140,2)</f>
        <v>0</v>
      </c>
      <c r="K140" s="190" t="s">
        <v>1</v>
      </c>
      <c r="L140" s="195"/>
      <c r="M140" s="196" t="s">
        <v>1</v>
      </c>
      <c r="N140" s="197" t="s">
        <v>43</v>
      </c>
      <c r="O140" s="75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1" t="s">
        <v>171</v>
      </c>
      <c r="AT140" s="181" t="s">
        <v>138</v>
      </c>
      <c r="AU140" s="181" t="s">
        <v>88</v>
      </c>
      <c r="AY140" s="17" t="s">
        <v>127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7" t="s">
        <v>86</v>
      </c>
      <c r="BK140" s="182">
        <f>ROUND(I140*H140,2)</f>
        <v>0</v>
      </c>
      <c r="BL140" s="17" t="s">
        <v>148</v>
      </c>
      <c r="BM140" s="181" t="s">
        <v>353</v>
      </c>
    </row>
    <row r="141" spans="1:47" s="2" customFormat="1" ht="12">
      <c r="A141" s="36"/>
      <c r="B141" s="37"/>
      <c r="C141" s="36"/>
      <c r="D141" s="183" t="s">
        <v>136</v>
      </c>
      <c r="E141" s="36"/>
      <c r="F141" s="184" t="s">
        <v>354</v>
      </c>
      <c r="G141" s="36"/>
      <c r="H141" s="36"/>
      <c r="I141" s="185"/>
      <c r="J141" s="36"/>
      <c r="K141" s="36"/>
      <c r="L141" s="37"/>
      <c r="M141" s="186"/>
      <c r="N141" s="187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136</v>
      </c>
      <c r="AU141" s="17" t="s">
        <v>88</v>
      </c>
    </row>
    <row r="142" spans="1:51" s="13" customFormat="1" ht="12">
      <c r="A142" s="13"/>
      <c r="B142" s="198"/>
      <c r="C142" s="13"/>
      <c r="D142" s="183" t="s">
        <v>164</v>
      </c>
      <c r="E142" s="199" t="s">
        <v>1</v>
      </c>
      <c r="F142" s="200" t="s">
        <v>355</v>
      </c>
      <c r="G142" s="13"/>
      <c r="H142" s="201">
        <v>72</v>
      </c>
      <c r="I142" s="202"/>
      <c r="J142" s="13"/>
      <c r="K142" s="13"/>
      <c r="L142" s="198"/>
      <c r="M142" s="203"/>
      <c r="N142" s="204"/>
      <c r="O142" s="204"/>
      <c r="P142" s="204"/>
      <c r="Q142" s="204"/>
      <c r="R142" s="204"/>
      <c r="S142" s="204"/>
      <c r="T142" s="20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9" t="s">
        <v>164</v>
      </c>
      <c r="AU142" s="199" t="s">
        <v>88</v>
      </c>
      <c r="AV142" s="13" t="s">
        <v>88</v>
      </c>
      <c r="AW142" s="13" t="s">
        <v>34</v>
      </c>
      <c r="AX142" s="13" t="s">
        <v>86</v>
      </c>
      <c r="AY142" s="199" t="s">
        <v>127</v>
      </c>
    </row>
    <row r="143" spans="1:65" s="2" customFormat="1" ht="12">
      <c r="A143" s="36"/>
      <c r="B143" s="169"/>
      <c r="C143" s="170" t="s">
        <v>159</v>
      </c>
      <c r="D143" s="170" t="s">
        <v>130</v>
      </c>
      <c r="E143" s="171" t="s">
        <v>356</v>
      </c>
      <c r="F143" s="172" t="s">
        <v>357</v>
      </c>
      <c r="G143" s="173" t="s">
        <v>358</v>
      </c>
      <c r="H143" s="174">
        <v>0.27</v>
      </c>
      <c r="I143" s="175"/>
      <c r="J143" s="176">
        <f>ROUND(I143*H143,2)</f>
        <v>0</v>
      </c>
      <c r="K143" s="172" t="s">
        <v>178</v>
      </c>
      <c r="L143" s="37"/>
      <c r="M143" s="177" t="s">
        <v>1</v>
      </c>
      <c r="N143" s="178" t="s">
        <v>43</v>
      </c>
      <c r="O143" s="75"/>
      <c r="P143" s="179">
        <f>O143*H143</f>
        <v>0</v>
      </c>
      <c r="Q143" s="179">
        <v>0</v>
      </c>
      <c r="R143" s="179">
        <f>Q143*H143</f>
        <v>0</v>
      </c>
      <c r="S143" s="179">
        <v>2.5</v>
      </c>
      <c r="T143" s="180">
        <f>S143*H143</f>
        <v>0.675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1" t="s">
        <v>148</v>
      </c>
      <c r="AT143" s="181" t="s">
        <v>130</v>
      </c>
      <c r="AU143" s="181" t="s">
        <v>88</v>
      </c>
      <c r="AY143" s="17" t="s">
        <v>127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7" t="s">
        <v>86</v>
      </c>
      <c r="BK143" s="182">
        <f>ROUND(I143*H143,2)</f>
        <v>0</v>
      </c>
      <c r="BL143" s="17" t="s">
        <v>148</v>
      </c>
      <c r="BM143" s="181" t="s">
        <v>359</v>
      </c>
    </row>
    <row r="144" spans="1:51" s="13" customFormat="1" ht="12">
      <c r="A144" s="13"/>
      <c r="B144" s="198"/>
      <c r="C144" s="13"/>
      <c r="D144" s="183" t="s">
        <v>164</v>
      </c>
      <c r="E144" s="199" t="s">
        <v>1</v>
      </c>
      <c r="F144" s="200" t="s">
        <v>360</v>
      </c>
      <c r="G144" s="13"/>
      <c r="H144" s="201">
        <v>0.27</v>
      </c>
      <c r="I144" s="202"/>
      <c r="J144" s="13"/>
      <c r="K144" s="13"/>
      <c r="L144" s="198"/>
      <c r="M144" s="203"/>
      <c r="N144" s="204"/>
      <c r="O144" s="204"/>
      <c r="P144" s="204"/>
      <c r="Q144" s="204"/>
      <c r="R144" s="204"/>
      <c r="S144" s="204"/>
      <c r="T144" s="20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9" t="s">
        <v>164</v>
      </c>
      <c r="AU144" s="199" t="s">
        <v>88</v>
      </c>
      <c r="AV144" s="13" t="s">
        <v>88</v>
      </c>
      <c r="AW144" s="13" t="s">
        <v>34</v>
      </c>
      <c r="AX144" s="13" t="s">
        <v>86</v>
      </c>
      <c r="AY144" s="199" t="s">
        <v>127</v>
      </c>
    </row>
    <row r="145" spans="1:63" s="12" customFormat="1" ht="22.8" customHeight="1">
      <c r="A145" s="12"/>
      <c r="B145" s="156"/>
      <c r="C145" s="12"/>
      <c r="D145" s="157" t="s">
        <v>77</v>
      </c>
      <c r="E145" s="167" t="s">
        <v>361</v>
      </c>
      <c r="F145" s="167" t="s">
        <v>362</v>
      </c>
      <c r="G145" s="12"/>
      <c r="H145" s="12"/>
      <c r="I145" s="159"/>
      <c r="J145" s="168">
        <f>BK145</f>
        <v>0</v>
      </c>
      <c r="K145" s="12"/>
      <c r="L145" s="156"/>
      <c r="M145" s="161"/>
      <c r="N145" s="162"/>
      <c r="O145" s="162"/>
      <c r="P145" s="163">
        <f>SUM(P146:P148)</f>
        <v>0</v>
      </c>
      <c r="Q145" s="162"/>
      <c r="R145" s="163">
        <f>SUM(R146:R148)</f>
        <v>0</v>
      </c>
      <c r="S145" s="162"/>
      <c r="T145" s="164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7" t="s">
        <v>86</v>
      </c>
      <c r="AT145" s="165" t="s">
        <v>77</v>
      </c>
      <c r="AU145" s="165" t="s">
        <v>86</v>
      </c>
      <c r="AY145" s="157" t="s">
        <v>127</v>
      </c>
      <c r="BK145" s="166">
        <f>SUM(BK146:BK148)</f>
        <v>0</v>
      </c>
    </row>
    <row r="146" spans="1:65" s="2" customFormat="1" ht="12">
      <c r="A146" s="36"/>
      <c r="B146" s="169"/>
      <c r="C146" s="170" t="s">
        <v>166</v>
      </c>
      <c r="D146" s="170" t="s">
        <v>130</v>
      </c>
      <c r="E146" s="171" t="s">
        <v>363</v>
      </c>
      <c r="F146" s="172" t="s">
        <v>364</v>
      </c>
      <c r="G146" s="173" t="s">
        <v>198</v>
      </c>
      <c r="H146" s="174">
        <v>0.815</v>
      </c>
      <c r="I146" s="175"/>
      <c r="J146" s="176">
        <f>ROUND(I146*H146,2)</f>
        <v>0</v>
      </c>
      <c r="K146" s="172" t="s">
        <v>178</v>
      </c>
      <c r="L146" s="37"/>
      <c r="M146" s="177" t="s">
        <v>1</v>
      </c>
      <c r="N146" s="178" t="s">
        <v>43</v>
      </c>
      <c r="O146" s="7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1" t="s">
        <v>148</v>
      </c>
      <c r="AT146" s="181" t="s">
        <v>130</v>
      </c>
      <c r="AU146" s="181" t="s">
        <v>88</v>
      </c>
      <c r="AY146" s="17" t="s">
        <v>127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7" t="s">
        <v>86</v>
      </c>
      <c r="BK146" s="182">
        <f>ROUND(I146*H146,2)</f>
        <v>0</v>
      </c>
      <c r="BL146" s="17" t="s">
        <v>148</v>
      </c>
      <c r="BM146" s="181" t="s">
        <v>365</v>
      </c>
    </row>
    <row r="147" spans="1:65" s="2" customFormat="1" ht="12">
      <c r="A147" s="36"/>
      <c r="B147" s="169"/>
      <c r="C147" s="170" t="s">
        <v>171</v>
      </c>
      <c r="D147" s="170" t="s">
        <v>130</v>
      </c>
      <c r="E147" s="171" t="s">
        <v>366</v>
      </c>
      <c r="F147" s="172" t="s">
        <v>367</v>
      </c>
      <c r="G147" s="173" t="s">
        <v>198</v>
      </c>
      <c r="H147" s="174">
        <v>4.075</v>
      </c>
      <c r="I147" s="175"/>
      <c r="J147" s="176">
        <f>ROUND(I147*H147,2)</f>
        <v>0</v>
      </c>
      <c r="K147" s="172" t="s">
        <v>178</v>
      </c>
      <c r="L147" s="37"/>
      <c r="M147" s="177" t="s">
        <v>1</v>
      </c>
      <c r="N147" s="178" t="s">
        <v>43</v>
      </c>
      <c r="O147" s="75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1" t="s">
        <v>148</v>
      </c>
      <c r="AT147" s="181" t="s">
        <v>130</v>
      </c>
      <c r="AU147" s="181" t="s">
        <v>88</v>
      </c>
      <c r="AY147" s="17" t="s">
        <v>127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7" t="s">
        <v>86</v>
      </c>
      <c r="BK147" s="182">
        <f>ROUND(I147*H147,2)</f>
        <v>0</v>
      </c>
      <c r="BL147" s="17" t="s">
        <v>148</v>
      </c>
      <c r="BM147" s="181" t="s">
        <v>368</v>
      </c>
    </row>
    <row r="148" spans="1:51" s="13" customFormat="1" ht="12">
      <c r="A148" s="13"/>
      <c r="B148" s="198"/>
      <c r="C148" s="13"/>
      <c r="D148" s="183" t="s">
        <v>164</v>
      </c>
      <c r="E148" s="13"/>
      <c r="F148" s="200" t="s">
        <v>369</v>
      </c>
      <c r="G148" s="13"/>
      <c r="H148" s="201">
        <v>4.075</v>
      </c>
      <c r="I148" s="202"/>
      <c r="J148" s="13"/>
      <c r="K148" s="13"/>
      <c r="L148" s="198"/>
      <c r="M148" s="203"/>
      <c r="N148" s="204"/>
      <c r="O148" s="204"/>
      <c r="P148" s="204"/>
      <c r="Q148" s="204"/>
      <c r="R148" s="204"/>
      <c r="S148" s="204"/>
      <c r="T148" s="20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9" t="s">
        <v>164</v>
      </c>
      <c r="AU148" s="199" t="s">
        <v>88</v>
      </c>
      <c r="AV148" s="13" t="s">
        <v>88</v>
      </c>
      <c r="AW148" s="13" t="s">
        <v>3</v>
      </c>
      <c r="AX148" s="13" t="s">
        <v>86</v>
      </c>
      <c r="AY148" s="199" t="s">
        <v>127</v>
      </c>
    </row>
    <row r="149" spans="1:63" s="12" customFormat="1" ht="25.9" customHeight="1">
      <c r="A149" s="12"/>
      <c r="B149" s="156"/>
      <c r="C149" s="12"/>
      <c r="D149" s="157" t="s">
        <v>77</v>
      </c>
      <c r="E149" s="158" t="s">
        <v>125</v>
      </c>
      <c r="F149" s="158" t="s">
        <v>126</v>
      </c>
      <c r="G149" s="12"/>
      <c r="H149" s="12"/>
      <c r="I149" s="159"/>
      <c r="J149" s="160">
        <f>BK149</f>
        <v>0</v>
      </c>
      <c r="K149" s="12"/>
      <c r="L149" s="156"/>
      <c r="M149" s="161"/>
      <c r="N149" s="162"/>
      <c r="O149" s="162"/>
      <c r="P149" s="163">
        <f>P150+P156</f>
        <v>0</v>
      </c>
      <c r="Q149" s="162"/>
      <c r="R149" s="163">
        <f>R150+R156</f>
        <v>0.14476</v>
      </c>
      <c r="S149" s="162"/>
      <c r="T149" s="164">
        <f>T150+T156</f>
        <v>0.14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7" t="s">
        <v>88</v>
      </c>
      <c r="AT149" s="165" t="s">
        <v>77</v>
      </c>
      <c r="AU149" s="165" t="s">
        <v>78</v>
      </c>
      <c r="AY149" s="157" t="s">
        <v>127</v>
      </c>
      <c r="BK149" s="166">
        <f>BK150+BK156</f>
        <v>0</v>
      </c>
    </row>
    <row r="150" spans="1:63" s="12" customFormat="1" ht="22.8" customHeight="1">
      <c r="A150" s="12"/>
      <c r="B150" s="156"/>
      <c r="C150" s="12"/>
      <c r="D150" s="157" t="s">
        <v>77</v>
      </c>
      <c r="E150" s="167" t="s">
        <v>128</v>
      </c>
      <c r="F150" s="167" t="s">
        <v>129</v>
      </c>
      <c r="G150" s="12"/>
      <c r="H150" s="12"/>
      <c r="I150" s="159"/>
      <c r="J150" s="168">
        <f>BK150</f>
        <v>0</v>
      </c>
      <c r="K150" s="12"/>
      <c r="L150" s="156"/>
      <c r="M150" s="161"/>
      <c r="N150" s="162"/>
      <c r="O150" s="162"/>
      <c r="P150" s="163">
        <f>SUM(P151:P155)</f>
        <v>0</v>
      </c>
      <c r="Q150" s="162"/>
      <c r="R150" s="163">
        <f>SUM(R151:R155)</f>
        <v>0</v>
      </c>
      <c r="S150" s="162"/>
      <c r="T150" s="164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7" t="s">
        <v>88</v>
      </c>
      <c r="AT150" s="165" t="s">
        <v>77</v>
      </c>
      <c r="AU150" s="165" t="s">
        <v>86</v>
      </c>
      <c r="AY150" s="157" t="s">
        <v>127</v>
      </c>
      <c r="BK150" s="166">
        <f>SUM(BK151:BK155)</f>
        <v>0</v>
      </c>
    </row>
    <row r="151" spans="1:65" s="2" customFormat="1" ht="16.5" customHeight="1">
      <c r="A151" s="36"/>
      <c r="B151" s="169"/>
      <c r="C151" s="170" t="s">
        <v>175</v>
      </c>
      <c r="D151" s="170" t="s">
        <v>130</v>
      </c>
      <c r="E151" s="171" t="s">
        <v>370</v>
      </c>
      <c r="F151" s="172" t="s">
        <v>371</v>
      </c>
      <c r="G151" s="173" t="s">
        <v>151</v>
      </c>
      <c r="H151" s="174">
        <v>8</v>
      </c>
      <c r="I151" s="175"/>
      <c r="J151" s="176">
        <f>ROUND(I151*H151,2)</f>
        <v>0</v>
      </c>
      <c r="K151" s="172" t="s">
        <v>1</v>
      </c>
      <c r="L151" s="37"/>
      <c r="M151" s="177" t="s">
        <v>1</v>
      </c>
      <c r="N151" s="178" t="s">
        <v>43</v>
      </c>
      <c r="O151" s="75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1" t="s">
        <v>134</v>
      </c>
      <c r="AT151" s="181" t="s">
        <v>130</v>
      </c>
      <c r="AU151" s="181" t="s">
        <v>88</v>
      </c>
      <c r="AY151" s="17" t="s">
        <v>127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7" t="s">
        <v>86</v>
      </c>
      <c r="BK151" s="182">
        <f>ROUND(I151*H151,2)</f>
        <v>0</v>
      </c>
      <c r="BL151" s="17" t="s">
        <v>134</v>
      </c>
      <c r="BM151" s="181" t="s">
        <v>372</v>
      </c>
    </row>
    <row r="152" spans="1:47" s="2" customFormat="1" ht="12">
      <c r="A152" s="36"/>
      <c r="B152" s="37"/>
      <c r="C152" s="36"/>
      <c r="D152" s="183" t="s">
        <v>136</v>
      </c>
      <c r="E152" s="36"/>
      <c r="F152" s="184" t="s">
        <v>373</v>
      </c>
      <c r="G152" s="36"/>
      <c r="H152" s="36"/>
      <c r="I152" s="185"/>
      <c r="J152" s="36"/>
      <c r="K152" s="36"/>
      <c r="L152" s="37"/>
      <c r="M152" s="186"/>
      <c r="N152" s="187"/>
      <c r="O152" s="75"/>
      <c r="P152" s="75"/>
      <c r="Q152" s="75"/>
      <c r="R152" s="75"/>
      <c r="S152" s="75"/>
      <c r="T152" s="7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7" t="s">
        <v>136</v>
      </c>
      <c r="AU152" s="17" t="s">
        <v>88</v>
      </c>
    </row>
    <row r="153" spans="1:65" s="2" customFormat="1" ht="12">
      <c r="A153" s="36"/>
      <c r="B153" s="169"/>
      <c r="C153" s="170" t="s">
        <v>182</v>
      </c>
      <c r="D153" s="170" t="s">
        <v>130</v>
      </c>
      <c r="E153" s="171" t="s">
        <v>196</v>
      </c>
      <c r="F153" s="172" t="s">
        <v>197</v>
      </c>
      <c r="G153" s="173" t="s">
        <v>198</v>
      </c>
      <c r="H153" s="174">
        <v>0.5</v>
      </c>
      <c r="I153" s="175"/>
      <c r="J153" s="176">
        <f>ROUND(I153*H153,2)</f>
        <v>0</v>
      </c>
      <c r="K153" s="172" t="s">
        <v>178</v>
      </c>
      <c r="L153" s="37"/>
      <c r="M153" s="177" t="s">
        <v>1</v>
      </c>
      <c r="N153" s="178" t="s">
        <v>43</v>
      </c>
      <c r="O153" s="7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1" t="s">
        <v>134</v>
      </c>
      <c r="AT153" s="181" t="s">
        <v>130</v>
      </c>
      <c r="AU153" s="181" t="s">
        <v>88</v>
      </c>
      <c r="AY153" s="17" t="s">
        <v>127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7" t="s">
        <v>86</v>
      </c>
      <c r="BK153" s="182">
        <f>ROUND(I153*H153,2)</f>
        <v>0</v>
      </c>
      <c r="BL153" s="17" t="s">
        <v>134</v>
      </c>
      <c r="BM153" s="181" t="s">
        <v>374</v>
      </c>
    </row>
    <row r="154" spans="1:51" s="13" customFormat="1" ht="12">
      <c r="A154" s="13"/>
      <c r="B154" s="198"/>
      <c r="C154" s="13"/>
      <c r="D154" s="183" t="s">
        <v>164</v>
      </c>
      <c r="E154" s="199" t="s">
        <v>1</v>
      </c>
      <c r="F154" s="200" t="s">
        <v>375</v>
      </c>
      <c r="G154" s="13"/>
      <c r="H154" s="201">
        <v>0.5</v>
      </c>
      <c r="I154" s="202"/>
      <c r="J154" s="13"/>
      <c r="K154" s="13"/>
      <c r="L154" s="198"/>
      <c r="M154" s="203"/>
      <c r="N154" s="204"/>
      <c r="O154" s="204"/>
      <c r="P154" s="204"/>
      <c r="Q154" s="204"/>
      <c r="R154" s="204"/>
      <c r="S154" s="204"/>
      <c r="T154" s="20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9" t="s">
        <v>164</v>
      </c>
      <c r="AU154" s="199" t="s">
        <v>88</v>
      </c>
      <c r="AV154" s="13" t="s">
        <v>88</v>
      </c>
      <c r="AW154" s="13" t="s">
        <v>34</v>
      </c>
      <c r="AX154" s="13" t="s">
        <v>78</v>
      </c>
      <c r="AY154" s="199" t="s">
        <v>127</v>
      </c>
    </row>
    <row r="155" spans="1:51" s="14" customFormat="1" ht="12">
      <c r="A155" s="14"/>
      <c r="B155" s="206"/>
      <c r="C155" s="14"/>
      <c r="D155" s="183" t="s">
        <v>164</v>
      </c>
      <c r="E155" s="207" t="s">
        <v>1</v>
      </c>
      <c r="F155" s="208" t="s">
        <v>181</v>
      </c>
      <c r="G155" s="14"/>
      <c r="H155" s="209">
        <v>0.5</v>
      </c>
      <c r="I155" s="210"/>
      <c r="J155" s="14"/>
      <c r="K155" s="14"/>
      <c r="L155" s="206"/>
      <c r="M155" s="211"/>
      <c r="N155" s="212"/>
      <c r="O155" s="212"/>
      <c r="P155" s="212"/>
      <c r="Q155" s="212"/>
      <c r="R155" s="212"/>
      <c r="S155" s="212"/>
      <c r="T155" s="21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7" t="s">
        <v>164</v>
      </c>
      <c r="AU155" s="207" t="s">
        <v>88</v>
      </c>
      <c r="AV155" s="14" t="s">
        <v>148</v>
      </c>
      <c r="AW155" s="14" t="s">
        <v>34</v>
      </c>
      <c r="AX155" s="14" t="s">
        <v>86</v>
      </c>
      <c r="AY155" s="207" t="s">
        <v>127</v>
      </c>
    </row>
    <row r="156" spans="1:63" s="12" customFormat="1" ht="22.8" customHeight="1">
      <c r="A156" s="12"/>
      <c r="B156" s="156"/>
      <c r="C156" s="12"/>
      <c r="D156" s="157" t="s">
        <v>77</v>
      </c>
      <c r="E156" s="167" t="s">
        <v>202</v>
      </c>
      <c r="F156" s="167" t="s">
        <v>203</v>
      </c>
      <c r="G156" s="12"/>
      <c r="H156" s="12"/>
      <c r="I156" s="159"/>
      <c r="J156" s="168">
        <f>BK156</f>
        <v>0</v>
      </c>
      <c r="K156" s="12"/>
      <c r="L156" s="156"/>
      <c r="M156" s="161"/>
      <c r="N156" s="162"/>
      <c r="O156" s="162"/>
      <c r="P156" s="163">
        <f>SUM(P157:P160)</f>
        <v>0</v>
      </c>
      <c r="Q156" s="162"/>
      <c r="R156" s="163">
        <f>SUM(R157:R160)</f>
        <v>0.14476</v>
      </c>
      <c r="S156" s="162"/>
      <c r="T156" s="164">
        <f>SUM(T157:T160)</f>
        <v>0.14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7" t="s">
        <v>88</v>
      </c>
      <c r="AT156" s="165" t="s">
        <v>77</v>
      </c>
      <c r="AU156" s="165" t="s">
        <v>86</v>
      </c>
      <c r="AY156" s="157" t="s">
        <v>127</v>
      </c>
      <c r="BK156" s="166">
        <f>SUM(BK157:BK160)</f>
        <v>0</v>
      </c>
    </row>
    <row r="157" spans="1:65" s="2" customFormat="1" ht="12">
      <c r="A157" s="36"/>
      <c r="B157" s="169"/>
      <c r="C157" s="170" t="s">
        <v>188</v>
      </c>
      <c r="D157" s="170" t="s">
        <v>130</v>
      </c>
      <c r="E157" s="171" t="s">
        <v>210</v>
      </c>
      <c r="F157" s="172" t="s">
        <v>211</v>
      </c>
      <c r="G157" s="173" t="s">
        <v>207</v>
      </c>
      <c r="H157" s="174">
        <v>4</v>
      </c>
      <c r="I157" s="175"/>
      <c r="J157" s="176">
        <f>ROUND(I157*H157,2)</f>
        <v>0</v>
      </c>
      <c r="K157" s="172" t="s">
        <v>178</v>
      </c>
      <c r="L157" s="37"/>
      <c r="M157" s="177" t="s">
        <v>1</v>
      </c>
      <c r="N157" s="178" t="s">
        <v>43</v>
      </c>
      <c r="O157" s="75"/>
      <c r="P157" s="179">
        <f>O157*H157</f>
        <v>0</v>
      </c>
      <c r="Q157" s="179">
        <v>0.035</v>
      </c>
      <c r="R157" s="179">
        <f>Q157*H157</f>
        <v>0.14</v>
      </c>
      <c r="S157" s="179">
        <v>0.035</v>
      </c>
      <c r="T157" s="180">
        <f>S157*H157</f>
        <v>0.14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1" t="s">
        <v>134</v>
      </c>
      <c r="AT157" s="181" t="s">
        <v>130</v>
      </c>
      <c r="AU157" s="181" t="s">
        <v>88</v>
      </c>
      <c r="AY157" s="17" t="s">
        <v>127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7" t="s">
        <v>86</v>
      </c>
      <c r="BK157" s="182">
        <f>ROUND(I157*H157,2)</f>
        <v>0</v>
      </c>
      <c r="BL157" s="17" t="s">
        <v>134</v>
      </c>
      <c r="BM157" s="181" t="s">
        <v>376</v>
      </c>
    </row>
    <row r="158" spans="1:65" s="2" customFormat="1" ht="12">
      <c r="A158" s="36"/>
      <c r="B158" s="169"/>
      <c r="C158" s="170" t="s">
        <v>195</v>
      </c>
      <c r="D158" s="170" t="s">
        <v>130</v>
      </c>
      <c r="E158" s="171" t="s">
        <v>213</v>
      </c>
      <c r="F158" s="172" t="s">
        <v>214</v>
      </c>
      <c r="G158" s="173" t="s">
        <v>207</v>
      </c>
      <c r="H158" s="174">
        <v>4</v>
      </c>
      <c r="I158" s="175"/>
      <c r="J158" s="176">
        <f>ROUND(I158*H158,2)</f>
        <v>0</v>
      </c>
      <c r="K158" s="172" t="s">
        <v>178</v>
      </c>
      <c r="L158" s="37"/>
      <c r="M158" s="177" t="s">
        <v>1</v>
      </c>
      <c r="N158" s="178" t="s">
        <v>43</v>
      </c>
      <c r="O158" s="75"/>
      <c r="P158" s="179">
        <f>O158*H158</f>
        <v>0</v>
      </c>
      <c r="Q158" s="179">
        <v>0.00049</v>
      </c>
      <c r="R158" s="179">
        <f>Q158*H158</f>
        <v>0.00196</v>
      </c>
      <c r="S158" s="179">
        <v>0</v>
      </c>
      <c r="T158" s="18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1" t="s">
        <v>134</v>
      </c>
      <c r="AT158" s="181" t="s">
        <v>130</v>
      </c>
      <c r="AU158" s="181" t="s">
        <v>88</v>
      </c>
      <c r="AY158" s="17" t="s">
        <v>127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7" t="s">
        <v>86</v>
      </c>
      <c r="BK158" s="182">
        <f>ROUND(I158*H158,2)</f>
        <v>0</v>
      </c>
      <c r="BL158" s="17" t="s">
        <v>134</v>
      </c>
      <c r="BM158" s="181" t="s">
        <v>377</v>
      </c>
    </row>
    <row r="159" spans="1:65" s="2" customFormat="1" ht="12">
      <c r="A159" s="36"/>
      <c r="B159" s="169"/>
      <c r="C159" s="170" t="s">
        <v>204</v>
      </c>
      <c r="D159" s="170" t="s">
        <v>130</v>
      </c>
      <c r="E159" s="171" t="s">
        <v>216</v>
      </c>
      <c r="F159" s="172" t="s">
        <v>217</v>
      </c>
      <c r="G159" s="173" t="s">
        <v>207</v>
      </c>
      <c r="H159" s="174">
        <v>4</v>
      </c>
      <c r="I159" s="175"/>
      <c r="J159" s="176">
        <f>ROUND(I159*H159,2)</f>
        <v>0</v>
      </c>
      <c r="K159" s="172" t="s">
        <v>178</v>
      </c>
      <c r="L159" s="37"/>
      <c r="M159" s="177" t="s">
        <v>1</v>
      </c>
      <c r="N159" s="178" t="s">
        <v>43</v>
      </c>
      <c r="O159" s="75"/>
      <c r="P159" s="179">
        <f>O159*H159</f>
        <v>0</v>
      </c>
      <c r="Q159" s="179">
        <v>0.00048</v>
      </c>
      <c r="R159" s="179">
        <f>Q159*H159</f>
        <v>0.00192</v>
      </c>
      <c r="S159" s="179">
        <v>0</v>
      </c>
      <c r="T159" s="18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1" t="s">
        <v>134</v>
      </c>
      <c r="AT159" s="181" t="s">
        <v>130</v>
      </c>
      <c r="AU159" s="181" t="s">
        <v>88</v>
      </c>
      <c r="AY159" s="17" t="s">
        <v>127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7" t="s">
        <v>86</v>
      </c>
      <c r="BK159" s="182">
        <f>ROUND(I159*H159,2)</f>
        <v>0</v>
      </c>
      <c r="BL159" s="17" t="s">
        <v>134</v>
      </c>
      <c r="BM159" s="181" t="s">
        <v>378</v>
      </c>
    </row>
    <row r="160" spans="1:65" s="2" customFormat="1" ht="33" customHeight="1">
      <c r="A160" s="36"/>
      <c r="B160" s="169"/>
      <c r="C160" s="170" t="s">
        <v>209</v>
      </c>
      <c r="D160" s="170" t="s">
        <v>130</v>
      </c>
      <c r="E160" s="171" t="s">
        <v>220</v>
      </c>
      <c r="F160" s="172" t="s">
        <v>221</v>
      </c>
      <c r="G160" s="173" t="s">
        <v>207</v>
      </c>
      <c r="H160" s="174">
        <v>4</v>
      </c>
      <c r="I160" s="175"/>
      <c r="J160" s="176">
        <f>ROUND(I160*H160,2)</f>
        <v>0</v>
      </c>
      <c r="K160" s="172" t="s">
        <v>178</v>
      </c>
      <c r="L160" s="37"/>
      <c r="M160" s="177" t="s">
        <v>1</v>
      </c>
      <c r="N160" s="178" t="s">
        <v>43</v>
      </c>
      <c r="O160" s="75"/>
      <c r="P160" s="179">
        <f>O160*H160</f>
        <v>0</v>
      </c>
      <c r="Q160" s="179">
        <v>0.00022</v>
      </c>
      <c r="R160" s="179">
        <f>Q160*H160</f>
        <v>0.00088</v>
      </c>
      <c r="S160" s="179">
        <v>0</v>
      </c>
      <c r="T160" s="18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1" t="s">
        <v>134</v>
      </c>
      <c r="AT160" s="181" t="s">
        <v>130</v>
      </c>
      <c r="AU160" s="181" t="s">
        <v>88</v>
      </c>
      <c r="AY160" s="17" t="s">
        <v>127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7" t="s">
        <v>86</v>
      </c>
      <c r="BK160" s="182">
        <f>ROUND(I160*H160,2)</f>
        <v>0</v>
      </c>
      <c r="BL160" s="17" t="s">
        <v>134</v>
      </c>
      <c r="BM160" s="181" t="s">
        <v>379</v>
      </c>
    </row>
    <row r="161" spans="1:63" s="12" customFormat="1" ht="25.9" customHeight="1">
      <c r="A161" s="12"/>
      <c r="B161" s="156"/>
      <c r="C161" s="12"/>
      <c r="D161" s="157" t="s">
        <v>77</v>
      </c>
      <c r="E161" s="158" t="s">
        <v>223</v>
      </c>
      <c r="F161" s="158" t="s">
        <v>224</v>
      </c>
      <c r="G161" s="12"/>
      <c r="H161" s="12"/>
      <c r="I161" s="159"/>
      <c r="J161" s="160">
        <f>BK161</f>
        <v>0</v>
      </c>
      <c r="K161" s="12"/>
      <c r="L161" s="156"/>
      <c r="M161" s="161"/>
      <c r="N161" s="162"/>
      <c r="O161" s="162"/>
      <c r="P161" s="163">
        <f>P162+P165</f>
        <v>0</v>
      </c>
      <c r="Q161" s="162"/>
      <c r="R161" s="163">
        <f>R162+R165</f>
        <v>0</v>
      </c>
      <c r="S161" s="162"/>
      <c r="T161" s="164">
        <f>T162+T165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7" t="s">
        <v>154</v>
      </c>
      <c r="AT161" s="165" t="s">
        <v>77</v>
      </c>
      <c r="AU161" s="165" t="s">
        <v>78</v>
      </c>
      <c r="AY161" s="157" t="s">
        <v>127</v>
      </c>
      <c r="BK161" s="166">
        <f>BK162+BK165</f>
        <v>0</v>
      </c>
    </row>
    <row r="162" spans="1:63" s="12" customFormat="1" ht="22.8" customHeight="1">
      <c r="A162" s="12"/>
      <c r="B162" s="156"/>
      <c r="C162" s="12"/>
      <c r="D162" s="157" t="s">
        <v>77</v>
      </c>
      <c r="E162" s="167" t="s">
        <v>225</v>
      </c>
      <c r="F162" s="167" t="s">
        <v>226</v>
      </c>
      <c r="G162" s="12"/>
      <c r="H162" s="12"/>
      <c r="I162" s="159"/>
      <c r="J162" s="168">
        <f>BK162</f>
        <v>0</v>
      </c>
      <c r="K162" s="12"/>
      <c r="L162" s="156"/>
      <c r="M162" s="161"/>
      <c r="N162" s="162"/>
      <c r="O162" s="162"/>
      <c r="P162" s="163">
        <f>SUM(P163:P164)</f>
        <v>0</v>
      </c>
      <c r="Q162" s="162"/>
      <c r="R162" s="163">
        <f>SUM(R163:R164)</f>
        <v>0</v>
      </c>
      <c r="S162" s="162"/>
      <c r="T162" s="164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7" t="s">
        <v>154</v>
      </c>
      <c r="AT162" s="165" t="s">
        <v>77</v>
      </c>
      <c r="AU162" s="165" t="s">
        <v>86</v>
      </c>
      <c r="AY162" s="157" t="s">
        <v>127</v>
      </c>
      <c r="BK162" s="166">
        <f>SUM(BK163:BK164)</f>
        <v>0</v>
      </c>
    </row>
    <row r="163" spans="1:65" s="2" customFormat="1" ht="16.5" customHeight="1">
      <c r="A163" s="36"/>
      <c r="B163" s="169"/>
      <c r="C163" s="170" t="s">
        <v>8</v>
      </c>
      <c r="D163" s="170" t="s">
        <v>130</v>
      </c>
      <c r="E163" s="171" t="s">
        <v>228</v>
      </c>
      <c r="F163" s="172" t="s">
        <v>226</v>
      </c>
      <c r="G163" s="173" t="s">
        <v>151</v>
      </c>
      <c r="H163" s="174">
        <v>1</v>
      </c>
      <c r="I163" s="175"/>
      <c r="J163" s="176">
        <f>ROUND(I163*H163,2)</f>
        <v>0</v>
      </c>
      <c r="K163" s="172" t="s">
        <v>178</v>
      </c>
      <c r="L163" s="37"/>
      <c r="M163" s="177" t="s">
        <v>1</v>
      </c>
      <c r="N163" s="178" t="s">
        <v>43</v>
      </c>
      <c r="O163" s="75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1" t="s">
        <v>229</v>
      </c>
      <c r="AT163" s="181" t="s">
        <v>130</v>
      </c>
      <c r="AU163" s="181" t="s">
        <v>88</v>
      </c>
      <c r="AY163" s="17" t="s">
        <v>127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7" t="s">
        <v>86</v>
      </c>
      <c r="BK163" s="182">
        <f>ROUND(I163*H163,2)</f>
        <v>0</v>
      </c>
      <c r="BL163" s="17" t="s">
        <v>229</v>
      </c>
      <c r="BM163" s="181" t="s">
        <v>380</v>
      </c>
    </row>
    <row r="164" spans="1:47" s="2" customFormat="1" ht="12">
      <c r="A164" s="36"/>
      <c r="B164" s="37"/>
      <c r="C164" s="36"/>
      <c r="D164" s="183" t="s">
        <v>136</v>
      </c>
      <c r="E164" s="36"/>
      <c r="F164" s="184" t="s">
        <v>381</v>
      </c>
      <c r="G164" s="36"/>
      <c r="H164" s="36"/>
      <c r="I164" s="185"/>
      <c r="J164" s="36"/>
      <c r="K164" s="36"/>
      <c r="L164" s="37"/>
      <c r="M164" s="186"/>
      <c r="N164" s="187"/>
      <c r="O164" s="75"/>
      <c r="P164" s="75"/>
      <c r="Q164" s="75"/>
      <c r="R164" s="75"/>
      <c r="S164" s="75"/>
      <c r="T164" s="7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7" t="s">
        <v>136</v>
      </c>
      <c r="AU164" s="17" t="s">
        <v>88</v>
      </c>
    </row>
    <row r="165" spans="1:63" s="12" customFormat="1" ht="22.8" customHeight="1">
      <c r="A165" s="12"/>
      <c r="B165" s="156"/>
      <c r="C165" s="12"/>
      <c r="D165" s="157" t="s">
        <v>77</v>
      </c>
      <c r="E165" s="167" t="s">
        <v>382</v>
      </c>
      <c r="F165" s="167" t="s">
        <v>383</v>
      </c>
      <c r="G165" s="12"/>
      <c r="H165" s="12"/>
      <c r="I165" s="159"/>
      <c r="J165" s="168">
        <f>BK165</f>
        <v>0</v>
      </c>
      <c r="K165" s="12"/>
      <c r="L165" s="156"/>
      <c r="M165" s="161"/>
      <c r="N165" s="162"/>
      <c r="O165" s="162"/>
      <c r="P165" s="163">
        <f>P166</f>
        <v>0</v>
      </c>
      <c r="Q165" s="162"/>
      <c r="R165" s="163">
        <f>R166</f>
        <v>0</v>
      </c>
      <c r="S165" s="162"/>
      <c r="T165" s="16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7" t="s">
        <v>154</v>
      </c>
      <c r="AT165" s="165" t="s">
        <v>77</v>
      </c>
      <c r="AU165" s="165" t="s">
        <v>86</v>
      </c>
      <c r="AY165" s="157" t="s">
        <v>127</v>
      </c>
      <c r="BK165" s="166">
        <f>BK166</f>
        <v>0</v>
      </c>
    </row>
    <row r="166" spans="1:65" s="2" customFormat="1" ht="16.5" customHeight="1">
      <c r="A166" s="36"/>
      <c r="B166" s="169"/>
      <c r="C166" s="170" t="s">
        <v>134</v>
      </c>
      <c r="D166" s="170" t="s">
        <v>130</v>
      </c>
      <c r="E166" s="171" t="s">
        <v>384</v>
      </c>
      <c r="F166" s="172" t="s">
        <v>383</v>
      </c>
      <c r="G166" s="173" t="s">
        <v>151</v>
      </c>
      <c r="H166" s="174">
        <v>1</v>
      </c>
      <c r="I166" s="175"/>
      <c r="J166" s="176">
        <f>ROUND(I166*H166,2)</f>
        <v>0</v>
      </c>
      <c r="K166" s="172" t="s">
        <v>178</v>
      </c>
      <c r="L166" s="37"/>
      <c r="M166" s="218" t="s">
        <v>1</v>
      </c>
      <c r="N166" s="219" t="s">
        <v>43</v>
      </c>
      <c r="O166" s="216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1" t="s">
        <v>229</v>
      </c>
      <c r="AT166" s="181" t="s">
        <v>130</v>
      </c>
      <c r="AU166" s="181" t="s">
        <v>88</v>
      </c>
      <c r="AY166" s="17" t="s">
        <v>127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7" t="s">
        <v>86</v>
      </c>
      <c r="BK166" s="182">
        <f>ROUND(I166*H166,2)</f>
        <v>0</v>
      </c>
      <c r="BL166" s="17" t="s">
        <v>229</v>
      </c>
      <c r="BM166" s="181" t="s">
        <v>385</v>
      </c>
    </row>
    <row r="167" spans="1:31" s="2" customFormat="1" ht="6.95" customHeight="1">
      <c r="A167" s="36"/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37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autoFilter ref="C125:K16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DAD-WORK</cp:lastModifiedBy>
  <dcterms:created xsi:type="dcterms:W3CDTF">2021-06-30T09:59:22Z</dcterms:created>
  <dcterms:modified xsi:type="dcterms:W3CDTF">2021-06-30T09:59:25Z</dcterms:modified>
  <cp:category/>
  <cp:version/>
  <cp:contentType/>
  <cp:contentStatus/>
</cp:coreProperties>
</file>