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KrosData\Export\"/>
    </mc:Choice>
  </mc:AlternateContent>
  <bookViews>
    <workbookView xWindow="0" yWindow="0" windowWidth="24348" windowHeight="13392"/>
  </bookViews>
  <sheets>
    <sheet name="Rekapitulace stavby" sheetId="1" r:id="rId1"/>
    <sheet name="1. - SO 01 Protikorozní o..." sheetId="2" r:id="rId2"/>
    <sheet name="2. - SO 02 Protikorozní o..." sheetId="3" r:id="rId3"/>
    <sheet name="VON - Vedlejší a ostatní ..." sheetId="4" r:id="rId4"/>
    <sheet name="Pokyny pro vyplnění" sheetId="6" r:id="rId5"/>
  </sheets>
  <definedNames>
    <definedName name="_xlnm._FilterDatabase" localSheetId="1" hidden="1">'1. - SO 01 Protikorozní o...'!$C$86:$K$312</definedName>
    <definedName name="_xlnm._FilterDatabase" localSheetId="2" hidden="1">'2. - SO 02 Protikorozní o...'!$C$86:$K$306</definedName>
    <definedName name="_xlnm._FilterDatabase" localSheetId="3" hidden="1">'VON - Vedlejší a ostatní ...'!$C$84:$K$221</definedName>
    <definedName name="_xlnm.Print_Titles" localSheetId="1">'1. - SO 01 Protikorozní o...'!$86:$86</definedName>
    <definedName name="_xlnm.Print_Titles" localSheetId="2">'2. - SO 02 Protikorozní o...'!$86:$86</definedName>
    <definedName name="_xlnm.Print_Titles" localSheetId="0">'Rekapitulace stavby'!$52:$52</definedName>
    <definedName name="_xlnm.Print_Titles" localSheetId="3">'VON - Vedlejší a ostatní ...'!$84:$84</definedName>
    <definedName name="_xlnm.Print_Area" localSheetId="1">'1. - SO 01 Protikorozní o...'!$C$4:$J$39,'1. - SO 01 Protikorozní o...'!$C$45:$J$68,'1. - SO 01 Protikorozní o...'!$C$74:$K$312</definedName>
    <definedName name="_xlnm.Print_Area" localSheetId="2">'2. - SO 02 Protikorozní o...'!$C$4:$J$39,'2. - SO 02 Protikorozní o...'!$C$45:$J$68,'2. - SO 02 Protikorozní o...'!$C$74:$K$306</definedName>
    <definedName name="_xlnm.Print_Area" localSheetId="4">'Pokyny pro vyplnění'!$B$2:$K$71,'Pokyny pro vyplnění'!$B$74:$K$118,'Pokyny pro vyplnění'!$B$121:$K$161,'Pokyny pro vyplnění'!$B$164:$K$218</definedName>
    <definedName name="_xlnm.Print_Area" localSheetId="0">'Rekapitulace stavby'!$D$4:$AO$36,'Rekapitulace stavby'!$C$42:$AQ$58</definedName>
    <definedName name="_xlnm.Print_Area" localSheetId="3">'VON - Vedlejší a ostatní ...'!$C$4:$J$39,'VON - Vedlejší a ostatní ...'!$C$45:$J$66,'VON - Vedlejší a ostatní ...'!$C$72:$K$221</definedName>
  </definedNames>
  <calcPr calcId="162913"/>
</workbook>
</file>

<file path=xl/calcChain.xml><?xml version="1.0" encoding="utf-8"?>
<calcChain xmlns="http://schemas.openxmlformats.org/spreadsheetml/2006/main">
  <c r="J37" i="4" l="1"/>
  <c r="J36" i="4"/>
  <c r="AY57" i="1"/>
  <c r="J35" i="4"/>
  <c r="AX57" i="1" s="1"/>
  <c r="BI220" i="4"/>
  <c r="BH220" i="4"/>
  <c r="BF220" i="4"/>
  <c r="BE220" i="4"/>
  <c r="T220" i="4"/>
  <c r="R220" i="4"/>
  <c r="P220" i="4"/>
  <c r="BI216" i="4"/>
  <c r="BH216" i="4"/>
  <c r="BF216" i="4"/>
  <c r="BE216" i="4"/>
  <c r="T216" i="4"/>
  <c r="R216" i="4"/>
  <c r="P216" i="4"/>
  <c r="BI212" i="4"/>
  <c r="BH212" i="4"/>
  <c r="BF212" i="4"/>
  <c r="BE212" i="4"/>
  <c r="T212" i="4"/>
  <c r="R212" i="4"/>
  <c r="P212" i="4"/>
  <c r="BI210" i="4"/>
  <c r="BH210" i="4"/>
  <c r="BF210" i="4"/>
  <c r="BE210" i="4"/>
  <c r="T210" i="4"/>
  <c r="R210" i="4"/>
  <c r="P210" i="4"/>
  <c r="BI206" i="4"/>
  <c r="BH206" i="4"/>
  <c r="BF206" i="4"/>
  <c r="BE206" i="4"/>
  <c r="T206" i="4"/>
  <c r="R206" i="4"/>
  <c r="P206" i="4"/>
  <c r="BI193" i="4"/>
  <c r="BH193" i="4"/>
  <c r="BF193" i="4"/>
  <c r="BE193" i="4"/>
  <c r="T193" i="4"/>
  <c r="R193" i="4"/>
  <c r="P193" i="4"/>
  <c r="BI185" i="4"/>
  <c r="BH185" i="4"/>
  <c r="BF185" i="4"/>
  <c r="BE185" i="4"/>
  <c r="T185" i="4"/>
  <c r="R185" i="4"/>
  <c r="P185" i="4"/>
  <c r="BI181" i="4"/>
  <c r="BH181" i="4"/>
  <c r="BF181" i="4"/>
  <c r="BE181" i="4"/>
  <c r="T181" i="4"/>
  <c r="R181" i="4"/>
  <c r="P181" i="4"/>
  <c r="BI177" i="4"/>
  <c r="BH177" i="4"/>
  <c r="BF177" i="4"/>
  <c r="BE177" i="4"/>
  <c r="T177" i="4"/>
  <c r="R177" i="4"/>
  <c r="P177" i="4"/>
  <c r="BI172" i="4"/>
  <c r="BH172" i="4"/>
  <c r="BF172" i="4"/>
  <c r="BE172" i="4"/>
  <c r="T172" i="4"/>
  <c r="R172" i="4"/>
  <c r="P172" i="4"/>
  <c r="BI168" i="4"/>
  <c r="BH168" i="4"/>
  <c r="BF168" i="4"/>
  <c r="BE168" i="4"/>
  <c r="T168" i="4"/>
  <c r="R168" i="4"/>
  <c r="P168" i="4"/>
  <c r="BI164" i="4"/>
  <c r="BH164" i="4"/>
  <c r="BF164" i="4"/>
  <c r="BE164" i="4"/>
  <c r="T164" i="4"/>
  <c r="R164" i="4"/>
  <c r="P164" i="4"/>
  <c r="BI160" i="4"/>
  <c r="BH160" i="4"/>
  <c r="BF160" i="4"/>
  <c r="BE160" i="4"/>
  <c r="T160" i="4"/>
  <c r="R160" i="4"/>
  <c r="P160" i="4"/>
  <c r="BI158" i="4"/>
  <c r="BH158" i="4"/>
  <c r="BF158" i="4"/>
  <c r="BE158" i="4"/>
  <c r="T158" i="4"/>
  <c r="R158" i="4"/>
  <c r="P158" i="4"/>
  <c r="BI151" i="4"/>
  <c r="BH151" i="4"/>
  <c r="BF151" i="4"/>
  <c r="BE151" i="4"/>
  <c r="T151" i="4"/>
  <c r="R151" i="4"/>
  <c r="P151" i="4"/>
  <c r="BI146" i="4"/>
  <c r="BH146" i="4"/>
  <c r="BF146" i="4"/>
  <c r="BE146" i="4"/>
  <c r="T146" i="4"/>
  <c r="R146" i="4"/>
  <c r="P146" i="4"/>
  <c r="BI138" i="4"/>
  <c r="BH138" i="4"/>
  <c r="BF138" i="4"/>
  <c r="BE138" i="4"/>
  <c r="T138" i="4"/>
  <c r="R138" i="4"/>
  <c r="P138" i="4"/>
  <c r="BI136" i="4"/>
  <c r="BH136" i="4"/>
  <c r="BF136" i="4"/>
  <c r="BE136" i="4"/>
  <c r="T136" i="4"/>
  <c r="R136" i="4"/>
  <c r="P136" i="4"/>
  <c r="BI134" i="4"/>
  <c r="BH134" i="4"/>
  <c r="BF134" i="4"/>
  <c r="BE134" i="4"/>
  <c r="T134" i="4"/>
  <c r="R134" i="4"/>
  <c r="P134" i="4"/>
  <c r="BI132" i="4"/>
  <c r="BH132" i="4"/>
  <c r="BF132" i="4"/>
  <c r="BE132" i="4"/>
  <c r="T132" i="4"/>
  <c r="R132" i="4"/>
  <c r="P132" i="4"/>
  <c r="BI127" i="4"/>
  <c r="BH127" i="4"/>
  <c r="BF127" i="4"/>
  <c r="BE127" i="4"/>
  <c r="T127" i="4"/>
  <c r="R127" i="4"/>
  <c r="P127" i="4"/>
  <c r="BI123" i="4"/>
  <c r="BH123" i="4"/>
  <c r="BF123" i="4"/>
  <c r="BE123" i="4"/>
  <c r="T123" i="4"/>
  <c r="R123" i="4"/>
  <c r="P123" i="4"/>
  <c r="BI119" i="4"/>
  <c r="BH119" i="4"/>
  <c r="BF119" i="4"/>
  <c r="BE119" i="4"/>
  <c r="T119" i="4"/>
  <c r="R119" i="4"/>
  <c r="P119" i="4"/>
  <c r="BI100" i="4"/>
  <c r="BH100" i="4"/>
  <c r="BF100" i="4"/>
  <c r="BE100" i="4"/>
  <c r="T100" i="4"/>
  <c r="R100" i="4"/>
  <c r="P100" i="4"/>
  <c r="BI93" i="4"/>
  <c r="BH93" i="4"/>
  <c r="BF93" i="4"/>
  <c r="BE93" i="4"/>
  <c r="T93" i="4"/>
  <c r="R93" i="4"/>
  <c r="P93" i="4"/>
  <c r="BI88" i="4"/>
  <c r="BH88" i="4"/>
  <c r="BF88" i="4"/>
  <c r="BE88" i="4"/>
  <c r="T88" i="4"/>
  <c r="T87" i="4" s="1"/>
  <c r="T86" i="4" s="1"/>
  <c r="R88" i="4"/>
  <c r="R87" i="4" s="1"/>
  <c r="R86" i="4" s="1"/>
  <c r="P88" i="4"/>
  <c r="P87" i="4" s="1"/>
  <c r="P86" i="4" s="1"/>
  <c r="J82" i="4"/>
  <c r="J81" i="4"/>
  <c r="F81" i="4"/>
  <c r="F79" i="4"/>
  <c r="E77" i="4"/>
  <c r="J55" i="4"/>
  <c r="J54" i="4"/>
  <c r="F54" i="4"/>
  <c r="F52" i="4"/>
  <c r="E50" i="4"/>
  <c r="J18" i="4"/>
  <c r="E18" i="4"/>
  <c r="F82" i="4" s="1"/>
  <c r="J17" i="4"/>
  <c r="J12" i="4"/>
  <c r="J79" i="4"/>
  <c r="E7" i="4"/>
  <c r="E75" i="4" s="1"/>
  <c r="J37" i="3"/>
  <c r="J36" i="3"/>
  <c r="AY56" i="1" s="1"/>
  <c r="J35" i="3"/>
  <c r="AX56" i="1" s="1"/>
  <c r="BI302" i="3"/>
  <c r="BH302" i="3"/>
  <c r="BF302" i="3"/>
  <c r="BE302" i="3"/>
  <c r="T302" i="3"/>
  <c r="R302" i="3"/>
  <c r="P302" i="3"/>
  <c r="BI297" i="3"/>
  <c r="BH297" i="3"/>
  <c r="BF297" i="3"/>
  <c r="BE297" i="3"/>
  <c r="T297" i="3"/>
  <c r="R297" i="3"/>
  <c r="P297" i="3"/>
  <c r="BI292" i="3"/>
  <c r="BH292" i="3"/>
  <c r="BF292" i="3"/>
  <c r="BE292" i="3"/>
  <c r="T292" i="3"/>
  <c r="R292" i="3"/>
  <c r="P292" i="3"/>
  <c r="BI287" i="3"/>
  <c r="BH287" i="3"/>
  <c r="BF287" i="3"/>
  <c r="BE287" i="3"/>
  <c r="T287" i="3"/>
  <c r="R287" i="3"/>
  <c r="P287" i="3"/>
  <c r="BI283" i="3"/>
  <c r="BH283" i="3"/>
  <c r="BF283" i="3"/>
  <c r="BE283" i="3"/>
  <c r="T283" i="3"/>
  <c r="R283" i="3"/>
  <c r="P283" i="3"/>
  <c r="BI279" i="3"/>
  <c r="BH279" i="3"/>
  <c r="BF279" i="3"/>
  <c r="BE279" i="3"/>
  <c r="T279" i="3"/>
  <c r="R279" i="3"/>
  <c r="P279" i="3"/>
  <c r="BI275" i="3"/>
  <c r="BH275" i="3"/>
  <c r="BF275" i="3"/>
  <c r="BE275" i="3"/>
  <c r="T275" i="3"/>
  <c r="R275" i="3"/>
  <c r="P275" i="3"/>
  <c r="BI270" i="3"/>
  <c r="BH270" i="3"/>
  <c r="BF270" i="3"/>
  <c r="BE270" i="3"/>
  <c r="T270" i="3"/>
  <c r="R270" i="3"/>
  <c r="P270" i="3"/>
  <c r="BI265" i="3"/>
  <c r="BH265" i="3"/>
  <c r="BF265" i="3"/>
  <c r="BE265" i="3"/>
  <c r="T265" i="3"/>
  <c r="R265" i="3"/>
  <c r="P265" i="3"/>
  <c r="BI259" i="3"/>
  <c r="BH259" i="3"/>
  <c r="BF259" i="3"/>
  <c r="BE259" i="3"/>
  <c r="T259" i="3"/>
  <c r="R259" i="3"/>
  <c r="P259" i="3"/>
  <c r="BI255" i="3"/>
  <c r="BH255" i="3"/>
  <c r="BF255" i="3"/>
  <c r="BE255" i="3"/>
  <c r="T255" i="3"/>
  <c r="R255" i="3"/>
  <c r="P255" i="3"/>
  <c r="BI246" i="3"/>
  <c r="BH246" i="3"/>
  <c r="BF246" i="3"/>
  <c r="BE246" i="3"/>
  <c r="T246" i="3"/>
  <c r="R246" i="3"/>
  <c r="P246" i="3"/>
  <c r="BI241" i="3"/>
  <c r="BH241" i="3"/>
  <c r="BF241" i="3"/>
  <c r="BE241" i="3"/>
  <c r="T241" i="3"/>
  <c r="R241" i="3"/>
  <c r="P241" i="3"/>
  <c r="BI227" i="3"/>
  <c r="BH227" i="3"/>
  <c r="BF227" i="3"/>
  <c r="BE227" i="3"/>
  <c r="T227" i="3"/>
  <c r="R227" i="3"/>
  <c r="P227" i="3"/>
  <c r="BI211" i="3"/>
  <c r="BH211" i="3"/>
  <c r="BF211" i="3"/>
  <c r="BE211" i="3"/>
  <c r="T211" i="3"/>
  <c r="R211" i="3"/>
  <c r="P211" i="3"/>
  <c r="BI207" i="3"/>
  <c r="BH207" i="3"/>
  <c r="BF207" i="3"/>
  <c r="BE207" i="3"/>
  <c r="T207" i="3"/>
  <c r="R207" i="3"/>
  <c r="P207" i="3"/>
  <c r="BI203" i="3"/>
  <c r="BH203" i="3"/>
  <c r="BF203" i="3"/>
  <c r="BE203" i="3"/>
  <c r="T203" i="3"/>
  <c r="R203" i="3"/>
  <c r="P203" i="3"/>
  <c r="BI195" i="3"/>
  <c r="BH195" i="3"/>
  <c r="BF195" i="3"/>
  <c r="BE195" i="3"/>
  <c r="T195" i="3"/>
  <c r="R195" i="3"/>
  <c r="P195" i="3"/>
  <c r="BI191" i="3"/>
  <c r="BH191" i="3"/>
  <c r="BF191" i="3"/>
  <c r="BE191" i="3"/>
  <c r="T191" i="3"/>
  <c r="R191" i="3"/>
  <c r="P191" i="3"/>
  <c r="BI187" i="3"/>
  <c r="BH187" i="3"/>
  <c r="BF187" i="3"/>
  <c r="BE187" i="3"/>
  <c r="T187" i="3"/>
  <c r="R187" i="3"/>
  <c r="P187" i="3"/>
  <c r="BI177" i="3"/>
  <c r="BH177" i="3"/>
  <c r="BF177" i="3"/>
  <c r="BE177" i="3"/>
  <c r="T177" i="3"/>
  <c r="R177" i="3"/>
  <c r="P177" i="3"/>
  <c r="BI173" i="3"/>
  <c r="BH173" i="3"/>
  <c r="BF173" i="3"/>
  <c r="BE173" i="3"/>
  <c r="T173" i="3"/>
  <c r="R173" i="3"/>
  <c r="P173" i="3"/>
  <c r="BI168" i="3"/>
  <c r="BH168" i="3"/>
  <c r="BF168" i="3"/>
  <c r="BE168" i="3"/>
  <c r="T168" i="3"/>
  <c r="R168" i="3"/>
  <c r="P168" i="3"/>
  <c r="BI164" i="3"/>
  <c r="BH164" i="3"/>
  <c r="BF164" i="3"/>
  <c r="BE164" i="3"/>
  <c r="T164" i="3"/>
  <c r="R164" i="3"/>
  <c r="P164" i="3"/>
  <c r="BI159" i="3"/>
  <c r="BH159" i="3"/>
  <c r="BF159" i="3"/>
  <c r="BE159" i="3"/>
  <c r="T159" i="3"/>
  <c r="R159" i="3"/>
  <c r="P159" i="3"/>
  <c r="BI153" i="3"/>
  <c r="BH153" i="3"/>
  <c r="BF153" i="3"/>
  <c r="BE153" i="3"/>
  <c r="T153" i="3"/>
  <c r="R153" i="3"/>
  <c r="P153" i="3"/>
  <c r="BI148" i="3"/>
  <c r="BH148" i="3"/>
  <c r="BF148" i="3"/>
  <c r="BE148" i="3"/>
  <c r="T148" i="3"/>
  <c r="R148" i="3"/>
  <c r="P148" i="3"/>
  <c r="BI143" i="3"/>
  <c r="BH143" i="3"/>
  <c r="BF143" i="3"/>
  <c r="BE143" i="3"/>
  <c r="T143" i="3"/>
  <c r="R143" i="3"/>
  <c r="P143" i="3"/>
  <c r="BI136" i="3"/>
  <c r="BH136" i="3"/>
  <c r="BF136" i="3"/>
  <c r="BE136" i="3"/>
  <c r="T136" i="3"/>
  <c r="R136" i="3"/>
  <c r="P136" i="3"/>
  <c r="BI129" i="3"/>
  <c r="BH129" i="3"/>
  <c r="BF129" i="3"/>
  <c r="BE129" i="3"/>
  <c r="T129" i="3"/>
  <c r="T128" i="3"/>
  <c r="R129" i="3"/>
  <c r="R128" i="3"/>
  <c r="P129" i="3"/>
  <c r="P128" i="3"/>
  <c r="BI123" i="3"/>
  <c r="BH123" i="3"/>
  <c r="BF123" i="3"/>
  <c r="BE123" i="3"/>
  <c r="T123" i="3"/>
  <c r="R123" i="3"/>
  <c r="P123" i="3"/>
  <c r="BI117" i="3"/>
  <c r="BH117" i="3"/>
  <c r="BF117" i="3"/>
  <c r="BE117" i="3"/>
  <c r="T117" i="3"/>
  <c r="R117" i="3"/>
  <c r="P117" i="3"/>
  <c r="BI111" i="3"/>
  <c r="BH111" i="3"/>
  <c r="BF111" i="3"/>
  <c r="BE111" i="3"/>
  <c r="T111" i="3"/>
  <c r="R111" i="3"/>
  <c r="P111" i="3"/>
  <c r="BI106" i="3"/>
  <c r="BH106" i="3"/>
  <c r="BF106" i="3"/>
  <c r="BE106" i="3"/>
  <c r="T106" i="3"/>
  <c r="R106" i="3"/>
  <c r="P106" i="3"/>
  <c r="BI100" i="3"/>
  <c r="BH100" i="3"/>
  <c r="BF100" i="3"/>
  <c r="BE100" i="3"/>
  <c r="T100" i="3"/>
  <c r="R100" i="3"/>
  <c r="P100" i="3"/>
  <c r="BI95" i="3"/>
  <c r="BH95" i="3"/>
  <c r="BF95" i="3"/>
  <c r="BE95" i="3"/>
  <c r="T95" i="3"/>
  <c r="R95" i="3"/>
  <c r="P95" i="3"/>
  <c r="BI90" i="3"/>
  <c r="BH90" i="3"/>
  <c r="BF90" i="3"/>
  <c r="BE90" i="3"/>
  <c r="T90" i="3"/>
  <c r="R90" i="3"/>
  <c r="P90" i="3"/>
  <c r="J84" i="3"/>
  <c r="J83" i="3"/>
  <c r="F83" i="3"/>
  <c r="F81" i="3"/>
  <c r="E79" i="3"/>
  <c r="J55" i="3"/>
  <c r="J54" i="3"/>
  <c r="F54" i="3"/>
  <c r="F52" i="3"/>
  <c r="E50" i="3"/>
  <c r="J18" i="3"/>
  <c r="E18" i="3"/>
  <c r="F84" i="3"/>
  <c r="J17" i="3"/>
  <c r="J12" i="3"/>
  <c r="J81" i="3" s="1"/>
  <c r="E7" i="3"/>
  <c r="E77" i="3" s="1"/>
  <c r="J37" i="2"/>
  <c r="J36" i="2"/>
  <c r="AY55" i="1"/>
  <c r="J35" i="2"/>
  <c r="AX55" i="1"/>
  <c r="BI308" i="2"/>
  <c r="BH308" i="2"/>
  <c r="BF308" i="2"/>
  <c r="BE308" i="2"/>
  <c r="T308" i="2"/>
  <c r="R308" i="2"/>
  <c r="P308" i="2"/>
  <c r="BI303" i="2"/>
  <c r="BH303" i="2"/>
  <c r="BF303" i="2"/>
  <c r="BE303" i="2"/>
  <c r="T303" i="2"/>
  <c r="R303" i="2"/>
  <c r="P303" i="2"/>
  <c r="BI298" i="2"/>
  <c r="BH298" i="2"/>
  <c r="BF298" i="2"/>
  <c r="BE298" i="2"/>
  <c r="T298" i="2"/>
  <c r="R298" i="2"/>
  <c r="P298" i="2"/>
  <c r="BI293" i="2"/>
  <c r="BH293" i="2"/>
  <c r="BF293" i="2"/>
  <c r="BE293" i="2"/>
  <c r="T293" i="2"/>
  <c r="R293" i="2"/>
  <c r="P293" i="2"/>
  <c r="BI289" i="2"/>
  <c r="BH289" i="2"/>
  <c r="BF289" i="2"/>
  <c r="BE289" i="2"/>
  <c r="T289" i="2"/>
  <c r="R289" i="2"/>
  <c r="P289" i="2"/>
  <c r="BI285" i="2"/>
  <c r="BH285" i="2"/>
  <c r="BF285" i="2"/>
  <c r="BE285" i="2"/>
  <c r="T285" i="2"/>
  <c r="R285" i="2"/>
  <c r="P285" i="2"/>
  <c r="BI281" i="2"/>
  <c r="BH281" i="2"/>
  <c r="BF281" i="2"/>
  <c r="BE281" i="2"/>
  <c r="T281" i="2"/>
  <c r="R281" i="2"/>
  <c r="P281" i="2"/>
  <c r="BI276" i="2"/>
  <c r="BH276" i="2"/>
  <c r="BF276" i="2"/>
  <c r="BE276" i="2"/>
  <c r="T276" i="2"/>
  <c r="R276" i="2"/>
  <c r="P276" i="2"/>
  <c r="BI271" i="2"/>
  <c r="BH271" i="2"/>
  <c r="BF271" i="2"/>
  <c r="BE271" i="2"/>
  <c r="T271" i="2"/>
  <c r="R271" i="2"/>
  <c r="P271" i="2"/>
  <c r="BI265" i="2"/>
  <c r="BH265" i="2"/>
  <c r="BF265" i="2"/>
  <c r="BE265" i="2"/>
  <c r="T265" i="2"/>
  <c r="R265" i="2"/>
  <c r="P265" i="2"/>
  <c r="BI261" i="2"/>
  <c r="BH261" i="2"/>
  <c r="BF261" i="2"/>
  <c r="BE261" i="2"/>
  <c r="T261" i="2"/>
  <c r="R261" i="2"/>
  <c r="P261" i="2"/>
  <c r="BI252" i="2"/>
  <c r="BH252" i="2"/>
  <c r="BF252" i="2"/>
  <c r="BE252" i="2"/>
  <c r="T252" i="2"/>
  <c r="R252" i="2"/>
  <c r="P252" i="2"/>
  <c r="BI247" i="2"/>
  <c r="BH247" i="2"/>
  <c r="BF247" i="2"/>
  <c r="BE247" i="2"/>
  <c r="T247" i="2"/>
  <c r="R247" i="2"/>
  <c r="P247" i="2"/>
  <c r="BI233" i="2"/>
  <c r="BH233" i="2"/>
  <c r="BF233" i="2"/>
  <c r="BE233" i="2"/>
  <c r="T233" i="2"/>
  <c r="R233" i="2"/>
  <c r="P233" i="2"/>
  <c r="BI221" i="2"/>
  <c r="BH221" i="2"/>
  <c r="BF221" i="2"/>
  <c r="BE221" i="2"/>
  <c r="T221" i="2"/>
  <c r="R221" i="2"/>
  <c r="P221" i="2"/>
  <c r="BI211" i="2"/>
  <c r="BH211" i="2"/>
  <c r="BF211" i="2"/>
  <c r="BE211" i="2"/>
  <c r="T211" i="2"/>
  <c r="R211" i="2"/>
  <c r="P211" i="2"/>
  <c r="BI207" i="2"/>
  <c r="BH207" i="2"/>
  <c r="BF207" i="2"/>
  <c r="BE207" i="2"/>
  <c r="T207" i="2"/>
  <c r="R207" i="2"/>
  <c r="P207" i="2"/>
  <c r="BI203" i="2"/>
  <c r="BH203" i="2"/>
  <c r="BF203" i="2"/>
  <c r="BE203" i="2"/>
  <c r="T203" i="2"/>
  <c r="R203" i="2"/>
  <c r="P203" i="2"/>
  <c r="BI195" i="2"/>
  <c r="BH195" i="2"/>
  <c r="BF195" i="2"/>
  <c r="BE195" i="2"/>
  <c r="T195" i="2"/>
  <c r="R195" i="2"/>
  <c r="P195" i="2"/>
  <c r="BI191" i="2"/>
  <c r="BH191" i="2"/>
  <c r="BF191" i="2"/>
  <c r="BE191" i="2"/>
  <c r="T191" i="2"/>
  <c r="R191" i="2"/>
  <c r="P191" i="2"/>
  <c r="BI187" i="2"/>
  <c r="BH187" i="2"/>
  <c r="BF187" i="2"/>
  <c r="BE187" i="2"/>
  <c r="T187" i="2"/>
  <c r="R187" i="2"/>
  <c r="P187" i="2"/>
  <c r="BI177" i="2"/>
  <c r="BH177" i="2"/>
  <c r="BF177" i="2"/>
  <c r="BE177" i="2"/>
  <c r="T177" i="2"/>
  <c r="R177" i="2"/>
  <c r="P177" i="2"/>
  <c r="BI173" i="2"/>
  <c r="BH173" i="2"/>
  <c r="BF173" i="2"/>
  <c r="BE173" i="2"/>
  <c r="T173" i="2"/>
  <c r="R173" i="2"/>
  <c r="P173" i="2"/>
  <c r="BI168" i="2"/>
  <c r="BH168" i="2"/>
  <c r="BF168" i="2"/>
  <c r="BE168" i="2"/>
  <c r="T168" i="2"/>
  <c r="R168" i="2"/>
  <c r="P168" i="2"/>
  <c r="BI164" i="2"/>
  <c r="BH164" i="2"/>
  <c r="BF164" i="2"/>
  <c r="BE164" i="2"/>
  <c r="T164" i="2"/>
  <c r="R164" i="2"/>
  <c r="P164" i="2"/>
  <c r="BI159" i="2"/>
  <c r="BH159" i="2"/>
  <c r="BF159" i="2"/>
  <c r="BE159" i="2"/>
  <c r="T159" i="2"/>
  <c r="R159" i="2"/>
  <c r="P159" i="2"/>
  <c r="BI152" i="2"/>
  <c r="BH152" i="2"/>
  <c r="BF152" i="2"/>
  <c r="BE152" i="2"/>
  <c r="T152" i="2"/>
  <c r="R152" i="2"/>
  <c r="P152" i="2"/>
  <c r="BI147" i="2"/>
  <c r="BH147" i="2"/>
  <c r="BF147" i="2"/>
  <c r="BE147" i="2"/>
  <c r="T147" i="2"/>
  <c r="R147" i="2"/>
  <c r="P147" i="2"/>
  <c r="BI143" i="2"/>
  <c r="BH143" i="2"/>
  <c r="BF143" i="2"/>
  <c r="BE143" i="2"/>
  <c r="T143" i="2"/>
  <c r="R143" i="2"/>
  <c r="P143" i="2"/>
  <c r="BI136" i="2"/>
  <c r="BH136" i="2"/>
  <c r="BF136" i="2"/>
  <c r="BE136" i="2"/>
  <c r="T136" i="2"/>
  <c r="R136" i="2"/>
  <c r="P136" i="2"/>
  <c r="BI129" i="2"/>
  <c r="BH129" i="2"/>
  <c r="BF129" i="2"/>
  <c r="BE129" i="2"/>
  <c r="T129" i="2"/>
  <c r="T128" i="2"/>
  <c r="R129" i="2"/>
  <c r="R128" i="2"/>
  <c r="P129" i="2"/>
  <c r="P128" i="2"/>
  <c r="BI123" i="2"/>
  <c r="BH123" i="2"/>
  <c r="BF123" i="2"/>
  <c r="BE123" i="2"/>
  <c r="T123" i="2"/>
  <c r="R123" i="2"/>
  <c r="P123" i="2"/>
  <c r="BI117" i="2"/>
  <c r="BH117" i="2"/>
  <c r="BF117" i="2"/>
  <c r="BE117" i="2"/>
  <c r="T117" i="2"/>
  <c r="R117" i="2"/>
  <c r="P117" i="2"/>
  <c r="BI111" i="2"/>
  <c r="BH111" i="2"/>
  <c r="BF111" i="2"/>
  <c r="BE111" i="2"/>
  <c r="T111" i="2"/>
  <c r="R111" i="2"/>
  <c r="P111" i="2"/>
  <c r="BI106" i="2"/>
  <c r="BH106" i="2"/>
  <c r="BF106" i="2"/>
  <c r="BE106" i="2"/>
  <c r="T106" i="2"/>
  <c r="R106" i="2"/>
  <c r="P106" i="2"/>
  <c r="BI100" i="2"/>
  <c r="BH100" i="2"/>
  <c r="BF100" i="2"/>
  <c r="BE100" i="2"/>
  <c r="T100" i="2"/>
  <c r="R100" i="2"/>
  <c r="P100" i="2"/>
  <c r="BI95" i="2"/>
  <c r="BH95" i="2"/>
  <c r="BF95" i="2"/>
  <c r="BE95" i="2"/>
  <c r="T95" i="2"/>
  <c r="R95" i="2"/>
  <c r="P95" i="2"/>
  <c r="BI90" i="2"/>
  <c r="BH90" i="2"/>
  <c r="BF90" i="2"/>
  <c r="BE90" i="2"/>
  <c r="T90" i="2"/>
  <c r="R90" i="2"/>
  <c r="P90" i="2"/>
  <c r="J84" i="2"/>
  <c r="J83" i="2"/>
  <c r="F83" i="2"/>
  <c r="F81" i="2"/>
  <c r="E79" i="2"/>
  <c r="J55" i="2"/>
  <c r="J54" i="2"/>
  <c r="F54" i="2"/>
  <c r="F52" i="2"/>
  <c r="E50" i="2"/>
  <c r="J18" i="2"/>
  <c r="E18" i="2"/>
  <c r="F84" i="2"/>
  <c r="J17" i="2"/>
  <c r="J12" i="2"/>
  <c r="J81" i="2" s="1"/>
  <c r="E7" i="2"/>
  <c r="E48" i="2" s="1"/>
  <c r="L50" i="1"/>
  <c r="AM50" i="1"/>
  <c r="AM49" i="1"/>
  <c r="L49" i="1"/>
  <c r="AM47" i="1"/>
  <c r="L47" i="1"/>
  <c r="L45" i="1"/>
  <c r="L44" i="1"/>
  <c r="BK220" i="4"/>
  <c r="BK193" i="4"/>
  <c r="BK172" i="4"/>
  <c r="J151" i="4"/>
  <c r="J127" i="4"/>
  <c r="J302" i="3"/>
  <c r="BK279" i="3"/>
  <c r="BK195" i="3"/>
  <c r="BK164" i="3"/>
  <c r="BK117" i="3"/>
  <c r="J308" i="2"/>
  <c r="BK281" i="2"/>
  <c r="J203" i="2"/>
  <c r="BK123" i="2"/>
  <c r="BK90" i="2"/>
  <c r="J212" i="4"/>
  <c r="J193" i="4"/>
  <c r="J177" i="4"/>
  <c r="BK158" i="4"/>
  <c r="BK136" i="4"/>
  <c r="BK292" i="3"/>
  <c r="BK191" i="3"/>
  <c r="J168" i="3"/>
  <c r="J148" i="3"/>
  <c r="BK100" i="3"/>
  <c r="J276" i="2"/>
  <c r="BK233" i="2"/>
  <c r="J195" i="2"/>
  <c r="J164" i="2"/>
  <c r="J100" i="2"/>
  <c r="J119" i="4"/>
  <c r="BK297" i="3"/>
  <c r="BK270" i="3"/>
  <c r="BK241" i="3"/>
  <c r="BK207" i="3"/>
  <c r="J143" i="3"/>
  <c r="J289" i="2"/>
  <c r="J265" i="2"/>
  <c r="BK147" i="2"/>
  <c r="J111" i="2"/>
  <c r="J158" i="4"/>
  <c r="BK119" i="4"/>
  <c r="J259" i="3"/>
  <c r="J207" i="3"/>
  <c r="BK159" i="3"/>
  <c r="BK111" i="3"/>
  <c r="BK293" i="2"/>
  <c r="J252" i="2"/>
  <c r="BK203" i="2"/>
  <c r="J159" i="2"/>
  <c r="BK129" i="2"/>
  <c r="BK216" i="4"/>
  <c r="BK206" i="4"/>
  <c r="BK177" i="4"/>
  <c r="BK160" i="4"/>
  <c r="BK132" i="4"/>
  <c r="BK302" i="3"/>
  <c r="BK287" i="3"/>
  <c r="J241" i="3"/>
  <c r="BK168" i="3"/>
  <c r="J129" i="3"/>
  <c r="BK90" i="3"/>
  <c r="J298" i="2"/>
  <c r="BK261" i="2"/>
  <c r="J177" i="2"/>
  <c r="BK136" i="2"/>
  <c r="J106" i="2"/>
  <c r="BK210" i="4"/>
  <c r="BK181" i="4"/>
  <c r="J164" i="4"/>
  <c r="J138" i="4"/>
  <c r="J93" i="4"/>
  <c r="J195" i="3"/>
  <c r="BK173" i="3"/>
  <c r="J136" i="3"/>
  <c r="BK303" i="2"/>
  <c r="BK271" i="2"/>
  <c r="BK221" i="2"/>
  <c r="BK191" i="2"/>
  <c r="BK173" i="2"/>
  <c r="J143" i="2"/>
  <c r="BK146" i="4"/>
  <c r="J100" i="4"/>
  <c r="J88" i="4"/>
  <c r="J275" i="3"/>
  <c r="J227" i="3"/>
  <c r="BK203" i="3"/>
  <c r="BK153" i="3"/>
  <c r="J100" i="3"/>
  <c r="J271" i="2"/>
  <c r="J168" i="2"/>
  <c r="J123" i="2"/>
  <c r="BK106" i="2"/>
  <c r="J146" i="4"/>
  <c r="BK265" i="3"/>
  <c r="BK211" i="3"/>
  <c r="BK187" i="3"/>
  <c r="J123" i="3"/>
  <c r="J106" i="3"/>
  <c r="BK289" i="2"/>
  <c r="J247" i="2"/>
  <c r="BK195" i="2"/>
  <c r="BK152" i="2"/>
  <c r="BK111" i="2"/>
  <c r="J210" i="4"/>
  <c r="BK185" i="4"/>
  <c r="BK168" i="4"/>
  <c r="J134" i="4"/>
  <c r="J297" i="3"/>
  <c r="BK283" i="3"/>
  <c r="BK227" i="3"/>
  <c r="BK136" i="3"/>
  <c r="J111" i="3"/>
  <c r="J293" i="2"/>
  <c r="BK247" i="2"/>
  <c r="J173" i="2"/>
  <c r="BK117" i="2"/>
  <c r="J220" i="4"/>
  <c r="J185" i="4"/>
  <c r="J168" i="4"/>
  <c r="BK151" i="4"/>
  <c r="BK134" i="4"/>
  <c r="J287" i="3"/>
  <c r="BK177" i="3"/>
  <c r="J159" i="3"/>
  <c r="BK106" i="3"/>
  <c r="BK298" i="2"/>
  <c r="BK265" i="2"/>
  <c r="J207" i="2"/>
  <c r="BK177" i="2"/>
  <c r="J136" i="2"/>
  <c r="J132" i="4"/>
  <c r="BK93" i="4"/>
  <c r="J283" i="3"/>
  <c r="BK255" i="3"/>
  <c r="J211" i="3"/>
  <c r="J173" i="3"/>
  <c r="BK129" i="3"/>
  <c r="J285" i="2"/>
  <c r="J221" i="2"/>
  <c r="J152" i="2"/>
  <c r="J117" i="2"/>
  <c r="J90" i="2"/>
  <c r="BK127" i="4"/>
  <c r="J270" i="3"/>
  <c r="BK246" i="3"/>
  <c r="J203" i="3"/>
  <c r="J153" i="3"/>
  <c r="J303" i="2"/>
  <c r="J261" i="2"/>
  <c r="J233" i="2"/>
  <c r="J187" i="2"/>
  <c r="J147" i="2"/>
  <c r="BK212" i="4"/>
  <c r="J181" i="4"/>
  <c r="BK164" i="4"/>
  <c r="BK138" i="4"/>
  <c r="J123" i="4"/>
  <c r="J292" i="3"/>
  <c r="J265" i="3"/>
  <c r="J191" i="3"/>
  <c r="BK123" i="3"/>
  <c r="BK308" i="2"/>
  <c r="BK285" i="2"/>
  <c r="J191" i="2"/>
  <c r="BK168" i="2"/>
  <c r="J95" i="2"/>
  <c r="J216" i="4"/>
  <c r="J206" i="4"/>
  <c r="J172" i="4"/>
  <c r="J160" i="4"/>
  <c r="BK100" i="4"/>
  <c r="BK259" i="3"/>
  <c r="J187" i="3"/>
  <c r="BK143" i="3"/>
  <c r="J90" i="3"/>
  <c r="J281" i="2"/>
  <c r="J211" i="2"/>
  <c r="BK187" i="2"/>
  <c r="BK159" i="2"/>
  <c r="BK95" i="2"/>
  <c r="BK123" i="4"/>
  <c r="BK88" i="4"/>
  <c r="J279" i="3"/>
  <c r="J246" i="3"/>
  <c r="J177" i="3"/>
  <c r="BK148" i="3"/>
  <c r="BK95" i="3"/>
  <c r="BK276" i="2"/>
  <c r="BK211" i="2"/>
  <c r="J129" i="2"/>
  <c r="BK100" i="2"/>
  <c r="J136" i="4"/>
  <c r="BK275" i="3"/>
  <c r="J255" i="3"/>
  <c r="J164" i="3"/>
  <c r="J117" i="3"/>
  <c r="J95" i="3"/>
  <c r="BK252" i="2"/>
  <c r="BK207" i="2"/>
  <c r="BK164" i="2"/>
  <c r="BK143" i="2"/>
  <c r="AS54" i="1"/>
  <c r="T89" i="2" l="1"/>
  <c r="P89" i="3"/>
  <c r="R89" i="2"/>
  <c r="P89" i="2"/>
  <c r="T89" i="3"/>
  <c r="R89" i="3"/>
  <c r="R88" i="3" s="1"/>
  <c r="P105" i="2"/>
  <c r="P88" i="2"/>
  <c r="BK116" i="2"/>
  <c r="P135" i="2"/>
  <c r="R264" i="2"/>
  <c r="R105" i="3"/>
  <c r="R116" i="3"/>
  <c r="BK135" i="3"/>
  <c r="J135" i="3"/>
  <c r="J66" i="3" s="1"/>
  <c r="P258" i="3"/>
  <c r="BK105" i="2"/>
  <c r="J105" i="2"/>
  <c r="J62" i="2" s="1"/>
  <c r="R116" i="2"/>
  <c r="BK135" i="2"/>
  <c r="J135" i="2"/>
  <c r="J66" i="2" s="1"/>
  <c r="T264" i="2"/>
  <c r="P105" i="3"/>
  <c r="P88" i="3"/>
  <c r="P116" i="3"/>
  <c r="P135" i="3"/>
  <c r="BK258" i="3"/>
  <c r="J258" i="3"/>
  <c r="J67" i="3" s="1"/>
  <c r="R105" i="2"/>
  <c r="R88" i="2"/>
  <c r="T116" i="2"/>
  <c r="T135" i="2"/>
  <c r="P264" i="2"/>
  <c r="T105" i="3"/>
  <c r="T88" i="3"/>
  <c r="T116" i="3"/>
  <c r="R135" i="3"/>
  <c r="T258" i="3"/>
  <c r="BK99" i="4"/>
  <c r="J99" i="4" s="1"/>
  <c r="J63" i="4" s="1"/>
  <c r="T99" i="4"/>
  <c r="T131" i="4"/>
  <c r="T105" i="2"/>
  <c r="T88" i="2"/>
  <c r="P116" i="2"/>
  <c r="P115" i="2"/>
  <c r="R135" i="2"/>
  <c r="BK264" i="2"/>
  <c r="J264" i="2"/>
  <c r="J67" i="2"/>
  <c r="BK105" i="3"/>
  <c r="J105" i="3"/>
  <c r="J62" i="3"/>
  <c r="BK116" i="3"/>
  <c r="J116" i="3" s="1"/>
  <c r="J64" i="3" s="1"/>
  <c r="T135" i="3"/>
  <c r="R258" i="3"/>
  <c r="P99" i="4"/>
  <c r="R99" i="4"/>
  <c r="BK131" i="4"/>
  <c r="J131" i="4"/>
  <c r="J64" i="4" s="1"/>
  <c r="P131" i="4"/>
  <c r="R131" i="4"/>
  <c r="BK150" i="4"/>
  <c r="J150" i="4" s="1"/>
  <c r="J65" i="4" s="1"/>
  <c r="P150" i="4"/>
  <c r="R150" i="4"/>
  <c r="T150" i="4"/>
  <c r="J52" i="2"/>
  <c r="F55" i="2"/>
  <c r="BG100" i="2"/>
  <c r="BG106" i="2"/>
  <c r="BG111" i="2"/>
  <c r="BG143" i="2"/>
  <c r="BG159" i="2"/>
  <c r="BG191" i="2"/>
  <c r="BG195" i="2"/>
  <c r="BG203" i="2"/>
  <c r="BG247" i="2"/>
  <c r="BG289" i="2"/>
  <c r="BK128" i="2"/>
  <c r="J128" i="2"/>
  <c r="J65" i="2"/>
  <c r="J52" i="3"/>
  <c r="BG153" i="3"/>
  <c r="BG177" i="3"/>
  <c r="BG191" i="3"/>
  <c r="BG207" i="3"/>
  <c r="BG255" i="3"/>
  <c r="BG259" i="3"/>
  <c r="BG123" i="4"/>
  <c r="BG134" i="4"/>
  <c r="BG138" i="4"/>
  <c r="BG95" i="2"/>
  <c r="BG147" i="2"/>
  <c r="BG187" i="2"/>
  <c r="BG207" i="2"/>
  <c r="BG261" i="2"/>
  <c r="BG271" i="2"/>
  <c r="BG303" i="2"/>
  <c r="BK89" i="2"/>
  <c r="J89" i="2"/>
  <c r="J61" i="2"/>
  <c r="E48" i="3"/>
  <c r="BG90" i="3"/>
  <c r="BG143" i="3"/>
  <c r="BG148" i="3"/>
  <c r="BG173" i="3"/>
  <c r="BG195" i="3"/>
  <c r="BG203" i="3"/>
  <c r="BG227" i="3"/>
  <c r="BG241" i="3"/>
  <c r="BG246" i="3"/>
  <c r="BG265" i="3"/>
  <c r="BG270" i="3"/>
  <c r="BG275" i="3"/>
  <c r="BG292" i="3"/>
  <c r="F55" i="4"/>
  <c r="BG88" i="4"/>
  <c r="BG93" i="4"/>
  <c r="BG100" i="4"/>
  <c r="BG119" i="4"/>
  <c r="E77" i="2"/>
  <c r="BG90" i="2"/>
  <c r="BG129" i="2"/>
  <c r="BG136" i="2"/>
  <c r="BG152" i="2"/>
  <c r="BG168" i="2"/>
  <c r="BG177" i="2"/>
  <c r="BG211" i="2"/>
  <c r="BG221" i="2"/>
  <c r="BG265" i="2"/>
  <c r="BG276" i="2"/>
  <c r="BG293" i="2"/>
  <c r="BG298" i="2"/>
  <c r="F55" i="3"/>
  <c r="BG95" i="3"/>
  <c r="BG111" i="3"/>
  <c r="BG129" i="3"/>
  <c r="BG136" i="3"/>
  <c r="BG164" i="3"/>
  <c r="BG168" i="3"/>
  <c r="BG187" i="3"/>
  <c r="E48" i="4"/>
  <c r="J52" i="4"/>
  <c r="BG132" i="4"/>
  <c r="BG136" i="4"/>
  <c r="BG146" i="4"/>
  <c r="BG172" i="4"/>
  <c r="BG177" i="4"/>
  <c r="BG206" i="4"/>
  <c r="BG220" i="4"/>
  <c r="BK87" i="4"/>
  <c r="BK86" i="4"/>
  <c r="J86" i="4"/>
  <c r="J60" i="4" s="1"/>
  <c r="BG117" i="2"/>
  <c r="BG123" i="2"/>
  <c r="BG164" i="2"/>
  <c r="BG173" i="2"/>
  <c r="BG233" i="2"/>
  <c r="BG252" i="2"/>
  <c r="BG281" i="2"/>
  <c r="BG285" i="2"/>
  <c r="BG308" i="2"/>
  <c r="BG100" i="3"/>
  <c r="BG106" i="3"/>
  <c r="BG117" i="3"/>
  <c r="BG123" i="3"/>
  <c r="BG159" i="3"/>
  <c r="BG211" i="3"/>
  <c r="BG279" i="3"/>
  <c r="BG283" i="3"/>
  <c r="BG287" i="3"/>
  <c r="BG297" i="3"/>
  <c r="BG302" i="3"/>
  <c r="BK89" i="3"/>
  <c r="J89" i="3"/>
  <c r="J61" i="3"/>
  <c r="BK128" i="3"/>
  <c r="J128" i="3"/>
  <c r="J65" i="3"/>
  <c r="BG127" i="4"/>
  <c r="BG151" i="4"/>
  <c r="BG158" i="4"/>
  <c r="BG160" i="4"/>
  <c r="BG164" i="4"/>
  <c r="BG168" i="4"/>
  <c r="BG181" i="4"/>
  <c r="BG185" i="4"/>
  <c r="BG193" i="4"/>
  <c r="BG210" i="4"/>
  <c r="BG212" i="4"/>
  <c r="BG216" i="4"/>
  <c r="J34" i="2"/>
  <c r="AW55" i="1" s="1"/>
  <c r="F33" i="3"/>
  <c r="AZ56" i="1"/>
  <c r="J33" i="4"/>
  <c r="AV57" i="1" s="1"/>
  <c r="F37" i="3"/>
  <c r="BD56" i="1"/>
  <c r="J33" i="2"/>
  <c r="AV55" i="1" s="1"/>
  <c r="F34" i="4"/>
  <c r="BA57" i="1"/>
  <c r="F33" i="2"/>
  <c r="AZ55" i="1" s="1"/>
  <c r="F36" i="2"/>
  <c r="BC55" i="1"/>
  <c r="J33" i="3"/>
  <c r="AV56" i="1" s="1"/>
  <c r="F33" i="4"/>
  <c r="AZ57" i="1"/>
  <c r="F36" i="3"/>
  <c r="BC56" i="1" s="1"/>
  <c r="F37" i="2"/>
  <c r="BD55" i="1"/>
  <c r="F36" i="4"/>
  <c r="BC57" i="1" s="1"/>
  <c r="F34" i="3"/>
  <c r="BA56" i="1"/>
  <c r="J34" i="4"/>
  <c r="AW57" i="1" s="1"/>
  <c r="F34" i="2"/>
  <c r="BA55" i="1"/>
  <c r="J34" i="3"/>
  <c r="AW56" i="1" s="1"/>
  <c r="F37" i="4"/>
  <c r="BD57" i="1"/>
  <c r="P87" i="2" l="1"/>
  <c r="AU55" i="1"/>
  <c r="R98" i="4"/>
  <c r="R85" i="4"/>
  <c r="P98" i="4"/>
  <c r="P85" i="4"/>
  <c r="AU57" i="1"/>
  <c r="T98" i="4"/>
  <c r="T85" i="4" s="1"/>
  <c r="T115" i="3"/>
  <c r="T87" i="3"/>
  <c r="R115" i="2"/>
  <c r="R87" i="2" s="1"/>
  <c r="BK115" i="2"/>
  <c r="J115" i="2"/>
  <c r="J63" i="2"/>
  <c r="T115" i="2"/>
  <c r="T87" i="2"/>
  <c r="P115" i="3"/>
  <c r="P87" i="3"/>
  <c r="AU56" i="1" s="1"/>
  <c r="R115" i="3"/>
  <c r="R87" i="3"/>
  <c r="BK88" i="2"/>
  <c r="J88" i="2" s="1"/>
  <c r="J60" i="2" s="1"/>
  <c r="J116" i="2"/>
  <c r="J64" i="2"/>
  <c r="BK115" i="3"/>
  <c r="J115" i="3"/>
  <c r="J63" i="3"/>
  <c r="BK88" i="3"/>
  <c r="J88" i="3" s="1"/>
  <c r="J60" i="3" s="1"/>
  <c r="J87" i="4"/>
  <c r="J61" i="4"/>
  <c r="BK98" i="4"/>
  <c r="J98" i="4"/>
  <c r="J62" i="4"/>
  <c r="BC54" i="1"/>
  <c r="AY54" i="1" s="1"/>
  <c r="AT55" i="1"/>
  <c r="F35" i="4"/>
  <c r="BB57" i="1"/>
  <c r="BD54" i="1"/>
  <c r="W33" i="1"/>
  <c r="AT56" i="1"/>
  <c r="BA54" i="1"/>
  <c r="AW54" i="1" s="1"/>
  <c r="AK30" i="1" s="1"/>
  <c r="AZ54" i="1"/>
  <c r="W29" i="1"/>
  <c r="AT57" i="1"/>
  <c r="F35" i="2"/>
  <c r="BB55" i="1"/>
  <c r="F35" i="3"/>
  <c r="BB56" i="1" s="1"/>
  <c r="BK85" i="4" l="1"/>
  <c r="J85" i="4" s="1"/>
  <c r="J59" i="4" s="1"/>
  <c r="BK87" i="3"/>
  <c r="J87" i="3" s="1"/>
  <c r="J59" i="3" s="1"/>
  <c r="BK87" i="2"/>
  <c r="J87" i="2"/>
  <c r="BB54" i="1"/>
  <c r="AX54" i="1" s="1"/>
  <c r="W30" i="1"/>
  <c r="J30" i="2"/>
  <c r="AG55" i="1" s="1"/>
  <c r="AN55" i="1" s="1"/>
  <c r="AU54" i="1"/>
  <c r="W32" i="1"/>
  <c r="AV54" i="1"/>
  <c r="AK29" i="1"/>
  <c r="J39" i="2" l="1"/>
  <c r="J59" i="2"/>
  <c r="W31" i="1"/>
  <c r="J30" i="3"/>
  <c r="AG56" i="1" s="1"/>
  <c r="AN56" i="1" s="1"/>
  <c r="AT54" i="1"/>
  <c r="J30" i="4"/>
  <c r="AG57" i="1" s="1"/>
  <c r="AN57" i="1" s="1"/>
  <c r="J39" i="4" l="1"/>
  <c r="J39" i="3"/>
  <c r="AG54" i="1"/>
  <c r="AK26" i="1"/>
  <c r="AK35" i="1" s="1"/>
  <c r="AN54" i="1" l="1"/>
</calcChain>
</file>

<file path=xl/sharedStrings.xml><?xml version="1.0" encoding="utf-8"?>
<sst xmlns="http://schemas.openxmlformats.org/spreadsheetml/2006/main" count="6332" uniqueCount="827">
  <si>
    <t>Export Komplet</t>
  </si>
  <si>
    <t>VZ</t>
  </si>
  <si>
    <t>2.0</t>
  </si>
  <si>
    <t>ZAMOK</t>
  </si>
  <si>
    <t>False</t>
  </si>
  <si>
    <t>{889a6b26-d0a2-4c9b-b195-6b07f0f8e179}</t>
  </si>
  <si>
    <t>0,01</t>
  </si>
  <si>
    <t>21</t>
  </si>
  <si>
    <t>15</t>
  </si>
  <si>
    <t>REKAPITULACE STAVBY</t>
  </si>
  <si>
    <t>v ---  níže se nacházejí doplnkové a pomocné údaje k sestavám  --- v</t>
  </si>
  <si>
    <t>Návod na vyplnění</t>
  </si>
  <si>
    <t>0,001</t>
  </si>
  <si>
    <t>Kód:</t>
  </si>
  <si>
    <t>1819</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</si>
  <si>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</si>
  <si>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</si>
  <si>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VD Hradištko, protikorozní ochrana vrat HO a DO PK</t>
  </si>
  <si>
    <t>KSO:</t>
  </si>
  <si>
    <t>832 51</t>
  </si>
  <si>
    <t>CC-CZ:</t>
  </si>
  <si>
    <t>215</t>
  </si>
  <si>
    <t>Místo:</t>
  </si>
  <si>
    <t>Hradištko</t>
  </si>
  <si>
    <t>Datum:</t>
  </si>
  <si>
    <t>5. 1. 2021</t>
  </si>
  <si>
    <t>Zadavatel:</t>
  </si>
  <si>
    <t>IČ:</t>
  </si>
  <si>
    <t>70890005</t>
  </si>
  <si>
    <t>Povodí Labe, státní podnik, OIČ, Hradec Králové</t>
  </si>
  <si>
    <t>DIČ:</t>
  </si>
  <si>
    <t>CZ70890005</t>
  </si>
  <si>
    <t>Uchazeč:</t>
  </si>
  <si>
    <t>Vyplň údaj</t>
  </si>
  <si>
    <t>Projektant:</t>
  </si>
  <si>
    <t>44321571</t>
  </si>
  <si>
    <t>Ing. Ota Dubský, Nechvílova 1825, 148 00 Praha 4</t>
  </si>
  <si>
    <t>CZ500401160</t>
  </si>
  <si>
    <t>True</t>
  </si>
  <si>
    <t>Zpracovatel:</t>
  </si>
  <si>
    <t/>
  </si>
  <si>
    <t>Ing. Eva Morkesová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</si>
  <si>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</si>
  <si>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Tato akce je rozpočtována v CÚ 2020/II.</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</si>
  <si>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</si>
  <si>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</si>
  <si>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</si>
  <si>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</si>
  <si>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</si>
  <si>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</si>
  <si>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</si>
  <si>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</si>
  <si>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</si>
  <si>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</si>
  <si>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</si>
  <si>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</si>
  <si>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</si>
  <si>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</si>
  <si>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</si>
  <si>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</si>
  <si>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</si>
  <si>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</si>
  <si>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</si>
  <si>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</si>
  <si>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</si>
  <si>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</si>
  <si>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</si>
  <si>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</si>
  <si>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</si>
  <si>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</si>
  <si>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</si>
  <si>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</si>
  <si>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</si>
  <si>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</si>
  <si>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</si>
  <si>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</si>
  <si>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</si>
  <si>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</si>
  <si>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</si>
  <si>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</si>
  <si>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</si>
  <si>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</si>
  <si>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</si>
  <si>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1.</t>
  </si>
  <si>
    <t>SO 01 Protikorozní ochrana vrat HO</t>
  </si>
  <si>
    <t>STA</t>
  </si>
  <si>
    <t>1</t>
  </si>
  <si>
    <t>{7f5aecd7-7fa5-471b-ae2c-4fbab61f42ed}</t>
  </si>
  <si>
    <t>2</t>
  </si>
  <si>
    <t>2.</t>
  </si>
  <si>
    <t>SO 02 Protikorozní ochrana vrat DO</t>
  </si>
  <si>
    <t>{f79a3570-f690-4af3-99e1-76316044ab31}</t>
  </si>
  <si>
    <t>VON</t>
  </si>
  <si>
    <t>Vedlejší a ostatní náklady</t>
  </si>
  <si>
    <t>{888c0a21-7ab0-4bf7-9ba7-77e294674d30}</t>
  </si>
  <si>
    <t>KRYCÍ LIST SOUPISU PRACÍ</t>
  </si>
  <si>
    <t>Objekt:</t>
  </si>
  <si>
    <t>1. - SO 01 Protikorozní ochrana vrat HO</t>
  </si>
  <si>
    <t>REKAPITULACE ČLENĚNÍ SOUPISU PRACÍ</t>
  </si>
  <si>
    <t>Kód dílu - Popis</t>
  </si>
  <si>
    <t>Cena celkem [CZK]</t>
  </si>
  <si>
    <t>-1</t>
  </si>
  <si>
    <t>HSV - Práce a dodávky HSV</t>
  </si>
  <si>
    <t xml:space="preserve">    9 - Ostatní konstrukce a práce, bourání</t>
  </si>
  <si>
    <t xml:space="preserve">    997 - Přesun sutě</t>
  </si>
  <si>
    <t>PSV - Práce a dodávky PSV</t>
  </si>
  <si>
    <t xml:space="preserve">    741 - Elektroinstalace - silnoproud</t>
  </si>
  <si>
    <t xml:space="preserve">    762 - Konstrukce tesařské</t>
  </si>
  <si>
    <t xml:space="preserve">    767 - Konstrukce zámečnické</t>
  </si>
  <si>
    <t xml:space="preserve">    789 - Povrchové úpravy ocelových konstrukcí a technologických zařízení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</si>
  <si>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</si>
  <si>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</si>
  <si>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</si>
  <si>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</si>
  <si>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</si>
  <si>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</si>
  <si>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</si>
  <si>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</si>
  <si>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</si>
  <si>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</si>
  <si>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</si>
  <si>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</si>
  <si>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</si>
  <si>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</si>
  <si>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</si>
  <si>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</si>
  <si>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9</t>
  </si>
  <si>
    <t>Ostatní konstrukce a práce, bourání</t>
  </si>
  <si>
    <t>K</t>
  </si>
  <si>
    <t>941311111</t>
  </si>
  <si>
    <t>Montáž lešení řadového modulového lehkého zatížení do 200 kg/m2 š do 0,9 m v do 10 m</t>
  </si>
  <si>
    <t>m2</t>
  </si>
  <si>
    <t>CS ÚRS 2020 02</t>
  </si>
  <si>
    <t>4</t>
  </si>
  <si>
    <t>1049371076</t>
  </si>
  <si>
    <t>PP</t>
  </si>
  <si>
    <t>Montáž lešení řadového modulového lehkého pracovního s podlahami s provozním zatížením tř. 3 do 200 kg/m2 šířky tř. SW06 přes 0,6 do 0,9 m, výšky do 10 m</t>
  </si>
  <si>
    <t>PSC</t>
  </si>
  <si>
    <t xml:space="preserve">Poznámka k souboru cen:_x000D_
1. V ceně jsou započteny i náklady na kotvení lešení._x000D_
2. Montáž lešení řadového modulového lehkého výšky přes 40 m se oceňuje individuálně._x000D_
3. Šířkou se rozumí půdorysná vzdálenost, měřená od vnitřního líce sloupků zábradlí k protilehlému volnému okraji podlahy nebo mezi vnitřními líci._x000D_
</t>
  </si>
  <si>
    <t>VV</t>
  </si>
  <si>
    <t>lešení po obou stranách vrátní DO, viz příloha B.</t>
  </si>
  <si>
    <t>(4*7,0+2*1,0)*6,30</t>
  </si>
  <si>
    <t>941311211</t>
  </si>
  <si>
    <t>Příplatek k lešení řadovému modulovému lehkému š 0,9 m v do 25 m za první a ZKD den použití</t>
  </si>
  <si>
    <t>240247230</t>
  </si>
  <si>
    <t>Montáž lešení řadového modulového lehkého pracovního s podlahami s provozním zatížením tř. 3 do 200 kg/m2 Příplatek za první a každý další den použití lešení k ceně -1111 nebo -1112</t>
  </si>
  <si>
    <t>předpoklad 30 dní půjčovné</t>
  </si>
  <si>
    <t>30*189,0</t>
  </si>
  <si>
    <t>3</t>
  </si>
  <si>
    <t>941311811</t>
  </si>
  <si>
    <t>Demontáž lešení řadového modulového lehkého zatížení do 200 kg/m2 š do 0,9 m v do 10 m</t>
  </si>
  <si>
    <t>1260841615</t>
  </si>
  <si>
    <t>Demontáž lešení řadového modulového lehkého pracovního s podlahami s provozním zatížením tř. 3 do 200 kg/m2 šířky SW06 přes 0,6 do 0,9 m, výšky do 10 m</t>
  </si>
  <si>
    <t xml:space="preserve">Poznámka k souboru cen:_x000D_
1. Demontáž lešení řadového modulového lehkého výšky přes 40 m se oceňuje individuálně._x000D_
</t>
  </si>
  <si>
    <t>lešení po obou stranách vrátní DO</t>
  </si>
  <si>
    <t>997</t>
  </si>
  <si>
    <t>Přesun sutě</t>
  </si>
  <si>
    <t>997013813R</t>
  </si>
  <si>
    <t>Likvidace odpadu z plastických hmot</t>
  </si>
  <si>
    <t>t</t>
  </si>
  <si>
    <t>-1984908010</t>
  </si>
  <si>
    <t>včetně naložení, vodorovné a svislé dopravy, uložení a poplatku za uložení, viz příloha B</t>
  </si>
  <si>
    <t>poškozené původní těsnění - celkem 31 m, cca 419 kg</t>
  </si>
  <si>
    <t>419,0/1000</t>
  </si>
  <si>
    <t>5</t>
  </si>
  <si>
    <t>997013843R</t>
  </si>
  <si>
    <t>Likvidace odpadu po otryskávání s obsahem nebezpečných látek kód odpadu 12 01 16</t>
  </si>
  <si>
    <t>1025897191</t>
  </si>
  <si>
    <t>Likvidace odpadního materiálu po otryskávání s obsahem nebezpečných látek zatříděného do katalogu odpadů pod kódem 12 01 16</t>
  </si>
  <si>
    <t>odstranění a odvoz odpadu k ekologické likvidaci (včetně naložení, vodorovné a svislé dopravy, uložení a poplatku za uložení), viz příloha B.</t>
  </si>
  <si>
    <t>4,895+5,785+1,335</t>
  </si>
  <si>
    <t>PSV</t>
  </si>
  <si>
    <t>Práce a dodávky PSV</t>
  </si>
  <si>
    <t>741</t>
  </si>
  <si>
    <t>Elektroinstalace - silnoproud</t>
  </si>
  <si>
    <t>6</t>
  </si>
  <si>
    <t>741000R</t>
  </si>
  <si>
    <t>Demontáž pohonu vrátní</t>
  </si>
  <si>
    <t>soubor</t>
  </si>
  <si>
    <t>16</t>
  </si>
  <si>
    <t>2026034901</t>
  </si>
  <si>
    <t>viz příloha D, D.1</t>
  </si>
  <si>
    <t>odklopení krytů, odpojení a zaslepení hydraulických hadic, demontáž hydraulických válců pohonu, uložení válců a ochrana před pohotovostními vlivy</t>
  </si>
  <si>
    <t>odpojení kabeláže a demontáž koncových spínačů</t>
  </si>
  <si>
    <t>7</t>
  </si>
  <si>
    <t>741001R</t>
  </si>
  <si>
    <t>Zpětná montáž pohonu vrátní</t>
  </si>
  <si>
    <t>1236998500</t>
  </si>
  <si>
    <t>montáž hydraulických válců pohonu, propojení a odvzdušnění hydraulického obvodu,zpětná montáž a zapojení koncových spínačů</t>
  </si>
  <si>
    <t>762</t>
  </si>
  <si>
    <t>Konstrukce tesařské</t>
  </si>
  <si>
    <t>8</t>
  </si>
  <si>
    <t>762083122</t>
  </si>
  <si>
    <t>Impregnace řeziva proti dřevokaznému hmyzu, houbám a plísním máčením třída ohrožení 3 a 4</t>
  </si>
  <si>
    <t>m3</t>
  </si>
  <si>
    <t>798149406</t>
  </si>
  <si>
    <t>Práce společné pro tesařské konstrukce impregnace řeziva máčením proti dřevokaznému hmyzu, houbám a plísním, třída ohrožení 3 a 4 (dřevo v exteriéru)</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</si>
  <si>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</si>
  <si>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impregnace odrazných dubových trámců průřezu 220 x 80 mm pro nové diagonály (16,0 bm, tj. 0,30 m3), viz příloha D, D.1</t>
  </si>
  <si>
    <t>plocha impregnace trámců proti vlhkosti  je 10 m2</t>
  </si>
  <si>
    <t>0,3</t>
  </si>
  <si>
    <t>767</t>
  </si>
  <si>
    <t>Konstrukce zámečnické</t>
  </si>
  <si>
    <t>767000R</t>
  </si>
  <si>
    <t>Odstrojení vrátní</t>
  </si>
  <si>
    <t>-182266532</t>
  </si>
  <si>
    <t xml:space="preserve">demontáž těsnicích prvků, přítlačných lišt a šroubů všech těsnění, </t>
  </si>
  <si>
    <t>odstranění zkorodovaných přivařených matic bočnic korýtek,</t>
  </si>
  <si>
    <t>demontáž odrazných trámců, roštů lávek</t>
  </si>
  <si>
    <t>10</t>
  </si>
  <si>
    <t>7670020R</t>
  </si>
  <si>
    <t>Kontrola a oprava opěrných armatur zdiva</t>
  </si>
  <si>
    <t>439661985</t>
  </si>
  <si>
    <t>očištění, kontrola poškození, vyvaření a zabroušení dosedacích ploch opěrek ve zdivu vrátňového výklenku 2 x (5+1) ks, viz příloha D, D.1</t>
  </si>
  <si>
    <t>11</t>
  </si>
  <si>
    <t>7670030R</t>
  </si>
  <si>
    <t>Úprava nosičů těsnění</t>
  </si>
  <si>
    <t>-1029685727</t>
  </si>
  <si>
    <t>vyrovnání případných deformací nosičů, výměna přivařených poškozených matic M16 ve stávající rozteči, viz příloha D, D.1</t>
  </si>
  <si>
    <t>matice M16 - 5,6 (3,36 kg)</t>
  </si>
  <si>
    <t>12</t>
  </si>
  <si>
    <t>7670060R</t>
  </si>
  <si>
    <t>Díly bočního, prahového a srazového těsnění</t>
  </si>
  <si>
    <t>-314825091</t>
  </si>
  <si>
    <t xml:space="preserve">náhrada poškozených dílů bočního (pryžový prof. 80 x 65 mm), prahového (prof. 100 x 65 mm) a sraz. těs. (prof. 120 x 65 mm) - celkem 31 m, cca 419 kg </t>
  </si>
  <si>
    <t>včetně dodávky pryžového materiálu</t>
  </si>
  <si>
    <t>náhrada poškozených upevňovacích lišt z materiálu nerez 1.4301 (celkem 147 kg)</t>
  </si>
  <si>
    <t>13</t>
  </si>
  <si>
    <t>767006R</t>
  </si>
  <si>
    <t>Osazení a seřízení bočního, prahového a srazového těsnění</t>
  </si>
  <si>
    <t>916630372</t>
  </si>
  <si>
    <t>osazení pryžových těsnění, slepení v rozích a upevnění pomocí přítlačných lišt včetně seřízení na sucho, viz příloha D, D.1</t>
  </si>
  <si>
    <t xml:space="preserve"> (včetně spojovacího materiálu A2, m=16 kg)</t>
  </si>
  <si>
    <t>14</t>
  </si>
  <si>
    <t>767007R</t>
  </si>
  <si>
    <t>Odrazné trámce</t>
  </si>
  <si>
    <t>-1419214491</t>
  </si>
  <si>
    <t>výroba a úprava odrazných dubových trámců průřezu 220 x 80 mm pro nové diagonály (16,0 bm, tj. 0,30 m3), viz příloha D, D.1</t>
  </si>
  <si>
    <t>767007R1</t>
  </si>
  <si>
    <t>Kompletace vrátní - odrazné trámce</t>
  </si>
  <si>
    <t>-567427638</t>
  </si>
  <si>
    <t>osazení naimpregnovaných trámců, viz příloha D, D.1</t>
  </si>
  <si>
    <t>včetně spojovacího materiálu (A2) - šrouby, matice, podložky (m=10 kg)</t>
  </si>
  <si>
    <t>767008R</t>
  </si>
  <si>
    <t xml:space="preserve">Dokončení montáže vrátní </t>
  </si>
  <si>
    <t>1615892979</t>
  </si>
  <si>
    <t>Dokončení montáže vrátní</t>
  </si>
  <si>
    <t>seřízení opěrek a těsnění, oprava poškozených nátěrů, promazání patního a obojkového ložiska, geodetické zaměření vrátní, viz příloha D, D.1</t>
  </si>
  <si>
    <t>17</t>
  </si>
  <si>
    <t>767995111</t>
  </si>
  <si>
    <t>Montáž atypických zámečnických konstrukcí hmotnosti do 5 kg</t>
  </si>
  <si>
    <t>kg</t>
  </si>
  <si>
    <t>-1642244731</t>
  </si>
  <si>
    <t>Montáž ostatních atypických zámečnických konstrukcí hmotnosti do 5 kg</t>
  </si>
  <si>
    <t xml:space="preserve">Poznámka k souboru cen:_x000D_
1. Určení cen se řídí hmotností jednotlivě montovaného dílu konstrukce._x000D_
</t>
  </si>
  <si>
    <t>příprava na montáž těsnění - přivaření matic M16 (5.6), 112 ks</t>
  </si>
  <si>
    <t>112*0,03</t>
  </si>
  <si>
    <t>materiál pro montáž těsnění</t>
  </si>
  <si>
    <t>šrouby, matice a podložky</t>
  </si>
  <si>
    <t>(112*0,11)+(20*0,40)+(112*0,03)+(20*0,07)</t>
  </si>
  <si>
    <t>Součet</t>
  </si>
  <si>
    <t>18</t>
  </si>
  <si>
    <t>M</t>
  </si>
  <si>
    <t>30985001R</t>
  </si>
  <si>
    <t>šroub nerezový se šestihrannou hlavou M16x50mm</t>
  </si>
  <si>
    <t>100 kus</t>
  </si>
  <si>
    <t>32</t>
  </si>
  <si>
    <t>-1717041965</t>
  </si>
  <si>
    <t>šroub M16 (A2-70), viz příloha D.1</t>
  </si>
  <si>
    <t>112/100</t>
  </si>
  <si>
    <t>19</t>
  </si>
  <si>
    <t>30985001R5</t>
  </si>
  <si>
    <t>šroub nerezový se šestihrannou hlavou M20x150mm</t>
  </si>
  <si>
    <t>-1932812782</t>
  </si>
  <si>
    <t>šroub M20 (A2-70), viz příloha D.1</t>
  </si>
  <si>
    <t>20/100</t>
  </si>
  <si>
    <t>20</t>
  </si>
  <si>
    <t>31111020</t>
  </si>
  <si>
    <t>matice nerezová šestihranná M16</t>
  </si>
  <si>
    <t>-10415383</t>
  </si>
  <si>
    <t>viz příloha D.1</t>
  </si>
  <si>
    <t>příprava na montáž těsnění (přivaření matic M16 (5.6))</t>
  </si>
  <si>
    <t>matice M16 (A2 - 70)</t>
  </si>
  <si>
    <t>31111021</t>
  </si>
  <si>
    <t>matice nerezová šestihranná M20</t>
  </si>
  <si>
    <t>2107366561</t>
  </si>
  <si>
    <t>matice M20 (A2 - 70) pro montáž těsnění, viz příloha D.1</t>
  </si>
  <si>
    <t>22</t>
  </si>
  <si>
    <t>31121027R</t>
  </si>
  <si>
    <t>podložka nerezová 20</t>
  </si>
  <si>
    <t>-1638797292</t>
  </si>
  <si>
    <t>podložka 20 (A2), viz příloha D.1</t>
  </si>
  <si>
    <t>23</t>
  </si>
  <si>
    <t>767995113</t>
  </si>
  <si>
    <t>Montáž atypických zámečnických konstrukcí hmotnosti do 20 kg</t>
  </si>
  <si>
    <t>-1271955618</t>
  </si>
  <si>
    <t>Montáž ostatních atypických zámečnických konstrukcí hmotnosti přes 10 do 20 kg</t>
  </si>
  <si>
    <t>lišta srazu 50 x 8 dl. 5750 mm z nerezové oceli 1.4301, 1 ks</t>
  </si>
  <si>
    <t>19,0</t>
  </si>
  <si>
    <t>lišta boční 50 x 8 dl. 4870 mm z nerezové oceli 1.4301, 2 ks</t>
  </si>
  <si>
    <t>2*16,0</t>
  </si>
  <si>
    <t>24</t>
  </si>
  <si>
    <t>767995114</t>
  </si>
  <si>
    <t>Montáž atypických zámečnických konstrukcí hmotnosti do 50 kg</t>
  </si>
  <si>
    <t>1630921746</t>
  </si>
  <si>
    <t>Montáž ostatních atypických zámečnických konstrukcí hmotnosti přes 20 do 50 kg</t>
  </si>
  <si>
    <t>lišta srazu 80 x 8 dl. 5750 mm z nerezové oceli 1.4301, 1 ks</t>
  </si>
  <si>
    <t>30,0</t>
  </si>
  <si>
    <t>lišta prahu P 80 x 8 dl. 6325 mm z nerezové oceli 1.4301, 1 ks</t>
  </si>
  <si>
    <t>33,0</t>
  </si>
  <si>
    <t>lišta prahu L 80 x 8 dl. 6325 mm z nerezové oceli 1.4301, 1 ks</t>
  </si>
  <si>
    <t>25</t>
  </si>
  <si>
    <t>1375664R</t>
  </si>
  <si>
    <t>plochá nerezová ocel tl 8,0 mm</t>
  </si>
  <si>
    <t>1656907923</t>
  </si>
  <si>
    <t>materiál pro montáž těsnění, viz příloha D, D.1</t>
  </si>
  <si>
    <t>0,030</t>
  </si>
  <si>
    <t>0,019</t>
  </si>
  <si>
    <t>2*0,016</t>
  </si>
  <si>
    <t>0,033</t>
  </si>
  <si>
    <t>26</t>
  </si>
  <si>
    <t>767996701</t>
  </si>
  <si>
    <t>Demontáž atypických zámečnických konstrukcí řezáním hmotnosti jednotlivých dílů do 50 kg</t>
  </si>
  <si>
    <t>-1161412166</t>
  </si>
  <si>
    <t>Demontáž ostatních zámečnických konstrukcí o hmotnosti jednotlivých dílů řezáním do 50 kg</t>
  </si>
  <si>
    <t xml:space="preserve">Poznámka k souboru cen:_x000D_
1. Cenami nelze oceňovat demontáž jmenovité konstrukce, pro kterou jsou ceny v katalogu již stanoveny._x000D_
2. Ceny lze užít pro sortiment zámečnických konstrukcí, nikoliv pro sloupy, kolejnice, vazníky apod._x000D_
3. Volba cen se řídí hmotností jednotlivě demontovaného dílu konstrukce._x000D_
</t>
  </si>
  <si>
    <t>demontáž přivařených matic (včetně předání demontované oceli provozovateli), viz příloha D, D.1</t>
  </si>
  <si>
    <t>27</t>
  </si>
  <si>
    <t>997010R</t>
  </si>
  <si>
    <t>Manipulace s demontovanou ocelí</t>
  </si>
  <si>
    <t>884011995</t>
  </si>
  <si>
    <t>manipulace s demontovanou ocelí (včetně naložení, vodorovné a svislé dopravy a uložení), viz příloha D, D.1</t>
  </si>
  <si>
    <t xml:space="preserve">dělení materiálu pro přesun, přesun materiálu na mezideponii v areálu PK, přesun materiálu z areálu PK k příslušnému zpracovateli, veškeré manipulace </t>
  </si>
  <si>
    <t>původní lišty, šrouby, matice a podložky</t>
  </si>
  <si>
    <t>147,0/1000</t>
  </si>
  <si>
    <t>28,44/1000</t>
  </si>
  <si>
    <t>28</t>
  </si>
  <si>
    <t>998767101</t>
  </si>
  <si>
    <t>Přesun hmot tonážní pro zámečnické konstrukce v objektech v do 6 m</t>
  </si>
  <si>
    <t>1984488198</t>
  </si>
  <si>
    <t>Přesun hmot pro zámečnické konstrukce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</si>
  <si>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</si>
  <si>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789</t>
  </si>
  <si>
    <t>Povrchové úpravy ocelových konstrukcí a technologických zařízení</t>
  </si>
  <si>
    <t>29</t>
  </si>
  <si>
    <t>7090010R</t>
  </si>
  <si>
    <t>Ochrana před povětrnostními vlivy a prašností</t>
  </si>
  <si>
    <t>-1624545933</t>
  </si>
  <si>
    <t>zakrytí pracoviště krycí fólií (plachtou) cca 200 m2 a její zajištění proti větru pomocí uvazovacích prostředků, ztratné na fólii 5 %</t>
  </si>
  <si>
    <t>zakrytí včetně pořízení plachty, odstranění plachty a její likvidace</t>
  </si>
  <si>
    <t>200,0*1,05</t>
  </si>
  <si>
    <t>30</t>
  </si>
  <si>
    <t>789124142</t>
  </si>
  <si>
    <t>Čištění mechanizované ocelových konstrukcí třídy IV stupeň přípravy St 3 stupeň zrezivění C</t>
  </si>
  <si>
    <t>-1770243476</t>
  </si>
  <si>
    <t>Úpravy povrchů pod nátěry ocelových konstrukcí třídy IV odstranění rzi a nečistot mechanizovaným čištěním stupeň přípravy St 3, stupeň zrezivění C</t>
  </si>
  <si>
    <t>příprava povrchu vrátní HO pod nátěr, viz příloha D, D.1</t>
  </si>
  <si>
    <t>dočištění části ocelových ploch vrátní HO po jejich otryskání od zbytků (cca 10 % plochy)</t>
  </si>
  <si>
    <t>445,0*0,1</t>
  </si>
  <si>
    <t>31</t>
  </si>
  <si>
    <t>789124220R</t>
  </si>
  <si>
    <t>Oprášení a vysátí ocelových konstrukcí třídy IV</t>
  </si>
  <si>
    <t>-1663118588</t>
  </si>
  <si>
    <t>Úpravy povrchů pod nátěry ocelových konstrukcí třídy IV očištění oprášením a vysátím</t>
  </si>
  <si>
    <t>odsátí zbytků nátěru a materiálu po tryskání vrátní HO (před provedením nátěru)</t>
  </si>
  <si>
    <t>445,0</t>
  </si>
  <si>
    <t>789224532</t>
  </si>
  <si>
    <t>Otryskání abrazivem ze strusky ocelových kcí třídy IV stupeň zarezavění C stupeň přípravy Sa 2 1/2</t>
  </si>
  <si>
    <t>-1700981695</t>
  </si>
  <si>
    <t>Otryskání povrchů ocelových konstrukcí suché abrazivní tryskání abrazivem ze strusky třídy IV stupeň zrezivění C, stupeň přípravy Sa 2½</t>
  </si>
  <si>
    <t>2. otryskání vrátní HO, stupeň odrezení: Sa 2,5 (včetně dočasného uložení odpadu), viz příloha D, D.1</t>
  </si>
  <si>
    <t>33</t>
  </si>
  <si>
    <t>789224532R</t>
  </si>
  <si>
    <t>-1093250310</t>
  </si>
  <si>
    <t>3. konečné (finální) otryskání - přetryskání před nátěrem vrátní HO, stupeň odrezení: Sa 2,5 (včetně dočasného uložení odpadu), viz příloha D, D.1</t>
  </si>
  <si>
    <t>34</t>
  </si>
  <si>
    <t>789224533</t>
  </si>
  <si>
    <t>Otryskání abrazivem ze strusky ocelových kcí třídy IV stupeň zarezavění C stupeň přípravy Sa 2</t>
  </si>
  <si>
    <t>300590309</t>
  </si>
  <si>
    <t>Otryskání povrchů ocelových konstrukcí suché abrazivní tryskání abrazivem ze strusky třídy IV stupeň zrezivění C, stupeň přípravy Sa 2</t>
  </si>
  <si>
    <t>1. hrubé otryskání vrátní HO, stupeň odrezení: Sa 2 (včetně dočasného uložení odpadu), viz příloha D, D.1</t>
  </si>
  <si>
    <t>35</t>
  </si>
  <si>
    <t>789328211</t>
  </si>
  <si>
    <t>Nátěr ocelových konstrukcí třídy IV dvousložkový epoxidový základní tl do 80 µm</t>
  </si>
  <si>
    <t>-612746786</t>
  </si>
  <si>
    <t>Nátěr ocelových konstrukcí třídy IV dvousložkový epoxidový základní, tloušťky do 80 μm</t>
  </si>
  <si>
    <t>nanesení nátěru na 100 % plochy dle technologického postupu v celkové vrstvě 500 µm, viz příloha D, D.1</t>
  </si>
  <si>
    <t>provedení základní vrstvy nátěru vrátní (včetně epoxidové nátěrové hmoty vysokosušinové na kovy)</t>
  </si>
  <si>
    <t>36</t>
  </si>
  <si>
    <t>789328215</t>
  </si>
  <si>
    <t>Nátěr ocelových konstrukcí třídy IV dvousložkový epoxidový mezivrstva tl do 40 µm</t>
  </si>
  <si>
    <t>466900771</t>
  </si>
  <si>
    <t>Nátěr ocelových konstrukcí třídy IV dvousložkový epoxidový mezivrstva, tloušťky do 40 μm</t>
  </si>
  <si>
    <t>provedení mezivrstvy nátěru vrátní HO (včetně epoxidové nátěrové hmoty vysokosušinové na kovy), 1 vrstva</t>
  </si>
  <si>
    <t>37</t>
  </si>
  <si>
    <t>789328216</t>
  </si>
  <si>
    <t>Nátěr ocelových konstrukcí třídy IV dvousložkový epoxidový mezivrstva do 80 μm</t>
  </si>
  <si>
    <t>1987183269</t>
  </si>
  <si>
    <t>Nátěr ocelových konstrukcí třídy IV dvousložkový epoxidový mezivrstva, tloušťky do 80 μm</t>
  </si>
  <si>
    <t>provedení mezivrstev nátěru vrátní HO (včetně epoxidové nátěrové hmoty vysokosušinové na kovy), 4 vrstvy</t>
  </si>
  <si>
    <t>4*445,0</t>
  </si>
  <si>
    <t>38</t>
  </si>
  <si>
    <t>789328221</t>
  </si>
  <si>
    <t>Nátěr ocelových konstrukcí třídy IV dvousložkový epoxidový krycí (vrchní) tl do 80 µm</t>
  </si>
  <si>
    <t>-1326942152</t>
  </si>
  <si>
    <t>Nátěr ocelových konstrukcí třídy IV dvousložkový epoxidový krycí (vrchní), tloušťky do 80 μm</t>
  </si>
  <si>
    <t>provedení krycí vrstvy nátěru vrátní HO (včetně epoxidové nátěrové hmoty vysokosušinové RAL 7032 na kovy), 1 vrstva</t>
  </si>
  <si>
    <t>2. - SO 02 Protikorozní ochrana vrat DO</t>
  </si>
  <si>
    <t>-884395869</t>
  </si>
  <si>
    <t>lešení po obou stranách vrátní DO, viz příloha B., D, D.1</t>
  </si>
  <si>
    <t>(4*7,0+2*1,0)*8,2</t>
  </si>
  <si>
    <t>-950906926</t>
  </si>
  <si>
    <t>předpoklad 30 dní půjčovné, viz příloha B.</t>
  </si>
  <si>
    <t>30*246,0</t>
  </si>
  <si>
    <t>332435160</t>
  </si>
  <si>
    <t>(4*7,0+2*1,0)*8,20</t>
  </si>
  <si>
    <t>-1162954314</t>
  </si>
  <si>
    <t>včetně naložení, vodorovné a svislé dopravy, uložení a poplatku za uložení, viz příloha B.</t>
  </si>
  <si>
    <t>poškozené původní těsnění - celkem 37 m, cca 608 kg</t>
  </si>
  <si>
    <t>608,0/1000</t>
  </si>
  <si>
    <t>6,27+7,41+1,71</t>
  </si>
  <si>
    <t>viz příloha D, D.2</t>
  </si>
  <si>
    <t>-1392208795</t>
  </si>
  <si>
    <t>impregnace odrazných dubových trámců průřezu 220 x 80 mm pro nové diagonály (18,8 bm, tj. 0,35 m3), viz příloha D, D.2</t>
  </si>
  <si>
    <t>plocha impregnace trámců proti vlhkosti  je 12 m2</t>
  </si>
  <si>
    <t>0,35</t>
  </si>
  <si>
    <t>očištění, kontrola poškození, vyvaření a zabroušení dosedacích ploch opěrek ve zdivu vrátňového výklenku 2 x (9+1) ks</t>
  </si>
  <si>
    <t>vyrovnání případných deformací nosičů, výměna přivařených poškozených matic M16 ve stávající rozteči, viz příloha D, D.2</t>
  </si>
  <si>
    <t>matice M16 - 5,6 (5,64 kg)</t>
  </si>
  <si>
    <t>náhrada poškozených dílů bočního, prahového a srazového těsnění - pryžový profil 130 x 65 mm (37,0 m tj. cca 608 kg) - včetně materiálu</t>
  </si>
  <si>
    <t>náhrada poškozených upevňovacích lišt z materiálu nerez 1.4301 (celkem 174 kg)</t>
  </si>
  <si>
    <t>osazení pryžových těsnění, slepení v rozích a upevnění pomocí přítlačných lišt včetně seřízení na sucho, viz příloha D, D.2</t>
  </si>
  <si>
    <t xml:space="preserve"> (včetně spojovacího materiálu A2, m=27 kg)</t>
  </si>
  <si>
    <t>výroba a úprava odrazných dubových trámců průřezu 220 x 80 mm pro nové diagonály (18,8 bm, tj. 0,35 m3), viz příloha D, D.2</t>
  </si>
  <si>
    <t>osazení naimpregnovaných trámců, viz příloha D, D.2</t>
  </si>
  <si>
    <t>včetně spojovacího materiálu (A2) - šrouby, matice, podložky (m=13 kg)</t>
  </si>
  <si>
    <t>seřízení opěrek a těsnění, oprava poškozených nátěrů, promazání patního a obojkového ložiska, geodetické zaměření vrátní, viz příloha D, D.2</t>
  </si>
  <si>
    <t>1950522671</t>
  </si>
  <si>
    <t>příprava na montáž těsnění - přivaření matic M16 (5.6), 188 ks</t>
  </si>
  <si>
    <t>188*0,03</t>
  </si>
  <si>
    <t>(188*0,11)+(26*0,40)+(188*0,03)+(26*0,07)</t>
  </si>
  <si>
    <t>1362660028</t>
  </si>
  <si>
    <t>šroub M16 (A2-70), viz příloha D.2</t>
  </si>
  <si>
    <t>188/100</t>
  </si>
  <si>
    <t>-475308033</t>
  </si>
  <si>
    <t>šroub M20 (A2-70), viz příloha D.2</t>
  </si>
  <si>
    <t>26/100</t>
  </si>
  <si>
    <t>-880045190</t>
  </si>
  <si>
    <t>viz příloha D.2</t>
  </si>
  <si>
    <t>-738131310</t>
  </si>
  <si>
    <t>matice M20 (A2 - 70) pro montáž těsnění, viz příloha D.2</t>
  </si>
  <si>
    <t>930671452</t>
  </si>
  <si>
    <t>podložka 20 (A2), viz příloha D.2</t>
  </si>
  <si>
    <t>-272857855</t>
  </si>
  <si>
    <t>lišta srazu 80 x 8 dl. 7600 mm z nerezové oceli 1.4301, 1 ks</t>
  </si>
  <si>
    <t>39,0</t>
  </si>
  <si>
    <t>lišta srazu 50 x 8 dl. 7600 mm z nerezové oceli 1.4301, 1 ks</t>
  </si>
  <si>
    <t>25,0</t>
  </si>
  <si>
    <t>lišta boční 80 x 8 dl. 6900 mm z nerezové oceli 1.4301, 2 ks</t>
  </si>
  <si>
    <t>2*22,0</t>
  </si>
  <si>
    <t>lišta prahu P 80 x 8 dl. 6350 mm z nerezové oceli 1.4301, 1 ks</t>
  </si>
  <si>
    <t>lišta prahu L 80 x 8 dl. 6350 mm z nerezové oceli 1.4301, 1 ks</t>
  </si>
  <si>
    <t>-113975582</t>
  </si>
  <si>
    <t>materiál pro montáž těsnění, viz příloha D, D.2</t>
  </si>
  <si>
    <t>0,039</t>
  </si>
  <si>
    <t>0,025</t>
  </si>
  <si>
    <t>2*0,022</t>
  </si>
  <si>
    <t>1910412303</t>
  </si>
  <si>
    <t>demontáž přivařených matic (včetně předání demontované oceli provozovateli), viz příloha D, D.2</t>
  </si>
  <si>
    <t>manipulace s demontovanou ocelí (včetně naložení, vodorovné a svislé dopravy), viz příloha D, D.2</t>
  </si>
  <si>
    <t>poškozené upevňovací lišty</t>
  </si>
  <si>
    <t>174,0/1000</t>
  </si>
  <si>
    <t>poškozené šrouby, matice a podložky</t>
  </si>
  <si>
    <t>44,18/1000</t>
  </si>
  <si>
    <t xml:space="preserve">zakrytí pracoviště krycí fólií (plachtou) cca 270 m2 a její zajištění proti větru pomocí uvazovacích prostředků, ztratné na fólii 5 % </t>
  </si>
  <si>
    <t>270,0*1,05</t>
  </si>
  <si>
    <t>příprava povrchu vrátní DO pod nátěr, viz příloha D, D.2</t>
  </si>
  <si>
    <t>dočištění části ocelových ploch vrátní DO po jejich otryskání od zbytků (cca 10 % plochy)</t>
  </si>
  <si>
    <t>565,0*0,1</t>
  </si>
  <si>
    <t>odsátí zbytků nátěru a materiálu po tryskání vrátní DO (před provedením nátěru)</t>
  </si>
  <si>
    <t>570,0</t>
  </si>
  <si>
    <t>2. otryskání vrátní DO, stupeň odrezení: Sa 2,5 (včetně dočasného uložení odpadu), viz příloha D, D.2</t>
  </si>
  <si>
    <t>3. konečné (finální) otryskání - přetryskání před nátěrem vrátní DO, stupeň odrezení: Sa 2,5 (včetně dočasného uložení odpadu), viz příloha D, D.2</t>
  </si>
  <si>
    <t>1. hrubé otryskání vrátní DO, stupeň odrezení: Sa 2 (včetně dočasného uložení odpadu), viz příloha D, D.2</t>
  </si>
  <si>
    <t>nanesení nátěru na 100 % plochy dle technologického postupu v celkové vrstvě 500 µm, viz příloha D, D.2</t>
  </si>
  <si>
    <t>provedení mezivrstvy nátěru vrátní DO (včetně epoxidové nátěrové hmoty vysokosušinové na kovy), 1 vrstva</t>
  </si>
  <si>
    <t>provedení mezivrstev nátěru vrátní DO (včetně epoxidové nátěrové hmoty vysokosušinové na kovy), 4 vrstvy</t>
  </si>
  <si>
    <t>4*570,0</t>
  </si>
  <si>
    <t>provedení krycí vrstvy nátěru vrátní DO (včetně epoxidové nátěrové hmoty vysokosušinové RAL 7032 na kovy), 1 vrstva</t>
  </si>
  <si>
    <t>VON - Vedlejší a ostatní náklady</t>
  </si>
  <si>
    <t xml:space="preserve">    1 - Zemní práce</t>
  </si>
  <si>
    <t>OST - Vedlejší a ostatní rozpočtové náklady</t>
  </si>
  <si>
    <t xml:space="preserve">    01 - Vedlejší rozpočtové náklady</t>
  </si>
  <si>
    <t xml:space="preserve">    02 - Projektová dokumentace - ostatní náklady</t>
  </si>
  <si>
    <t xml:space="preserve">    09 - Ostatní náklady</t>
  </si>
  <si>
    <t>Zemní práce</t>
  </si>
  <si>
    <t>115101202</t>
  </si>
  <si>
    <t>Čerpání vody na dopravní výšku do 10 m průměrný přítok do 1000 l/min</t>
  </si>
  <si>
    <t>hod</t>
  </si>
  <si>
    <t>-1348025576</t>
  </si>
  <si>
    <t>Čerpání vody na dopravní výšku do 10 m s uvažovaným průměrným přítokem přes 500 do 1 000 l/min</t>
  </si>
  <si>
    <t xml:space="preserve">Poznámka k souboru cen:_x000D_
1. Ceny nelze použít pro čerpání vody při snižování hladiny podzemní vody soustavou čerpacích jehel; toto snižování hladiny vody se oceňuje cenami souborů cen:_x000D_
a) 115 20-12 Čerpací jehla,_x000D_
b) 115 20-13 Montáž a demontáž zařízení čerpací a odsávací stanice,_x000D_
c) 115 20-14 Montáž, opotřebení a demontáž sběrného potrubí,_x000D_
d) 115 20-15 Montáž a demontáž odpadního potrubí,_x000D_
e) 115 20-16 Odsávání a čerpání vody sběrným potrubím._x000D_
2. V cenách jsou započteny i náklady montáž a demontáž potrubí nebo hadice v délce do 20 m. Pro převedení vody na vzdálenost větší než 20 m se použijí položky souboru cen 115 00-11 Převedení vody potrubím tohoto katalogu._x000D_
3. V cenách nejsou započteny náklady na zřízení čerpacích jímek nebo projektovaných studní:_x000D_
a) kopaných; tyto se oceňují příslušnými cenami části A03 Hloubené vykopávky._x000D_
b) vrtaných; tyto se oceňují příslušnými cenami katalogu 800-2 Zvláštní zakládání objektů._x000D_
4. Doba, po kterou nejsou čerpadla v činnosti, se neoceňuje. Výjimkou je přerušení čerpání vody na dobu do 15 minut jednotlivě; toto přerušení se od doby čerpání neodečítá._x000D_
5. Dopravní výškou vody se rozumí svislá vzdálenost mezi hladinou vody v jímce sníženou čerpáním a vodorovnou rovinou proloženou osou nejvyššího bodu výtlačného potrubí._x000D_
6. Množství jednotek se určuje v hodinách doby, po kterou je jednotlivé čerpadlo, popř. celý soubor čerpadel v činnosti._x000D_
7. Počet měrných jednotek se určí samostatně za každé čerpací místo (jámu, studnu, šachtu)._x000D_
</t>
  </si>
  <si>
    <t>čerpání průsaků během stavby</t>
  </si>
  <si>
    <t>30*10</t>
  </si>
  <si>
    <t>115101302</t>
  </si>
  <si>
    <t>Pohotovost čerpací soupravy pro dopravní výšku do 10 m přítok do 1000 l/min</t>
  </si>
  <si>
    <t>den</t>
  </si>
  <si>
    <t>-1996230835</t>
  </si>
  <si>
    <t>Pohotovost záložní čerpací soupravy pro dopravní výšku do 10 m s uvažovaným průměrným přítokem přes 500 do 1 000 l/min</t>
  </si>
  <si>
    <t xml:space="preserve">Poznámka k souboru cen:_x000D_
1. V ceně nejsou započteny náklady na sací a výtlačné potrubí, příp. na odpadní žlaby a náklady na lešení pod čerpadlo a pod potrubí nebo pod odpadní žlaby, na energii a na záložní zdroje energie._x000D_
2. Oceňují se všechny kalendářní dny od skončení montáže do započetí demontáže čerpací soupravy s odečtením kalendářních dnů, ve kterých je tato souprava v činnosti._x000D_
3. Pohotovost záložní čerpací soupravy se oceňuje jen se souhlasem investora a to tehdy, mohla-li by porucha v čerpání ohrozit bezpečnost pracujících nebo budované dílo, příp. termín výstavby._x000D_
4. Dopravní výškou vody se rozumí svislá vzdálenost mezi hladinou vody v jímce sníženou čerpáním a vodorovnou rovinou, proloženou osou nejvyššího bodu výtlačného potrubí._x000D_
5. Počet měrných jednotek se určí samostatně za každé čerpací místo (jámu, studnu, šachtu)_x000D_
6. Pokud projekt předepíše zřízení samostatného sacího nebo výtlačného potrubí, oceňují se tyto náklady cenami souboru cen 115 00-11 Převedení vody potrubím._x000D_
</t>
  </si>
  <si>
    <t>OST</t>
  </si>
  <si>
    <t>Vedlejší a ostatní rozpočtové náklady</t>
  </si>
  <si>
    <t>01</t>
  </si>
  <si>
    <t>Vedlejší rozpočtové náklady</t>
  </si>
  <si>
    <t>011</t>
  </si>
  <si>
    <t>Zajištění kompletního zařízení staveniště a jeho připojení na sítě</t>
  </si>
  <si>
    <t>1024</t>
  </si>
  <si>
    <t>-845936357</t>
  </si>
  <si>
    <t>-  napojení na inž. sítě</t>
  </si>
  <si>
    <t>- zajištění umístění prvků zázemí staveniště (buňky, WC, ...)</t>
  </si>
  <si>
    <t>- zajištění zabezpečení vypuštěné PK proti pádu osob a přemětů do PK</t>
  </si>
  <si>
    <t>- zajištění následné likvidace všech objektů ZS včetně připojení na sítě</t>
  </si>
  <si>
    <t>- zajištění případných mobilních zdrojů energie, vody atd. pro zvolené technologie</t>
  </si>
  <si>
    <t>- zajištění celkového logistického řešení staveniště</t>
  </si>
  <si>
    <t>- doprava technologie na stavbu (přesun materiálu a komponent)</t>
  </si>
  <si>
    <t>- zajištění ohlášení všech staveb zařízení staveniště dle §104 odst. (2) zákona č. 183/2006 Sb.</t>
  </si>
  <si>
    <t>- zajištění podmínek pro použití přístupových komunikací dotčených stavbou s příslušnými vlastníky či správci a zajištění jejich splnění</t>
  </si>
  <si>
    <t>- vnitrostaveništní přesun mechanizace (např. mezi platem a dnem komory)</t>
  </si>
  <si>
    <t>- zpřístupnění komory pro pracovníky a materiál (např. stavební výtah, výroba a instalace žebříků, lávek, zábradlí a pomocných kcí, lešení)</t>
  </si>
  <si>
    <t>- zřízení čisticích zón před výjezdem z obvodu staveniště</t>
  </si>
  <si>
    <t>- provedení takových opatření, aby plochy staveniště nebyly znečištěny ropnými látkami a jinými podobnými produkty</t>
  </si>
  <si>
    <t>- provedení takových opatření, aby nebyly překročeny limity prašnosti a hlučnosti dané obecně závaznou vyhláškou</t>
  </si>
  <si>
    <t>- opatření pro práce v noci (osvětlení staveniště, příplatky za práci v noci apod.)</t>
  </si>
  <si>
    <t>- odstranění a odvoz veškerých pomocných konstrukcí  a prvků zázemí staveniště, uvedení ploch do původního stavu</t>
  </si>
  <si>
    <t>0110001</t>
  </si>
  <si>
    <t>Odběry elektrické energie a vody</t>
  </si>
  <si>
    <t>1723300611</t>
  </si>
  <si>
    <t>dočasné napojení na stávající sítě PK, podružné měření, úhrada spotřeby</t>
  </si>
  <si>
    <t>0110002</t>
  </si>
  <si>
    <t>Osvětlení staveniště</t>
  </si>
  <si>
    <t>564648734</t>
  </si>
  <si>
    <t>dočasná osvětlovací tělesa a jejich napájení</t>
  </si>
  <si>
    <t>0110004</t>
  </si>
  <si>
    <t>Montážní přípravky, spotřební materiál, inventář</t>
  </si>
  <si>
    <t>-94818315</t>
  </si>
  <si>
    <t xml:space="preserve">brusivo, mazací prostředky, odmašťovací a čistící prostředky, požární a havarijní inventář </t>
  </si>
  <si>
    <t>02</t>
  </si>
  <si>
    <t>Projektová dokumentace - ostatní náklady</t>
  </si>
  <si>
    <t>0210</t>
  </si>
  <si>
    <t>Vypracování Plánu opatření pro případ havárie</t>
  </si>
  <si>
    <t>kus</t>
  </si>
  <si>
    <t>8192</t>
  </si>
  <si>
    <t>1768691354</t>
  </si>
  <si>
    <t>Zhotovitelem vypracovaný Plán opatření pro případ havárie, pro případ úniku závadných látek (např. ropné produkty, cementové výluhy, odpadní vody z těsnících clon, atd.)</t>
  </si>
  <si>
    <t>0221</t>
  </si>
  <si>
    <t>Zpracování povodňového plánu stavby dle §71 zákona č. 254/2001 Sb. včetně zajištění schválení příslušnými orgány správy a Povodím Labe, státní podnik</t>
  </si>
  <si>
    <t>-1491176521</t>
  </si>
  <si>
    <t>023</t>
  </si>
  <si>
    <t>Vypracování projektu skutečného provedení díla</t>
  </si>
  <si>
    <t>-357611933</t>
  </si>
  <si>
    <t>02300</t>
  </si>
  <si>
    <t>Technická dokumentace</t>
  </si>
  <si>
    <t>1263086152</t>
  </si>
  <si>
    <t>Technologický postup opravy, plán kontrol a zkoušek,</t>
  </si>
  <si>
    <t>technologický postup nanášení protikorozních nátěrů,</t>
  </si>
  <si>
    <t>firemní materiály a reference,</t>
  </si>
  <si>
    <t>protokoly zkoušek,</t>
  </si>
  <si>
    <t>předávací protokol zkoušek.</t>
  </si>
  <si>
    <t>023001</t>
  </si>
  <si>
    <t>Zajištění revize elektro</t>
  </si>
  <si>
    <t>-2048488916</t>
  </si>
  <si>
    <t>revize elektro vrátní DO a HO včetně výchozí revizní zprávy</t>
  </si>
  <si>
    <t>09</t>
  </si>
  <si>
    <t>Ostatní náklady</t>
  </si>
  <si>
    <t>0931</t>
  </si>
  <si>
    <t>Provedení pasportizace plavební komory, stávajících nemovitostí (vč. pozemků) a jejich příslušenství, stávajícího stavu přístupových komunikací včetně fotodokumentace</t>
  </si>
  <si>
    <t>262144</t>
  </si>
  <si>
    <t>1439278440</t>
  </si>
  <si>
    <t>- pasportizace PK (dolní ohlaví), fotodokumentace</t>
  </si>
  <si>
    <t>- geodetické zaměření bodů TBD před stavbou a po dokončení stavby</t>
  </si>
  <si>
    <t>- průběžné měření včetně závěrečné zprávy</t>
  </si>
  <si>
    <t>- pasportizace stávajících nemovitostí a jejich příslušenství a stavu přístupových komunikací</t>
  </si>
  <si>
    <t>0993001</t>
  </si>
  <si>
    <t>Plán bezpečnosti a ochrany zdraví při práci</t>
  </si>
  <si>
    <t>-815095911</t>
  </si>
  <si>
    <t>099400</t>
  </si>
  <si>
    <t>Výstupní kontrola ve výrobě</t>
  </si>
  <si>
    <t>932139903</t>
  </si>
  <si>
    <t>zkoušky jakosti materiálu a rozměrů vyráběných dílů</t>
  </si>
  <si>
    <t>099401</t>
  </si>
  <si>
    <t>Dílčí kontrola při montáži</t>
  </si>
  <si>
    <t>-953049328</t>
  </si>
  <si>
    <t>zkoušky - kompletnost, dotažení šroubových spojů, kontrola montáže a dosednutí těsnění a opěrek, kontrola hydraulických a elektrických obvodů</t>
  </si>
  <si>
    <t>099402</t>
  </si>
  <si>
    <t>Kontrola protikorozní ochrany</t>
  </si>
  <si>
    <t>313756013</t>
  </si>
  <si>
    <t>zkoušky - kvalita přípravy povrchů, dodržení technolog. postupu nanášení nátěrů, tloušťka nátěru</t>
  </si>
  <si>
    <t>0994020</t>
  </si>
  <si>
    <t>Kontrola protikorozní ochrany - odtrhová zkouška přilnavosti</t>
  </si>
  <si>
    <t>44193415</t>
  </si>
  <si>
    <t>zkoušky - kvalita přípravy povrchů</t>
  </si>
  <si>
    <t>odtrhové zkoušky přilnavosti (ČSN EN ISO 4624) včetně vyhotovení protokolu</t>
  </si>
  <si>
    <t>099403</t>
  </si>
  <si>
    <t>Suché (dílčí) zkoušky</t>
  </si>
  <si>
    <t>54120410</t>
  </si>
  <si>
    <t>zkoušky - kontrola  pohybu vrátní vč. nastavení koncových poloh, seřízení otevíracího a uzavíracího cyklu vrátní (DO a HO)</t>
  </si>
  <si>
    <t>099404</t>
  </si>
  <si>
    <t>Mokré (komplexní) zkoušky</t>
  </si>
  <si>
    <t>1230165089</t>
  </si>
  <si>
    <t>zkoušky - kontrola dosednutí opěrek  a těsnění, jejich  finální seřízení, protokolární předání díla</t>
  </si>
  <si>
    <t>0994040</t>
  </si>
  <si>
    <t>Mokré (komplexní) zkoušky - asistence potápěčů</t>
  </si>
  <si>
    <t>1724695916</t>
  </si>
  <si>
    <t>asistence potápěčů (finální seřízení těsnění a opěrek DO a HO) při mokrých zkouškách včetně přepravy techniky a pracovníků</t>
  </si>
  <si>
    <t>dolní ohlaví 1 den x  3 pracovníci x 8 hod</t>
  </si>
  <si>
    <t>horní ohlaví 1 den x  3 pracovníci x 8 hod</t>
  </si>
  <si>
    <t>0994400</t>
  </si>
  <si>
    <t>Asistence potápěčů</t>
  </si>
  <si>
    <t>1716393265</t>
  </si>
  <si>
    <t>asistence potápěčů ("potápěč pracovní 69-014-H") při osazení provizorního hrazení PK a při jeho odstranění  (DO i HO)</t>
  </si>
  <si>
    <t>(zřízení a vyhrazení provizorního hrazení  bude v režii provozovatele)</t>
  </si>
  <si>
    <t>průzkum nánosů a stav hradicích drážek 1 den x 3 prac. x 8 hod</t>
  </si>
  <si>
    <t>asistence při hrazení a dotěsnění průsaků po vyčerpání 2 dny x  3 pracovníci x 10 hod</t>
  </si>
  <si>
    <t>asistence při odhrazování 1 den x  3 pracovníci x 8 hod</t>
  </si>
  <si>
    <t xml:space="preserve">přeprava techniky a pracovníků </t>
  </si>
  <si>
    <t>DO</t>
  </si>
  <si>
    <t>HO</t>
  </si>
  <si>
    <t>0994500</t>
  </si>
  <si>
    <t>Jeřábová a manipulační technika</t>
  </si>
  <si>
    <t>1031994598</t>
  </si>
  <si>
    <t>zajištění mobilní zvedací techniky s obsluhou při hražení, instalaci lešení a během prací na PK při manipulaci s břemeny dle potřeby</t>
  </si>
  <si>
    <t>0996</t>
  </si>
  <si>
    <t>Zajištění výroby a instalace informačních tabulí ke stavbě</t>
  </si>
  <si>
    <t>-98221137</t>
  </si>
  <si>
    <t>0996800</t>
  </si>
  <si>
    <t>Pomocné práce - hrubé čištění tlakovou vodou</t>
  </si>
  <si>
    <t>-1921224385</t>
  </si>
  <si>
    <t>hrubé očištění vrátní a ploch PK tlakovou vodou</t>
  </si>
  <si>
    <t>09969010</t>
  </si>
  <si>
    <t>Opatření v případě nevyhovujících klimatických podmínek</t>
  </si>
  <si>
    <t>1111909529</t>
  </si>
  <si>
    <t xml:space="preserve">temperování: mobilní ohřívače </t>
  </si>
  <si>
    <t>09991</t>
  </si>
  <si>
    <t>Zajištění fotodokumentace veškerých konstrukcí, které budou v průběhu výstavby skryty nebo zakryty</t>
  </si>
  <si>
    <t>575959583</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</si>
  <si>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</si>
  <si>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</si>
  <si>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</si>
  <si>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</si>
  <si>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</si>
  <si>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</si>
  <si>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</si>
  <si>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</si>
  <si>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</si>
  <si>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</si>
  <si>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</si>
  <si>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</si>
  <si>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</si>
  <si>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</si>
  <si>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</si>
  <si>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</si>
  <si>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Ostatní</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</si>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</sst>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8"/>
      <color rgb="FF969696"/>
      <name val="Arial CE"/>
    </font>
    <font>
      <sz val="12"/>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7" fillId="0" borderId="0" applyNumberFormat="0" applyFill="0" applyBorder="0" applyAlignment="0" applyProtection="0"/>
  </cellStyleXfs>
  <cellXfs count="38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19" fillId="0" borderId="0" xfId="0" applyFont="1" applyAlignment="1" applyProtection="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2" xfId="0" applyBorder="1"/>
    <xf numFmtId="0" fontId="0" fillId="0" borderId="3"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0" fillId="0" borderId="13"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5"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2"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3"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4"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6" fillId="0" borderId="1" xfId="0" applyFont="1" applyBorder="1" applyAlignment="1">
      <alignment horizontal="left" vertical="center"/>
    </xf>
    <xf numFmtId="0" fontId="41" fillId="0" borderId="1" xfId="0" applyFont="1" applyBorder="1" applyAlignment="1">
      <alignment horizontal="center" vertical="center"/>
    </xf>
    <xf numFmtId="0" fontId="41" fillId="0" borderId="0" xfId="0" applyFont="1" applyAlignment="1">
      <alignment horizontal="left" vertical="center"/>
    </xf>
    <xf numFmtId="0" fontId="42"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3"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8"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1" xfId="0" applyFont="1" applyBorder="1" applyAlignment="1">
      <alignment horizontal="left" vertical="center"/>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center" vertical="center"/>
    </xf>
    <xf numFmtId="0" fontId="44" fillId="0" borderId="0" xfId="0" applyFont="1" applyAlignment="1">
      <alignment vertical="center"/>
    </xf>
    <xf numFmtId="0" fontId="40" fillId="0" borderId="1" xfId="0" applyFont="1" applyBorder="1" applyAlignment="1">
      <alignment vertical="center"/>
    </xf>
    <xf numFmtId="0" fontId="44" fillId="0" borderId="29" xfId="0" applyFont="1" applyBorder="1" applyAlignment="1">
      <alignment vertical="center"/>
    </xf>
    <xf numFmtId="0" fontId="40" fillId="0" borderId="29" xfId="0" applyFont="1" applyBorder="1" applyAlignment="1">
      <alignment vertical="center"/>
    </xf>
    <xf numFmtId="0" fontId="41" fillId="0" borderId="1" xfId="0" applyFont="1"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4"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19" fillId="0" borderId="15" xfId="0" applyFont="1" applyBorder="1" applyAlignment="1">
      <alignment horizontal="left" vertical="center"/>
    </xf>
    <xf numFmtId="0" fontId="19" fillId="0" borderId="0" xfId="0" applyFont="1" applyBorder="1" applyAlignment="1">
      <alignment horizontal="left" vertical="center"/>
    </xf>
    <xf numFmtId="0" fontId="19" fillId="0" borderId="15" xfId="0" applyFont="1" applyBorder="1" applyAlignment="1" applyProtection="1">
      <alignment horizontal="left" vertical="center"/>
    </xf>
    <xf numFmtId="0" fontId="19" fillId="0" borderId="0" xfId="0" applyFont="1" applyBorder="1" applyAlignment="1" applyProtection="1">
      <alignment horizontal="lef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21" fillId="4" borderId="8" xfId="0" applyFont="1" applyFill="1" applyBorder="1" applyAlignment="1" applyProtection="1">
      <alignment horizontal="center" vertical="center"/>
    </xf>
    <xf numFmtId="0" fontId="21" fillId="4" borderId="8" xfId="0" applyFont="1" applyFill="1" applyBorder="1" applyAlignment="1" applyProtection="1">
      <alignment horizontal="righ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6"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40" fillId="0" borderId="29" xfId="0" applyFont="1" applyBorder="1" applyAlignment="1">
      <alignment horizontal="left"/>
    </xf>
    <xf numFmtId="0" fontId="41" fillId="0" borderId="1" xfId="0" applyFont="1" applyBorder="1" applyAlignment="1">
      <alignment horizontal="left" vertical="center"/>
    </xf>
    <xf numFmtId="0" fontId="41" fillId="0" borderId="1" xfId="0" applyFont="1" applyBorder="1" applyAlignment="1">
      <alignment horizontal="left" vertical="top"/>
    </xf>
    <xf numFmtId="0" fontId="41" fillId="0" borderId="1" xfId="0" applyFont="1" applyBorder="1" applyAlignment="1">
      <alignment horizontal="left" vertical="center" wrapText="1"/>
    </xf>
    <xf numFmtId="0" fontId="40" fillId="0" borderId="29" xfId="0" applyFont="1" applyBorder="1" applyAlignment="1">
      <alignment horizontal="left" wrapText="1"/>
    </xf>
    <xf numFmtId="49" fontId="41"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9"/>
  <sheetViews>
    <sheetView showGridLines="0" tabSelected="1" workbookViewId="0">
      <selection activeCell="K20" sqref="K20"/>
    </sheetView>
  </sheetViews>
  <sheetFormatPr defaultRowHeight="14.4"/>
  <cols>
    <col min="1" max="1" width="8.28515625" style="1" customWidth="1"/>
    <col min="2" max="2" width="1.7109375" style="1" customWidth="1"/>
    <col min="3" max="3" width="4.140625" style="1" customWidth="1"/>
    <col min="4" max="33" width="2.7109375" style="1" customWidth="1"/>
    <col min="34" max="34" width="3.28515625" style="1" customWidth="1"/>
    <col min="35" max="35" width="31.7109375" style="1" customWidth="1"/>
    <col min="36" max="37" width="2.42578125" style="1" customWidth="1"/>
    <col min="38" max="38" width="8.28515625" style="1" customWidth="1"/>
    <col min="39" max="39" width="3.28515625" style="1" customWidth="1"/>
    <col min="40" max="40" width="13.28515625" style="1" customWidth="1"/>
    <col min="41" max="41" width="7.42578125" style="1" customWidth="1"/>
    <col min="42" max="42" width="4.140625" style="1" customWidth="1"/>
    <col min="43" max="43" width="15.7109375" style="1" customWidth="1"/>
    <col min="44" max="44" width="13.7109375" style="1" customWidth="1"/>
    <col min="45" max="47" width="25.85546875" style="1" hidden="1" customWidth="1"/>
    <col min="48" max="49" width="21.7109375" style="1" hidden="1" customWidth="1"/>
    <col min="50" max="51" width="25" style="1" hidden="1" customWidth="1"/>
    <col min="52" max="52" width="21.7109375" style="1" hidden="1" customWidth="1"/>
    <col min="53" max="53" width="19.140625" style="1" hidden="1" customWidth="1"/>
    <col min="54" max="54" width="25" style="1" hidden="1" customWidth="1"/>
    <col min="55" max="55" width="21.7109375" style="1" hidden="1" customWidth="1"/>
    <col min="56" max="56" width="19.140625" style="1" hidden="1" customWidth="1"/>
    <col min="57" max="57" width="66.42578125" style="1" customWidth="1"/>
    <col min="71" max="91" width="9.28515625" style="1" hidden="1"/>
  </cols>
  <sheetData>
    <row r="1" spans="1:74" ht="10.199999999999999">
      <c r="A1" s="17" t="s">
        <v>0</v>
      </c>
      <c r="AZ1" s="17" t="s">
        <v>1</v>
      </c>
      <c r="BA1" s="17" t="s">
        <v>2</v>
      </c>
      <c r="BB1" s="17" t="s">
        <v>3</v>
      </c>
      <c r="BT1" s="17" t="s">
        <v>4</v>
      </c>
      <c r="BU1" s="17" t="s">
        <v>4</v>
      </c>
      <c r="BV1" s="17" t="s">
        <v>5</v>
      </c>
    </row>
    <row r="2" spans="1:74" s="1" customFormat="1" ht="36.9" customHeight="1">
      <c r="AR2" s="363"/>
      <c r="AS2" s="363"/>
      <c r="AT2" s="363"/>
      <c r="AU2" s="363"/>
      <c r="AV2" s="363"/>
      <c r="AW2" s="363"/>
      <c r="AX2" s="363"/>
      <c r="AY2" s="363"/>
      <c r="AZ2" s="363"/>
      <c r="BA2" s="363"/>
      <c r="BB2" s="363"/>
      <c r="BC2" s="363"/>
      <c r="BD2" s="363"/>
      <c r="BE2" s="363"/>
      <c r="BS2" s="18" t="s">
        <v>6</v>
      </c>
      <c r="BT2" s="18" t="s">
        <v>7</v>
      </c>
    </row>
    <row r="3" spans="1:74" s="1" customFormat="1" ht="6.9"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pans="1:74" s="1" customFormat="1" ht="12" customHeight="1">
      <c r="B5" s="22"/>
      <c r="C5" s="23"/>
      <c r="D5" s="27" t="s">
        <v>13</v>
      </c>
      <c r="E5" s="23"/>
      <c r="F5" s="23"/>
      <c r="G5" s="23"/>
      <c r="H5" s="23"/>
      <c r="I5" s="23"/>
      <c r="J5" s="23"/>
      <c r="K5" s="327" t="s">
        <v>14</v>
      </c>
      <c r="L5" s="328"/>
      <c r="M5" s="328"/>
      <c r="N5" s="328"/>
      <c r="O5" s="328"/>
      <c r="P5" s="328"/>
      <c r="Q5" s="328"/>
      <c r="R5" s="328"/>
      <c r="S5" s="328"/>
      <c r="T5" s="328"/>
      <c r="U5" s="328"/>
      <c r="V5" s="328"/>
      <c r="W5" s="328"/>
      <c r="X5" s="328"/>
      <c r="Y5" s="328"/>
      <c r="Z5" s="328"/>
      <c r="AA5" s="328"/>
      <c r="AB5" s="328"/>
      <c r="AC5" s="328"/>
      <c r="AD5" s="328"/>
      <c r="AE5" s="328"/>
      <c r="AF5" s="328"/>
      <c r="AG5" s="328"/>
      <c r="AH5" s="328"/>
      <c r="AI5" s="328"/>
      <c r="AJ5" s="328"/>
      <c r="AK5" s="328"/>
      <c r="AL5" s="328"/>
      <c r="AM5" s="328"/>
      <c r="AN5" s="328"/>
      <c r="AO5" s="328"/>
      <c r="AP5" s="23"/>
      <c r="AQ5" s="23"/>
      <c r="AR5" s="21"/>
      <c r="BE5" s="324" t="s">
        <v>15</v>
      </c>
      <c r="BS5" s="18" t="s">
        <v>6</v>
      </c>
    </row>
    <row r="6" spans="1:74" s="1" customFormat="1" ht="36.9" customHeight="1">
      <c r="B6" s="22"/>
      <c r="C6" s="23"/>
      <c r="D6" s="29" t="s">
        <v>16</v>
      </c>
      <c r="E6" s="23"/>
      <c r="F6" s="23"/>
      <c r="G6" s="23"/>
      <c r="H6" s="23"/>
      <c r="I6" s="23"/>
      <c r="J6" s="23"/>
      <c r="K6" s="329" t="s">
        <v>17</v>
      </c>
      <c r="L6" s="328"/>
      <c r="M6" s="328"/>
      <c r="N6" s="328"/>
      <c r="O6" s="328"/>
      <c r="P6" s="328"/>
      <c r="Q6" s="328"/>
      <c r="R6" s="328"/>
      <c r="S6" s="328"/>
      <c r="T6" s="328"/>
      <c r="U6" s="328"/>
      <c r="V6" s="328"/>
      <c r="W6" s="328"/>
      <c r="X6" s="328"/>
      <c r="Y6" s="328"/>
      <c r="Z6" s="328"/>
      <c r="AA6" s="328"/>
      <c r="AB6" s="328"/>
      <c r="AC6" s="328"/>
      <c r="AD6" s="328"/>
      <c r="AE6" s="328"/>
      <c r="AF6" s="328"/>
      <c r="AG6" s="328"/>
      <c r="AH6" s="328"/>
      <c r="AI6" s="328"/>
      <c r="AJ6" s="328"/>
      <c r="AK6" s="328"/>
      <c r="AL6" s="328"/>
      <c r="AM6" s="328"/>
      <c r="AN6" s="328"/>
      <c r="AO6" s="328"/>
      <c r="AP6" s="23"/>
      <c r="AQ6" s="23"/>
      <c r="AR6" s="21"/>
      <c r="BE6" s="325"/>
      <c r="BS6" s="18" t="s">
        <v>6</v>
      </c>
    </row>
    <row r="7" spans="1:74" s="1" customFormat="1" ht="12" customHeight="1">
      <c r="B7" s="22"/>
      <c r="C7" s="23"/>
      <c r="D7" s="30"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0" t="s">
        <v>20</v>
      </c>
      <c r="AL7" s="23"/>
      <c r="AM7" s="23"/>
      <c r="AN7" s="28" t="s">
        <v>21</v>
      </c>
      <c r="AO7" s="23"/>
      <c r="AP7" s="23"/>
      <c r="AQ7" s="23"/>
      <c r="AR7" s="21"/>
      <c r="BE7" s="325"/>
      <c r="BS7" s="18" t="s">
        <v>6</v>
      </c>
    </row>
    <row r="8" spans="1:74" s="1" customFormat="1" ht="12" customHeight="1">
      <c r="B8" s="22"/>
      <c r="C8" s="23"/>
      <c r="D8" s="30"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24</v>
      </c>
      <c r="AL8" s="23"/>
      <c r="AM8" s="23"/>
      <c r="AN8" s="31" t="s">
        <v>25</v>
      </c>
      <c r="AO8" s="23"/>
      <c r="AP8" s="23"/>
      <c r="AQ8" s="23"/>
      <c r="AR8" s="21"/>
      <c r="BE8" s="325"/>
      <c r="BS8" s="18" t="s">
        <v>6</v>
      </c>
    </row>
    <row r="9" spans="1:74"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5"/>
      <c r="BS9" s="18" t="s">
        <v>6</v>
      </c>
    </row>
    <row r="10" spans="1:74" s="1" customFormat="1" ht="12" customHeight="1">
      <c r="B10" s="22"/>
      <c r="C10" s="23"/>
      <c r="D10" s="30" t="s">
        <v>26</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27</v>
      </c>
      <c r="AL10" s="23"/>
      <c r="AM10" s="23"/>
      <c r="AN10" s="28" t="s">
        <v>28</v>
      </c>
      <c r="AO10" s="23"/>
      <c r="AP10" s="23"/>
      <c r="AQ10" s="23"/>
      <c r="AR10" s="21"/>
      <c r="BE10" s="325"/>
      <c r="BS10" s="18" t="s">
        <v>6</v>
      </c>
    </row>
    <row r="11" spans="1:74" s="1" customFormat="1" ht="18.45" customHeight="1">
      <c r="B11" s="22"/>
      <c r="C11" s="23"/>
      <c r="D11" s="23"/>
      <c r="E11" s="28" t="s">
        <v>29</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30</v>
      </c>
      <c r="AL11" s="23"/>
      <c r="AM11" s="23"/>
      <c r="AN11" s="28" t="s">
        <v>31</v>
      </c>
      <c r="AO11" s="23"/>
      <c r="AP11" s="23"/>
      <c r="AQ11" s="23"/>
      <c r="AR11" s="21"/>
      <c r="BE11" s="325"/>
      <c r="BS11" s="18" t="s">
        <v>6</v>
      </c>
    </row>
    <row r="12" spans="1:74" s="1" customFormat="1" ht="6.9"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5"/>
      <c r="BS12" s="18" t="s">
        <v>6</v>
      </c>
    </row>
    <row r="13" spans="1:74" s="1" customFormat="1" ht="12" customHeight="1">
      <c r="B13" s="22"/>
      <c r="C13" s="23"/>
      <c r="D13" s="30" t="s">
        <v>32</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27</v>
      </c>
      <c r="AL13" s="23"/>
      <c r="AM13" s="23"/>
      <c r="AN13" s="32" t="s">
        <v>33</v>
      </c>
      <c r="AO13" s="23"/>
      <c r="AP13" s="23"/>
      <c r="AQ13" s="23"/>
      <c r="AR13" s="21"/>
      <c r="BE13" s="325"/>
      <c r="BS13" s="18" t="s">
        <v>6</v>
      </c>
    </row>
    <row r="14" spans="1:74" ht="13.2">
      <c r="B14" s="22"/>
      <c r="C14" s="23"/>
      <c r="D14" s="23"/>
      <c r="E14" s="330" t="s">
        <v>33</v>
      </c>
      <c r="F14" s="331"/>
      <c r="G14" s="331"/>
      <c r="H14" s="331"/>
      <c r="I14" s="331"/>
      <c r="J14" s="331"/>
      <c r="K14" s="331"/>
      <c r="L14" s="331"/>
      <c r="M14" s="331"/>
      <c r="N14" s="331"/>
      <c r="O14" s="331"/>
      <c r="P14" s="331"/>
      <c r="Q14" s="331"/>
      <c r="R14" s="331"/>
      <c r="S14" s="331"/>
      <c r="T14" s="331"/>
      <c r="U14" s="331"/>
      <c r="V14" s="331"/>
      <c r="W14" s="331"/>
      <c r="X14" s="331"/>
      <c r="Y14" s="331"/>
      <c r="Z14" s="331"/>
      <c r="AA14" s="331"/>
      <c r="AB14" s="331"/>
      <c r="AC14" s="331"/>
      <c r="AD14" s="331"/>
      <c r="AE14" s="331"/>
      <c r="AF14" s="331"/>
      <c r="AG14" s="331"/>
      <c r="AH14" s="331"/>
      <c r="AI14" s="331"/>
      <c r="AJ14" s="331"/>
      <c r="AK14" s="30" t="s">
        <v>30</v>
      </c>
      <c r="AL14" s="23"/>
      <c r="AM14" s="23"/>
      <c r="AN14" s="32" t="s">
        <v>33</v>
      </c>
      <c r="AO14" s="23"/>
      <c r="AP14" s="23"/>
      <c r="AQ14" s="23"/>
      <c r="AR14" s="21"/>
      <c r="BE14" s="325"/>
      <c r="BS14" s="18" t="s">
        <v>6</v>
      </c>
    </row>
    <row r="15" spans="1:74" s="1" customFormat="1" ht="6.9"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5"/>
      <c r="BS15" s="18" t="s">
        <v>4</v>
      </c>
    </row>
    <row r="16" spans="1:74" s="1" customFormat="1" ht="12" customHeight="1">
      <c r="B16" s="22"/>
      <c r="C16" s="23"/>
      <c r="D16" s="30" t="s">
        <v>34</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27</v>
      </c>
      <c r="AL16" s="23"/>
      <c r="AM16" s="23"/>
      <c r="AN16" s="28" t="s">
        <v>35</v>
      </c>
      <c r="AO16" s="23"/>
      <c r="AP16" s="23"/>
      <c r="AQ16" s="23"/>
      <c r="AR16" s="21"/>
      <c r="BE16" s="325"/>
      <c r="BS16" s="18" t="s">
        <v>4</v>
      </c>
    </row>
    <row r="17" spans="1:71" s="1" customFormat="1" ht="18.45" customHeight="1">
      <c r="B17" s="22"/>
      <c r="C17" s="23"/>
      <c r="D17" s="23"/>
      <c r="E17" s="28" t="s">
        <v>36</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30</v>
      </c>
      <c r="AL17" s="23"/>
      <c r="AM17" s="23"/>
      <c r="AN17" s="28" t="s">
        <v>37</v>
      </c>
      <c r="AO17" s="23"/>
      <c r="AP17" s="23"/>
      <c r="AQ17" s="23"/>
      <c r="AR17" s="21"/>
      <c r="BE17" s="325"/>
      <c r="BS17" s="18" t="s">
        <v>38</v>
      </c>
    </row>
    <row r="18" spans="1:71" s="1" customFormat="1" ht="6.9"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5"/>
      <c r="BS18" s="18" t="s">
        <v>6</v>
      </c>
    </row>
    <row r="19" spans="1:71" s="1" customFormat="1" ht="12" customHeight="1">
      <c r="B19" s="22"/>
      <c r="C19" s="23"/>
      <c r="D19" s="30" t="s">
        <v>39</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27</v>
      </c>
      <c r="AL19" s="23"/>
      <c r="AM19" s="23"/>
      <c r="AN19" s="28" t="s">
        <v>40</v>
      </c>
      <c r="AO19" s="23"/>
      <c r="AP19" s="23"/>
      <c r="AQ19" s="23"/>
      <c r="AR19" s="21"/>
      <c r="BE19" s="325"/>
      <c r="BS19" s="18" t="s">
        <v>6</v>
      </c>
    </row>
    <row r="20" spans="1:71" s="1" customFormat="1" ht="18.45" customHeight="1">
      <c r="B20" s="22"/>
      <c r="C20" s="23"/>
      <c r="D20" s="23"/>
      <c r="E20" s="28" t="s">
        <v>41</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30</v>
      </c>
      <c r="AL20" s="23"/>
      <c r="AM20" s="23"/>
      <c r="AN20" s="28" t="s">
        <v>40</v>
      </c>
      <c r="AO20" s="23"/>
      <c r="AP20" s="23"/>
      <c r="AQ20" s="23"/>
      <c r="AR20" s="21"/>
      <c r="BE20" s="325"/>
      <c r="BS20" s="18" t="s">
        <v>38</v>
      </c>
    </row>
    <row r="21" spans="1:71" s="1" customFormat="1" ht="6.9"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5"/>
    </row>
    <row r="22" spans="1:71" s="1" customFormat="1" ht="12" customHeight="1">
      <c r="B22" s="22"/>
      <c r="C22" s="23"/>
      <c r="D22" s="30" t="s">
        <v>42</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5"/>
    </row>
    <row r="23" spans="1:71" s="1" customFormat="1" ht="59.25" customHeight="1">
      <c r="B23" s="22"/>
      <c r="C23" s="23"/>
      <c r="D23" s="23"/>
      <c r="E23" s="332" t="s">
        <v>43</v>
      </c>
      <c r="F23" s="332"/>
      <c r="G23" s="332"/>
      <c r="H23" s="332"/>
      <c r="I23" s="332"/>
      <c r="J23" s="332"/>
      <c r="K23" s="332"/>
      <c r="L23" s="332"/>
      <c r="M23" s="332"/>
      <c r="N23" s="332"/>
      <c r="O23" s="332"/>
      <c r="P23" s="332"/>
      <c r="Q23" s="332"/>
      <c r="R23" s="332"/>
      <c r="S23" s="332"/>
      <c r="T23" s="332"/>
      <c r="U23" s="332"/>
      <c r="V23" s="332"/>
      <c r="W23" s="332"/>
      <c r="X23" s="332"/>
      <c r="Y23" s="332"/>
      <c r="Z23" s="332"/>
      <c r="AA23" s="332"/>
      <c r="AB23" s="332"/>
      <c r="AC23" s="332"/>
      <c r="AD23" s="332"/>
      <c r="AE23" s="332"/>
      <c r="AF23" s="332"/>
      <c r="AG23" s="332"/>
      <c r="AH23" s="332"/>
      <c r="AI23" s="332"/>
      <c r="AJ23" s="332"/>
      <c r="AK23" s="332"/>
      <c r="AL23" s="332"/>
      <c r="AM23" s="332"/>
      <c r="AN23" s="332"/>
      <c r="AO23" s="23"/>
      <c r="AP23" s="23"/>
      <c r="AQ23" s="23"/>
      <c r="AR23" s="21"/>
      <c r="BE23" s="325"/>
    </row>
    <row r="24" spans="1:71" s="1" customFormat="1" ht="6.9"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5"/>
    </row>
    <row r="25" spans="1:71" s="1" customFormat="1" ht="6.9" customHeight="1">
      <c r="B25" s="22"/>
      <c r="C25" s="23"/>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23"/>
      <c r="AQ25" s="23"/>
      <c r="AR25" s="21"/>
      <c r="BE25" s="325"/>
    </row>
    <row r="26" spans="1:71" s="2" customFormat="1" ht="25.95" customHeight="1">
      <c r="A26" s="35"/>
      <c r="B26" s="36"/>
      <c r="C26" s="37"/>
      <c r="D26" s="38" t="s">
        <v>44</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33">
        <f>ROUND(AG54,2)</f>
        <v>0</v>
      </c>
      <c r="AL26" s="334"/>
      <c r="AM26" s="334"/>
      <c r="AN26" s="334"/>
      <c r="AO26" s="334"/>
      <c r="AP26" s="37"/>
      <c r="AQ26" s="37"/>
      <c r="AR26" s="40"/>
      <c r="BE26" s="325"/>
    </row>
    <row r="27" spans="1:71" s="2" customFormat="1" ht="6.9"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0"/>
      <c r="BE27" s="325"/>
    </row>
    <row r="28" spans="1:71" s="2" customFormat="1" ht="13.2">
      <c r="A28" s="35"/>
      <c r="B28" s="36"/>
      <c r="C28" s="37"/>
      <c r="D28" s="37"/>
      <c r="E28" s="37"/>
      <c r="F28" s="37"/>
      <c r="G28" s="37"/>
      <c r="H28" s="37"/>
      <c r="I28" s="37"/>
      <c r="J28" s="37"/>
      <c r="K28" s="37"/>
      <c r="L28" s="335" t="s">
        <v>45</v>
      </c>
      <c r="M28" s="335"/>
      <c r="N28" s="335"/>
      <c r="O28" s="335"/>
      <c r="P28" s="335"/>
      <c r="Q28" s="37"/>
      <c r="R28" s="37"/>
      <c r="S28" s="37"/>
      <c r="T28" s="37"/>
      <c r="U28" s="37"/>
      <c r="V28" s="37"/>
      <c r="W28" s="335" t="s">
        <v>46</v>
      </c>
      <c r="X28" s="335"/>
      <c r="Y28" s="335"/>
      <c r="Z28" s="335"/>
      <c r="AA28" s="335"/>
      <c r="AB28" s="335"/>
      <c r="AC28" s="335"/>
      <c r="AD28" s="335"/>
      <c r="AE28" s="335"/>
      <c r="AF28" s="37"/>
      <c r="AG28" s="37"/>
      <c r="AH28" s="37"/>
      <c r="AI28" s="37"/>
      <c r="AJ28" s="37"/>
      <c r="AK28" s="335" t="s">
        <v>47</v>
      </c>
      <c r="AL28" s="335"/>
      <c r="AM28" s="335"/>
      <c r="AN28" s="335"/>
      <c r="AO28" s="335"/>
      <c r="AP28" s="37"/>
      <c r="AQ28" s="37"/>
      <c r="AR28" s="40"/>
      <c r="BE28" s="325"/>
    </row>
    <row r="29" spans="1:71" s="3" customFormat="1" ht="14.4" hidden="1" customHeight="1">
      <c r="B29" s="41"/>
      <c r="C29" s="42"/>
      <c r="D29" s="30" t="s">
        <v>48</v>
      </c>
      <c r="E29" s="42"/>
      <c r="F29" s="30" t="s">
        <v>49</v>
      </c>
      <c r="G29" s="42"/>
      <c r="H29" s="42"/>
      <c r="I29" s="42"/>
      <c r="J29" s="42"/>
      <c r="K29" s="42"/>
      <c r="L29" s="338">
        <v>0.21</v>
      </c>
      <c r="M29" s="337"/>
      <c r="N29" s="337"/>
      <c r="O29" s="337"/>
      <c r="P29" s="337"/>
      <c r="Q29" s="42"/>
      <c r="R29" s="42"/>
      <c r="S29" s="42"/>
      <c r="T29" s="42"/>
      <c r="U29" s="42"/>
      <c r="V29" s="42"/>
      <c r="W29" s="336">
        <f>ROUND(AZ54, 2)</f>
        <v>0</v>
      </c>
      <c r="X29" s="337"/>
      <c r="Y29" s="337"/>
      <c r="Z29" s="337"/>
      <c r="AA29" s="337"/>
      <c r="AB29" s="337"/>
      <c r="AC29" s="337"/>
      <c r="AD29" s="337"/>
      <c r="AE29" s="337"/>
      <c r="AF29" s="42"/>
      <c r="AG29" s="42"/>
      <c r="AH29" s="42"/>
      <c r="AI29" s="42"/>
      <c r="AJ29" s="42"/>
      <c r="AK29" s="336">
        <f>ROUND(AV54, 2)</f>
        <v>0</v>
      </c>
      <c r="AL29" s="337"/>
      <c r="AM29" s="337"/>
      <c r="AN29" s="337"/>
      <c r="AO29" s="337"/>
      <c r="AP29" s="42"/>
      <c r="AQ29" s="42"/>
      <c r="AR29" s="43"/>
      <c r="BE29" s="326"/>
    </row>
    <row r="30" spans="1:71" s="3" customFormat="1" ht="14.4" hidden="1" customHeight="1">
      <c r="B30" s="41"/>
      <c r="C30" s="42"/>
      <c r="D30" s="42"/>
      <c r="E30" s="42"/>
      <c r="F30" s="30" t="s">
        <v>50</v>
      </c>
      <c r="G30" s="42"/>
      <c r="H30" s="42"/>
      <c r="I30" s="42"/>
      <c r="J30" s="42"/>
      <c r="K30" s="42"/>
      <c r="L30" s="338">
        <v>0.15</v>
      </c>
      <c r="M30" s="337"/>
      <c r="N30" s="337"/>
      <c r="O30" s="337"/>
      <c r="P30" s="337"/>
      <c r="Q30" s="42"/>
      <c r="R30" s="42"/>
      <c r="S30" s="42"/>
      <c r="T30" s="42"/>
      <c r="U30" s="42"/>
      <c r="V30" s="42"/>
      <c r="W30" s="336">
        <f>ROUND(BA54, 2)</f>
        <v>0</v>
      </c>
      <c r="X30" s="337"/>
      <c r="Y30" s="337"/>
      <c r="Z30" s="337"/>
      <c r="AA30" s="337"/>
      <c r="AB30" s="337"/>
      <c r="AC30" s="337"/>
      <c r="AD30" s="337"/>
      <c r="AE30" s="337"/>
      <c r="AF30" s="42"/>
      <c r="AG30" s="42"/>
      <c r="AH30" s="42"/>
      <c r="AI30" s="42"/>
      <c r="AJ30" s="42"/>
      <c r="AK30" s="336">
        <f>ROUND(AW54, 2)</f>
        <v>0</v>
      </c>
      <c r="AL30" s="337"/>
      <c r="AM30" s="337"/>
      <c r="AN30" s="337"/>
      <c r="AO30" s="337"/>
      <c r="AP30" s="42"/>
      <c r="AQ30" s="42"/>
      <c r="AR30" s="43"/>
      <c r="BE30" s="326"/>
    </row>
    <row r="31" spans="1:71" s="3" customFormat="1" ht="14.4" customHeight="1">
      <c r="B31" s="41"/>
      <c r="C31" s="42"/>
      <c r="D31" s="44" t="s">
        <v>48</v>
      </c>
      <c r="E31" s="42"/>
      <c r="F31" s="30" t="s">
        <v>51</v>
      </c>
      <c r="G31" s="42"/>
      <c r="H31" s="42"/>
      <c r="I31" s="42"/>
      <c r="J31" s="42"/>
      <c r="K31" s="42"/>
      <c r="L31" s="338">
        <v>0.21</v>
      </c>
      <c r="M31" s="337"/>
      <c r="N31" s="337"/>
      <c r="O31" s="337"/>
      <c r="P31" s="337"/>
      <c r="Q31" s="42"/>
      <c r="R31" s="42"/>
      <c r="S31" s="42"/>
      <c r="T31" s="42"/>
      <c r="U31" s="42"/>
      <c r="V31" s="42"/>
      <c r="W31" s="336">
        <f>ROUND(BB54, 2)</f>
        <v>0</v>
      </c>
      <c r="X31" s="337"/>
      <c r="Y31" s="337"/>
      <c r="Z31" s="337"/>
      <c r="AA31" s="337"/>
      <c r="AB31" s="337"/>
      <c r="AC31" s="337"/>
      <c r="AD31" s="337"/>
      <c r="AE31" s="337"/>
      <c r="AF31" s="42"/>
      <c r="AG31" s="42"/>
      <c r="AH31" s="42"/>
      <c r="AI31" s="42"/>
      <c r="AJ31" s="42"/>
      <c r="AK31" s="336">
        <v>0</v>
      </c>
      <c r="AL31" s="337"/>
      <c r="AM31" s="337"/>
      <c r="AN31" s="337"/>
      <c r="AO31" s="337"/>
      <c r="AP31" s="42"/>
      <c r="AQ31" s="42"/>
      <c r="AR31" s="43"/>
      <c r="BE31" s="326"/>
    </row>
    <row r="32" spans="1:71" s="3" customFormat="1" ht="14.4" customHeight="1">
      <c r="B32" s="41"/>
      <c r="C32" s="42"/>
      <c r="D32" s="42"/>
      <c r="E32" s="42"/>
      <c r="F32" s="30" t="s">
        <v>52</v>
      </c>
      <c r="G32" s="42"/>
      <c r="H32" s="42"/>
      <c r="I32" s="42"/>
      <c r="J32" s="42"/>
      <c r="K32" s="42"/>
      <c r="L32" s="338">
        <v>0.15</v>
      </c>
      <c r="M32" s="337"/>
      <c r="N32" s="337"/>
      <c r="O32" s="337"/>
      <c r="P32" s="337"/>
      <c r="Q32" s="42"/>
      <c r="R32" s="42"/>
      <c r="S32" s="42"/>
      <c r="T32" s="42"/>
      <c r="U32" s="42"/>
      <c r="V32" s="42"/>
      <c r="W32" s="336">
        <f>ROUND(BC54, 2)</f>
        <v>0</v>
      </c>
      <c r="X32" s="337"/>
      <c r="Y32" s="337"/>
      <c r="Z32" s="337"/>
      <c r="AA32" s="337"/>
      <c r="AB32" s="337"/>
      <c r="AC32" s="337"/>
      <c r="AD32" s="337"/>
      <c r="AE32" s="337"/>
      <c r="AF32" s="42"/>
      <c r="AG32" s="42"/>
      <c r="AH32" s="42"/>
      <c r="AI32" s="42"/>
      <c r="AJ32" s="42"/>
      <c r="AK32" s="336">
        <v>0</v>
      </c>
      <c r="AL32" s="337"/>
      <c r="AM32" s="337"/>
      <c r="AN32" s="337"/>
      <c r="AO32" s="337"/>
      <c r="AP32" s="42"/>
      <c r="AQ32" s="42"/>
      <c r="AR32" s="43"/>
      <c r="BE32" s="326"/>
    </row>
    <row r="33" spans="1:57" s="3" customFormat="1" ht="14.4" hidden="1" customHeight="1">
      <c r="B33" s="41"/>
      <c r="C33" s="42"/>
      <c r="D33" s="42"/>
      <c r="E33" s="42"/>
      <c r="F33" s="30" t="s">
        <v>53</v>
      </c>
      <c r="G33" s="42"/>
      <c r="H33" s="42"/>
      <c r="I33" s="42"/>
      <c r="J33" s="42"/>
      <c r="K33" s="42"/>
      <c r="L33" s="338">
        <v>0</v>
      </c>
      <c r="M33" s="337"/>
      <c r="N33" s="337"/>
      <c r="O33" s="337"/>
      <c r="P33" s="337"/>
      <c r="Q33" s="42"/>
      <c r="R33" s="42"/>
      <c r="S33" s="42"/>
      <c r="T33" s="42"/>
      <c r="U33" s="42"/>
      <c r="V33" s="42"/>
      <c r="W33" s="336">
        <f>ROUND(BD54, 2)</f>
        <v>0</v>
      </c>
      <c r="X33" s="337"/>
      <c r="Y33" s="337"/>
      <c r="Z33" s="337"/>
      <c r="AA33" s="337"/>
      <c r="AB33" s="337"/>
      <c r="AC33" s="337"/>
      <c r="AD33" s="337"/>
      <c r="AE33" s="337"/>
      <c r="AF33" s="42"/>
      <c r="AG33" s="42"/>
      <c r="AH33" s="42"/>
      <c r="AI33" s="42"/>
      <c r="AJ33" s="42"/>
      <c r="AK33" s="336">
        <v>0</v>
      </c>
      <c r="AL33" s="337"/>
      <c r="AM33" s="337"/>
      <c r="AN33" s="337"/>
      <c r="AO33" s="337"/>
      <c r="AP33" s="42"/>
      <c r="AQ33" s="42"/>
      <c r="AR33" s="43"/>
    </row>
    <row r="34" spans="1:57" s="2" customFormat="1" ht="6.9"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0"/>
      <c r="BE34" s="35"/>
    </row>
    <row r="35" spans="1:57" s="2" customFormat="1" ht="25.95" customHeight="1">
      <c r="A35" s="35"/>
      <c r="B35" s="36"/>
      <c r="C35" s="45"/>
      <c r="D35" s="46" t="s">
        <v>54</v>
      </c>
      <c r="E35" s="47"/>
      <c r="F35" s="47"/>
      <c r="G35" s="47"/>
      <c r="H35" s="47"/>
      <c r="I35" s="47"/>
      <c r="J35" s="47"/>
      <c r="K35" s="47"/>
      <c r="L35" s="47"/>
      <c r="M35" s="47"/>
      <c r="N35" s="47"/>
      <c r="O35" s="47"/>
      <c r="P35" s="47"/>
      <c r="Q35" s="47"/>
      <c r="R35" s="47"/>
      <c r="S35" s="47"/>
      <c r="T35" s="48" t="s">
        <v>55</v>
      </c>
      <c r="U35" s="47"/>
      <c r="V35" s="47"/>
      <c r="W35" s="47"/>
      <c r="X35" s="339" t="s">
        <v>56</v>
      </c>
      <c r="Y35" s="340"/>
      <c r="Z35" s="340"/>
      <c r="AA35" s="340"/>
      <c r="AB35" s="340"/>
      <c r="AC35" s="47"/>
      <c r="AD35" s="47"/>
      <c r="AE35" s="47"/>
      <c r="AF35" s="47"/>
      <c r="AG35" s="47"/>
      <c r="AH35" s="47"/>
      <c r="AI35" s="47"/>
      <c r="AJ35" s="47"/>
      <c r="AK35" s="341">
        <f>SUM(AK26:AK33)</f>
        <v>0</v>
      </c>
      <c r="AL35" s="340"/>
      <c r="AM35" s="340"/>
      <c r="AN35" s="340"/>
      <c r="AO35" s="342"/>
      <c r="AP35" s="45"/>
      <c r="AQ35" s="45"/>
      <c r="AR35" s="40"/>
      <c r="BE35" s="35"/>
    </row>
    <row r="36" spans="1:57" s="2" customFormat="1" ht="6.9"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0"/>
      <c r="BE36" s="35"/>
    </row>
    <row r="37" spans="1:57" s="2" customFormat="1" ht="6.9" customHeight="1">
      <c r="A37" s="35"/>
      <c r="B37" s="49"/>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40"/>
      <c r="BE37" s="35"/>
    </row>
    <row r="41" spans="1:57" s="2" customFormat="1" ht="6.9" customHeight="1">
      <c r="A41" s="35"/>
      <c r="B41" s="51"/>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40"/>
      <c r="BE41" s="35"/>
    </row>
    <row r="42" spans="1:57" s="2" customFormat="1" ht="24.9" customHeight="1">
      <c r="A42" s="35"/>
      <c r="B42" s="36"/>
      <c r="C42" s="24" t="s">
        <v>57</v>
      </c>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40"/>
      <c r="BE42" s="35"/>
    </row>
    <row r="43" spans="1:57" s="2" customFormat="1" ht="6.9" customHeight="1">
      <c r="A43" s="35"/>
      <c r="B43" s="36"/>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40"/>
      <c r="BE43" s="35"/>
    </row>
    <row r="44" spans="1:57" s="4" customFormat="1" ht="12" customHeight="1">
      <c r="B44" s="53"/>
      <c r="C44" s="30" t="s">
        <v>13</v>
      </c>
      <c r="D44" s="54"/>
      <c r="E44" s="54"/>
      <c r="F44" s="54"/>
      <c r="G44" s="54"/>
      <c r="H44" s="54"/>
      <c r="I44" s="54"/>
      <c r="J44" s="54"/>
      <c r="K44" s="54"/>
      <c r="L44" s="54" t="str">
        <f>K5</f>
        <v>1819</v>
      </c>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5"/>
    </row>
    <row r="45" spans="1:57" s="5" customFormat="1" ht="36.9" customHeight="1">
      <c r="B45" s="56"/>
      <c r="C45" s="57" t="s">
        <v>16</v>
      </c>
      <c r="D45" s="58"/>
      <c r="E45" s="58"/>
      <c r="F45" s="58"/>
      <c r="G45" s="58"/>
      <c r="H45" s="58"/>
      <c r="I45" s="58"/>
      <c r="J45" s="58"/>
      <c r="K45" s="58"/>
      <c r="L45" s="343" t="str">
        <f>K6</f>
        <v>VD Hradištko, protikorozní ochrana vrat HO a DO PK</v>
      </c>
      <c r="M45" s="344"/>
      <c r="N45" s="344"/>
      <c r="O45" s="344"/>
      <c r="P45" s="344"/>
      <c r="Q45" s="344"/>
      <c r="R45" s="344"/>
      <c r="S45" s="344"/>
      <c r="T45" s="344"/>
      <c r="U45" s="344"/>
      <c r="V45" s="344"/>
      <c r="W45" s="344"/>
      <c r="X45" s="344"/>
      <c r="Y45" s="344"/>
      <c r="Z45" s="344"/>
      <c r="AA45" s="344"/>
      <c r="AB45" s="344"/>
      <c r="AC45" s="344"/>
      <c r="AD45" s="344"/>
      <c r="AE45" s="344"/>
      <c r="AF45" s="344"/>
      <c r="AG45" s="344"/>
      <c r="AH45" s="344"/>
      <c r="AI45" s="344"/>
      <c r="AJ45" s="344"/>
      <c r="AK45" s="344"/>
      <c r="AL45" s="344"/>
      <c r="AM45" s="344"/>
      <c r="AN45" s="344"/>
      <c r="AO45" s="344"/>
      <c r="AP45" s="58"/>
      <c r="AQ45" s="58"/>
      <c r="AR45" s="59"/>
    </row>
    <row r="46" spans="1:57" s="2" customFormat="1" ht="6.9" customHeight="1">
      <c r="A46" s="35"/>
      <c r="B46" s="36"/>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40"/>
      <c r="BE46" s="35"/>
    </row>
    <row r="47" spans="1:57" s="2" customFormat="1" ht="12" customHeight="1">
      <c r="A47" s="35"/>
      <c r="B47" s="36"/>
      <c r="C47" s="30" t="s">
        <v>22</v>
      </c>
      <c r="D47" s="37"/>
      <c r="E47" s="37"/>
      <c r="F47" s="37"/>
      <c r="G47" s="37"/>
      <c r="H47" s="37"/>
      <c r="I47" s="37"/>
      <c r="J47" s="37"/>
      <c r="K47" s="37"/>
      <c r="L47" s="60" t="str">
        <f>IF(K8="","",K8)</f>
        <v>Hradištko</v>
      </c>
      <c r="M47" s="37"/>
      <c r="N47" s="37"/>
      <c r="O47" s="37"/>
      <c r="P47" s="37"/>
      <c r="Q47" s="37"/>
      <c r="R47" s="37"/>
      <c r="S47" s="37"/>
      <c r="T47" s="37"/>
      <c r="U47" s="37"/>
      <c r="V47" s="37"/>
      <c r="W47" s="37"/>
      <c r="X47" s="37"/>
      <c r="Y47" s="37"/>
      <c r="Z47" s="37"/>
      <c r="AA47" s="37"/>
      <c r="AB47" s="37"/>
      <c r="AC47" s="37"/>
      <c r="AD47" s="37"/>
      <c r="AE47" s="37"/>
      <c r="AF47" s="37"/>
      <c r="AG47" s="37"/>
      <c r="AH47" s="37"/>
      <c r="AI47" s="30" t="s">
        <v>24</v>
      </c>
      <c r="AJ47" s="37"/>
      <c r="AK47" s="37"/>
      <c r="AL47" s="37"/>
      <c r="AM47" s="345" t="str">
        <f>IF(AN8= "","",AN8)</f>
        <v>5. 1. 2021</v>
      </c>
      <c r="AN47" s="345"/>
      <c r="AO47" s="37"/>
      <c r="AP47" s="37"/>
      <c r="AQ47" s="37"/>
      <c r="AR47" s="40"/>
      <c r="BE47" s="35"/>
    </row>
    <row r="48" spans="1:57" s="2" customFormat="1" ht="6.9" customHeight="1">
      <c r="A48" s="35"/>
      <c r="B48" s="36"/>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40"/>
      <c r="BE48" s="35"/>
    </row>
    <row r="49" spans="1:91" s="2" customFormat="1" ht="25.65" customHeight="1">
      <c r="A49" s="35"/>
      <c r="B49" s="36"/>
      <c r="C49" s="30" t="s">
        <v>26</v>
      </c>
      <c r="D49" s="37"/>
      <c r="E49" s="37"/>
      <c r="F49" s="37"/>
      <c r="G49" s="37"/>
      <c r="H49" s="37"/>
      <c r="I49" s="37"/>
      <c r="J49" s="37"/>
      <c r="K49" s="37"/>
      <c r="L49" s="54" t="str">
        <f>IF(E11= "","",E11)</f>
        <v>Povodí Labe, státní podnik, OIČ, Hradec Králové</v>
      </c>
      <c r="M49" s="37"/>
      <c r="N49" s="37"/>
      <c r="O49" s="37"/>
      <c r="P49" s="37"/>
      <c r="Q49" s="37"/>
      <c r="R49" s="37"/>
      <c r="S49" s="37"/>
      <c r="T49" s="37"/>
      <c r="U49" s="37"/>
      <c r="V49" s="37"/>
      <c r="W49" s="37"/>
      <c r="X49" s="37"/>
      <c r="Y49" s="37"/>
      <c r="Z49" s="37"/>
      <c r="AA49" s="37"/>
      <c r="AB49" s="37"/>
      <c r="AC49" s="37"/>
      <c r="AD49" s="37"/>
      <c r="AE49" s="37"/>
      <c r="AF49" s="37"/>
      <c r="AG49" s="37"/>
      <c r="AH49" s="37"/>
      <c r="AI49" s="30" t="s">
        <v>34</v>
      </c>
      <c r="AJ49" s="37"/>
      <c r="AK49" s="37"/>
      <c r="AL49" s="37"/>
      <c r="AM49" s="346" t="str">
        <f>IF(E17="","",E17)</f>
        <v>Ing. Ota Dubský, Nechvílova 1825, 148 00 Praha 4</v>
      </c>
      <c r="AN49" s="347"/>
      <c r="AO49" s="347"/>
      <c r="AP49" s="347"/>
      <c r="AQ49" s="37"/>
      <c r="AR49" s="40"/>
      <c r="AS49" s="348" t="s">
        <v>58</v>
      </c>
      <c r="AT49" s="349"/>
      <c r="AU49" s="62"/>
      <c r="AV49" s="62"/>
      <c r="AW49" s="62"/>
      <c r="AX49" s="62"/>
      <c r="AY49" s="62"/>
      <c r="AZ49" s="62"/>
      <c r="BA49" s="62"/>
      <c r="BB49" s="62"/>
      <c r="BC49" s="62"/>
      <c r="BD49" s="63"/>
      <c r="BE49" s="35"/>
    </row>
    <row r="50" spans="1:91" s="2" customFormat="1" ht="15.15" customHeight="1">
      <c r="A50" s="35"/>
      <c r="B50" s="36"/>
      <c r="C50" s="30" t="s">
        <v>32</v>
      </c>
      <c r="D50" s="37"/>
      <c r="E50" s="37"/>
      <c r="F50" s="37"/>
      <c r="G50" s="37"/>
      <c r="H50" s="37"/>
      <c r="I50" s="37"/>
      <c r="J50" s="37"/>
      <c r="K50" s="37"/>
      <c r="L50" s="54" t="str">
        <f>IF(E14= "Vyplň údaj","",E14)</f>
        <v/>
      </c>
      <c r="M50" s="37"/>
      <c r="N50" s="37"/>
      <c r="O50" s="37"/>
      <c r="P50" s="37"/>
      <c r="Q50" s="37"/>
      <c r="R50" s="37"/>
      <c r="S50" s="37"/>
      <c r="T50" s="37"/>
      <c r="U50" s="37"/>
      <c r="V50" s="37"/>
      <c r="W50" s="37"/>
      <c r="X50" s="37"/>
      <c r="Y50" s="37"/>
      <c r="Z50" s="37"/>
      <c r="AA50" s="37"/>
      <c r="AB50" s="37"/>
      <c r="AC50" s="37"/>
      <c r="AD50" s="37"/>
      <c r="AE50" s="37"/>
      <c r="AF50" s="37"/>
      <c r="AG50" s="37"/>
      <c r="AH50" s="37"/>
      <c r="AI50" s="30" t="s">
        <v>39</v>
      </c>
      <c r="AJ50" s="37"/>
      <c r="AK50" s="37"/>
      <c r="AL50" s="37"/>
      <c r="AM50" s="346" t="str">
        <f>IF(E20="","",E20)</f>
        <v>Ing. Eva Morkesová</v>
      </c>
      <c r="AN50" s="347"/>
      <c r="AO50" s="347"/>
      <c r="AP50" s="347"/>
      <c r="AQ50" s="37"/>
      <c r="AR50" s="40"/>
      <c r="AS50" s="350"/>
      <c r="AT50" s="351"/>
      <c r="AU50" s="64"/>
      <c r="AV50" s="64"/>
      <c r="AW50" s="64"/>
      <c r="AX50" s="64"/>
      <c r="AY50" s="64"/>
      <c r="AZ50" s="64"/>
      <c r="BA50" s="64"/>
      <c r="BB50" s="64"/>
      <c r="BC50" s="64"/>
      <c r="BD50" s="65"/>
      <c r="BE50" s="35"/>
    </row>
    <row r="51" spans="1:91" s="2" customFormat="1" ht="10.8" customHeight="1">
      <c r="A51" s="35"/>
      <c r="B51" s="36"/>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40"/>
      <c r="AS51" s="352"/>
      <c r="AT51" s="353"/>
      <c r="AU51" s="66"/>
      <c r="AV51" s="66"/>
      <c r="AW51" s="66"/>
      <c r="AX51" s="66"/>
      <c r="AY51" s="66"/>
      <c r="AZ51" s="66"/>
      <c r="BA51" s="66"/>
      <c r="BB51" s="66"/>
      <c r="BC51" s="66"/>
      <c r="BD51" s="67"/>
      <c r="BE51" s="35"/>
    </row>
    <row r="52" spans="1:91" s="2" customFormat="1" ht="29.25" customHeight="1">
      <c r="A52" s="35"/>
      <c r="B52" s="36"/>
      <c r="C52" s="354" t="s">
        <v>59</v>
      </c>
      <c r="D52" s="355"/>
      <c r="E52" s="355"/>
      <c r="F52" s="355"/>
      <c r="G52" s="355"/>
      <c r="H52" s="68"/>
      <c r="I52" s="356" t="s">
        <v>60</v>
      </c>
      <c r="J52" s="355"/>
      <c r="K52" s="355"/>
      <c r="L52" s="355"/>
      <c r="M52" s="355"/>
      <c r="N52" s="355"/>
      <c r="O52" s="355"/>
      <c r="P52" s="355"/>
      <c r="Q52" s="355"/>
      <c r="R52" s="355"/>
      <c r="S52" s="355"/>
      <c r="T52" s="355"/>
      <c r="U52" s="355"/>
      <c r="V52" s="355"/>
      <c r="W52" s="355"/>
      <c r="X52" s="355"/>
      <c r="Y52" s="355"/>
      <c r="Z52" s="355"/>
      <c r="AA52" s="355"/>
      <c r="AB52" s="355"/>
      <c r="AC52" s="355"/>
      <c r="AD52" s="355"/>
      <c r="AE52" s="355"/>
      <c r="AF52" s="355"/>
      <c r="AG52" s="357" t="s">
        <v>61</v>
      </c>
      <c r="AH52" s="355"/>
      <c r="AI52" s="355"/>
      <c r="AJ52" s="355"/>
      <c r="AK52" s="355"/>
      <c r="AL52" s="355"/>
      <c r="AM52" s="355"/>
      <c r="AN52" s="356" t="s">
        <v>62</v>
      </c>
      <c r="AO52" s="355"/>
      <c r="AP52" s="355"/>
      <c r="AQ52" s="69" t="s">
        <v>63</v>
      </c>
      <c r="AR52" s="40"/>
      <c r="AS52" s="70" t="s">
        <v>64</v>
      </c>
      <c r="AT52" s="71" t="s">
        <v>65</v>
      </c>
      <c r="AU52" s="71" t="s">
        <v>66</v>
      </c>
      <c r="AV52" s="71" t="s">
        <v>67</v>
      </c>
      <c r="AW52" s="71" t="s">
        <v>68</v>
      </c>
      <c r="AX52" s="71" t="s">
        <v>69</v>
      </c>
      <c r="AY52" s="71" t="s">
        <v>70</v>
      </c>
      <c r="AZ52" s="71" t="s">
        <v>71</v>
      </c>
      <c r="BA52" s="71" t="s">
        <v>72</v>
      </c>
      <c r="BB52" s="71" t="s">
        <v>73</v>
      </c>
      <c r="BC52" s="71" t="s">
        <v>74</v>
      </c>
      <c r="BD52" s="72" t="s">
        <v>75</v>
      </c>
      <c r="BE52" s="35"/>
    </row>
    <row r="53" spans="1:91" s="2" customFormat="1" ht="10.8" customHeight="1">
      <c r="A53" s="35"/>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40"/>
      <c r="AS53" s="73"/>
      <c r="AT53" s="74"/>
      <c r="AU53" s="74"/>
      <c r="AV53" s="74"/>
      <c r="AW53" s="74"/>
      <c r="AX53" s="74"/>
      <c r="AY53" s="74"/>
      <c r="AZ53" s="74"/>
      <c r="BA53" s="74"/>
      <c r="BB53" s="74"/>
      <c r="BC53" s="74"/>
      <c r="BD53" s="75"/>
      <c r="BE53" s="35"/>
    </row>
    <row r="54" spans="1:91" s="6" customFormat="1" ht="32.4" customHeight="1">
      <c r="B54" s="76"/>
      <c r="C54" s="77" t="s">
        <v>76</v>
      </c>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361">
        <f>ROUND(SUM(AG55:AG57),2)</f>
        <v>0</v>
      </c>
      <c r="AH54" s="361"/>
      <c r="AI54" s="361"/>
      <c r="AJ54" s="361"/>
      <c r="AK54" s="361"/>
      <c r="AL54" s="361"/>
      <c r="AM54" s="361"/>
      <c r="AN54" s="362">
        <f>SUM(AG54,AT54)</f>
        <v>0</v>
      </c>
      <c r="AO54" s="362"/>
      <c r="AP54" s="362"/>
      <c r="AQ54" s="80" t="s">
        <v>40</v>
      </c>
      <c r="AR54" s="81"/>
      <c r="AS54" s="82">
        <f>ROUND(SUM(AS55:AS57),2)</f>
        <v>0</v>
      </c>
      <c r="AT54" s="83">
        <f>ROUND(SUM(AV54:AW54),2)</f>
        <v>0</v>
      </c>
      <c r="AU54" s="84">
        <f>ROUND(SUM(AU55:AU57),5)</f>
        <v>0</v>
      </c>
      <c r="AV54" s="83">
        <f>ROUND(AZ54*L29,2)</f>
        <v>0</v>
      </c>
      <c r="AW54" s="83">
        <f>ROUND(BA54*L30,2)</f>
        <v>0</v>
      </c>
      <c r="AX54" s="83">
        <f>ROUND(BB54*L29,2)</f>
        <v>0</v>
      </c>
      <c r="AY54" s="83">
        <f>ROUND(BC54*L30,2)</f>
        <v>0</v>
      </c>
      <c r="AZ54" s="83">
        <f>ROUND(SUM(AZ55:AZ57),2)</f>
        <v>0</v>
      </c>
      <c r="BA54" s="83">
        <f>ROUND(SUM(BA55:BA57),2)</f>
        <v>0</v>
      </c>
      <c r="BB54" s="83">
        <f>ROUND(SUM(BB55:BB57),2)</f>
        <v>0</v>
      </c>
      <c r="BC54" s="83">
        <f>ROUND(SUM(BC55:BC57),2)</f>
        <v>0</v>
      </c>
      <c r="BD54" s="85">
        <f>ROUND(SUM(BD55:BD57),2)</f>
        <v>0</v>
      </c>
      <c r="BS54" s="86" t="s">
        <v>77</v>
      </c>
      <c r="BT54" s="86" t="s">
        <v>78</v>
      </c>
      <c r="BU54" s="87" t="s">
        <v>79</v>
      </c>
      <c r="BV54" s="86" t="s">
        <v>80</v>
      </c>
      <c r="BW54" s="86" t="s">
        <v>5</v>
      </c>
      <c r="BX54" s="86" t="s">
        <v>81</v>
      </c>
      <c r="CL54" s="86" t="s">
        <v>19</v>
      </c>
    </row>
    <row r="55" spans="1:91" s="7" customFormat="1" ht="16.5" customHeight="1">
      <c r="A55" s="88" t="s">
        <v>82</v>
      </c>
      <c r="B55" s="89"/>
      <c r="C55" s="90"/>
      <c r="D55" s="360" t="s">
        <v>83</v>
      </c>
      <c r="E55" s="360"/>
      <c r="F55" s="360"/>
      <c r="G55" s="360"/>
      <c r="H55" s="360"/>
      <c r="I55" s="91"/>
      <c r="J55" s="360" t="s">
        <v>84</v>
      </c>
      <c r="K55" s="360"/>
      <c r="L55" s="360"/>
      <c r="M55" s="360"/>
      <c r="N55" s="360"/>
      <c r="O55" s="360"/>
      <c r="P55" s="360"/>
      <c r="Q55" s="360"/>
      <c r="R55" s="360"/>
      <c r="S55" s="360"/>
      <c r="T55" s="360"/>
      <c r="U55" s="360"/>
      <c r="V55" s="360"/>
      <c r="W55" s="360"/>
      <c r="X55" s="360"/>
      <c r="Y55" s="360"/>
      <c r="Z55" s="360"/>
      <c r="AA55" s="360"/>
      <c r="AB55" s="360"/>
      <c r="AC55" s="360"/>
      <c r="AD55" s="360"/>
      <c r="AE55" s="360"/>
      <c r="AF55" s="360"/>
      <c r="AG55" s="358">
        <f>'1. - SO 01 Protikorozní o...'!J30</f>
        <v>0</v>
      </c>
      <c r="AH55" s="359"/>
      <c r="AI55" s="359"/>
      <c r="AJ55" s="359"/>
      <c r="AK55" s="359"/>
      <c r="AL55" s="359"/>
      <c r="AM55" s="359"/>
      <c r="AN55" s="358">
        <f>SUM(AG55,AT55)</f>
        <v>0</v>
      </c>
      <c r="AO55" s="359"/>
      <c r="AP55" s="359"/>
      <c r="AQ55" s="92" t="s">
        <v>85</v>
      </c>
      <c r="AR55" s="93"/>
      <c r="AS55" s="94">
        <v>0</v>
      </c>
      <c r="AT55" s="95">
        <f>ROUND(SUM(AV55:AW55),2)</f>
        <v>0</v>
      </c>
      <c r="AU55" s="96">
        <f>'1. - SO 01 Protikorozní o...'!P87</f>
        <v>0</v>
      </c>
      <c r="AV55" s="95">
        <f>'1. - SO 01 Protikorozní o...'!J33</f>
        <v>0</v>
      </c>
      <c r="AW55" s="95">
        <f>'1. - SO 01 Protikorozní o...'!J34</f>
        <v>0</v>
      </c>
      <c r="AX55" s="95">
        <f>'1. - SO 01 Protikorozní o...'!J35</f>
        <v>0</v>
      </c>
      <c r="AY55" s="95">
        <f>'1. - SO 01 Protikorozní o...'!J36</f>
        <v>0</v>
      </c>
      <c r="AZ55" s="95">
        <f>'1. - SO 01 Protikorozní o...'!F33</f>
        <v>0</v>
      </c>
      <c r="BA55" s="95">
        <f>'1. - SO 01 Protikorozní o...'!F34</f>
        <v>0</v>
      </c>
      <c r="BB55" s="95">
        <f>'1. - SO 01 Protikorozní o...'!F35</f>
        <v>0</v>
      </c>
      <c r="BC55" s="95">
        <f>'1. - SO 01 Protikorozní o...'!F36</f>
        <v>0</v>
      </c>
      <c r="BD55" s="97">
        <f>'1. - SO 01 Protikorozní o...'!F37</f>
        <v>0</v>
      </c>
      <c r="BT55" s="98" t="s">
        <v>86</v>
      </c>
      <c r="BV55" s="98" t="s">
        <v>80</v>
      </c>
      <c r="BW55" s="98" t="s">
        <v>87</v>
      </c>
      <c r="BX55" s="98" t="s">
        <v>5</v>
      </c>
      <c r="CL55" s="98" t="s">
        <v>19</v>
      </c>
      <c r="CM55" s="98" t="s">
        <v>88</v>
      </c>
    </row>
    <row r="56" spans="1:91" s="7" customFormat="1" ht="16.5" customHeight="1">
      <c r="A56" s="88" t="s">
        <v>82</v>
      </c>
      <c r="B56" s="89"/>
      <c r="C56" s="90"/>
      <c r="D56" s="360" t="s">
        <v>89</v>
      </c>
      <c r="E56" s="360"/>
      <c r="F56" s="360"/>
      <c r="G56" s="360"/>
      <c r="H56" s="360"/>
      <c r="I56" s="91"/>
      <c r="J56" s="360" t="s">
        <v>90</v>
      </c>
      <c r="K56" s="360"/>
      <c r="L56" s="360"/>
      <c r="M56" s="360"/>
      <c r="N56" s="360"/>
      <c r="O56" s="360"/>
      <c r="P56" s="360"/>
      <c r="Q56" s="360"/>
      <c r="R56" s="360"/>
      <c r="S56" s="360"/>
      <c r="T56" s="360"/>
      <c r="U56" s="360"/>
      <c r="V56" s="360"/>
      <c r="W56" s="360"/>
      <c r="X56" s="360"/>
      <c r="Y56" s="360"/>
      <c r="Z56" s="360"/>
      <c r="AA56" s="360"/>
      <c r="AB56" s="360"/>
      <c r="AC56" s="360"/>
      <c r="AD56" s="360"/>
      <c r="AE56" s="360"/>
      <c r="AF56" s="360"/>
      <c r="AG56" s="358">
        <f>'2. - SO 02 Protikorozní o...'!J30</f>
        <v>0</v>
      </c>
      <c r="AH56" s="359"/>
      <c r="AI56" s="359"/>
      <c r="AJ56" s="359"/>
      <c r="AK56" s="359"/>
      <c r="AL56" s="359"/>
      <c r="AM56" s="359"/>
      <c r="AN56" s="358">
        <f>SUM(AG56,AT56)</f>
        <v>0</v>
      </c>
      <c r="AO56" s="359"/>
      <c r="AP56" s="359"/>
      <c r="AQ56" s="92" t="s">
        <v>85</v>
      </c>
      <c r="AR56" s="93"/>
      <c r="AS56" s="94">
        <v>0</v>
      </c>
      <c r="AT56" s="95">
        <f>ROUND(SUM(AV56:AW56),2)</f>
        <v>0</v>
      </c>
      <c r="AU56" s="96">
        <f>'2. - SO 02 Protikorozní o...'!P87</f>
        <v>0</v>
      </c>
      <c r="AV56" s="95">
        <f>'2. - SO 02 Protikorozní o...'!J33</f>
        <v>0</v>
      </c>
      <c r="AW56" s="95">
        <f>'2. - SO 02 Protikorozní o...'!J34</f>
        <v>0</v>
      </c>
      <c r="AX56" s="95">
        <f>'2. - SO 02 Protikorozní o...'!J35</f>
        <v>0</v>
      </c>
      <c r="AY56" s="95">
        <f>'2. - SO 02 Protikorozní o...'!J36</f>
        <v>0</v>
      </c>
      <c r="AZ56" s="95">
        <f>'2. - SO 02 Protikorozní o...'!F33</f>
        <v>0</v>
      </c>
      <c r="BA56" s="95">
        <f>'2. - SO 02 Protikorozní o...'!F34</f>
        <v>0</v>
      </c>
      <c r="BB56" s="95">
        <f>'2. - SO 02 Protikorozní o...'!F35</f>
        <v>0</v>
      </c>
      <c r="BC56" s="95">
        <f>'2. - SO 02 Protikorozní o...'!F36</f>
        <v>0</v>
      </c>
      <c r="BD56" s="97">
        <f>'2. - SO 02 Protikorozní o...'!F37</f>
        <v>0</v>
      </c>
      <c r="BT56" s="98" t="s">
        <v>86</v>
      </c>
      <c r="BV56" s="98" t="s">
        <v>80</v>
      </c>
      <c r="BW56" s="98" t="s">
        <v>91</v>
      </c>
      <c r="BX56" s="98" t="s">
        <v>5</v>
      </c>
      <c r="CL56" s="98" t="s">
        <v>19</v>
      </c>
      <c r="CM56" s="98" t="s">
        <v>88</v>
      </c>
    </row>
    <row r="57" spans="1:91" s="7" customFormat="1" ht="16.5" customHeight="1">
      <c r="A57" s="88" t="s">
        <v>82</v>
      </c>
      <c r="B57" s="89"/>
      <c r="C57" s="90"/>
      <c r="D57" s="360" t="s">
        <v>92</v>
      </c>
      <c r="E57" s="360"/>
      <c r="F57" s="360"/>
      <c r="G57" s="360"/>
      <c r="H57" s="360"/>
      <c r="I57" s="91"/>
      <c r="J57" s="360" t="s">
        <v>93</v>
      </c>
      <c r="K57" s="360"/>
      <c r="L57" s="360"/>
      <c r="M57" s="360"/>
      <c r="N57" s="360"/>
      <c r="O57" s="360"/>
      <c r="P57" s="360"/>
      <c r="Q57" s="360"/>
      <c r="R57" s="360"/>
      <c r="S57" s="360"/>
      <c r="T57" s="360"/>
      <c r="U57" s="360"/>
      <c r="V57" s="360"/>
      <c r="W57" s="360"/>
      <c r="X57" s="360"/>
      <c r="Y57" s="360"/>
      <c r="Z57" s="360"/>
      <c r="AA57" s="360"/>
      <c r="AB57" s="360"/>
      <c r="AC57" s="360"/>
      <c r="AD57" s="360"/>
      <c r="AE57" s="360"/>
      <c r="AF57" s="360"/>
      <c r="AG57" s="358">
        <f>'VON - Vedlejší a ostatní ...'!J30</f>
        <v>0</v>
      </c>
      <c r="AH57" s="359"/>
      <c r="AI57" s="359"/>
      <c r="AJ57" s="359"/>
      <c r="AK57" s="359"/>
      <c r="AL57" s="359"/>
      <c r="AM57" s="359"/>
      <c r="AN57" s="358">
        <f>SUM(AG57,AT57)</f>
        <v>0</v>
      </c>
      <c r="AO57" s="359"/>
      <c r="AP57" s="359"/>
      <c r="AQ57" s="92" t="s">
        <v>92</v>
      </c>
      <c r="AR57" s="93"/>
      <c r="AS57" s="99">
        <v>0</v>
      </c>
      <c r="AT57" s="100">
        <f>ROUND(SUM(AV57:AW57),2)</f>
        <v>0</v>
      </c>
      <c r="AU57" s="101">
        <f>'VON - Vedlejší a ostatní ...'!P85</f>
        <v>0</v>
      </c>
      <c r="AV57" s="100">
        <f>'VON - Vedlejší a ostatní ...'!J33</f>
        <v>0</v>
      </c>
      <c r="AW57" s="100">
        <f>'VON - Vedlejší a ostatní ...'!J34</f>
        <v>0</v>
      </c>
      <c r="AX57" s="100">
        <f>'VON - Vedlejší a ostatní ...'!J35</f>
        <v>0</v>
      </c>
      <c r="AY57" s="100">
        <f>'VON - Vedlejší a ostatní ...'!J36</f>
        <v>0</v>
      </c>
      <c r="AZ57" s="100">
        <f>'VON - Vedlejší a ostatní ...'!F33</f>
        <v>0</v>
      </c>
      <c r="BA57" s="100">
        <f>'VON - Vedlejší a ostatní ...'!F34</f>
        <v>0</v>
      </c>
      <c r="BB57" s="100">
        <f>'VON - Vedlejší a ostatní ...'!F35</f>
        <v>0</v>
      </c>
      <c r="BC57" s="100">
        <f>'VON - Vedlejší a ostatní ...'!F36</f>
        <v>0</v>
      </c>
      <c r="BD57" s="102">
        <f>'VON - Vedlejší a ostatní ...'!F37</f>
        <v>0</v>
      </c>
      <c r="BT57" s="98" t="s">
        <v>86</v>
      </c>
      <c r="BV57" s="98" t="s">
        <v>80</v>
      </c>
      <c r="BW57" s="98" t="s">
        <v>94</v>
      </c>
      <c r="BX57" s="98" t="s">
        <v>5</v>
      </c>
      <c r="CL57" s="98" t="s">
        <v>19</v>
      </c>
      <c r="CM57" s="98" t="s">
        <v>88</v>
      </c>
    </row>
    <row r="58" spans="1:91" s="2" customFormat="1" ht="30" customHeight="1">
      <c r="A58" s="35"/>
      <c r="B58" s="36"/>
      <c r="C58" s="37"/>
      <c r="D58" s="37"/>
      <c r="E58" s="37"/>
      <c r="F58" s="37"/>
      <c r="G58" s="37"/>
      <c r="H58" s="37"/>
      <c r="I58" s="37"/>
      <c r="J58" s="37"/>
      <c r="K58" s="37"/>
      <c r="L58" s="37"/>
      <c r="M58" s="37"/>
      <c r="N58" s="37"/>
      <c r="O58" s="37"/>
      <c r="P58" s="37"/>
      <c r="Q58" s="37"/>
      <c r="R58" s="37"/>
      <c r="S58" s="37"/>
      <c r="T58" s="37"/>
      <c r="U58" s="37"/>
      <c r="V58" s="37"/>
      <c r="W58" s="37"/>
      <c r="X58" s="37"/>
      <c r="Y58" s="37"/>
      <c r="Z58" s="37"/>
      <c r="AA58" s="37"/>
      <c r="AB58" s="37"/>
      <c r="AC58" s="37"/>
      <c r="AD58" s="37"/>
      <c r="AE58" s="37"/>
      <c r="AF58" s="37"/>
      <c r="AG58" s="37"/>
      <c r="AH58" s="37"/>
      <c r="AI58" s="37"/>
      <c r="AJ58" s="37"/>
      <c r="AK58" s="37"/>
      <c r="AL58" s="37"/>
      <c r="AM58" s="37"/>
      <c r="AN58" s="37"/>
      <c r="AO58" s="37"/>
      <c r="AP58" s="37"/>
      <c r="AQ58" s="37"/>
      <c r="AR58" s="40"/>
      <c r="AS58" s="35"/>
      <c r="AT58" s="35"/>
      <c r="AU58" s="35"/>
      <c r="AV58" s="35"/>
      <c r="AW58" s="35"/>
      <c r="AX58" s="35"/>
      <c r="AY58" s="35"/>
      <c r="AZ58" s="35"/>
      <c r="BA58" s="35"/>
      <c r="BB58" s="35"/>
      <c r="BC58" s="35"/>
      <c r="BD58" s="35"/>
      <c r="BE58" s="35"/>
    </row>
    <row r="59" spans="1:91" s="2" customFormat="1" ht="6.9" customHeight="1">
      <c r="A59" s="35"/>
      <c r="B59" s="49"/>
      <c r="C59" s="50"/>
      <c r="D59" s="50"/>
      <c r="E59" s="50"/>
      <c r="F59" s="50"/>
      <c r="G59" s="50"/>
      <c r="H59" s="50"/>
      <c r="I59" s="50"/>
      <c r="J59" s="50"/>
      <c r="K59" s="50"/>
      <c r="L59" s="50"/>
      <c r="M59" s="50"/>
      <c r="N59" s="50"/>
      <c r="O59" s="50"/>
      <c r="P59" s="50"/>
      <c r="Q59" s="50"/>
      <c r="R59" s="50"/>
      <c r="S59" s="50"/>
      <c r="T59" s="50"/>
      <c r="U59" s="50"/>
      <c r="V59" s="50"/>
      <c r="W59" s="50"/>
      <c r="X59" s="50"/>
      <c r="Y59" s="50"/>
      <c r="Z59" s="50"/>
      <c r="AA59" s="50"/>
      <c r="AB59" s="50"/>
      <c r="AC59" s="50"/>
      <c r="AD59" s="50"/>
      <c r="AE59" s="50"/>
      <c r="AF59" s="50"/>
      <c r="AG59" s="50"/>
      <c r="AH59" s="50"/>
      <c r="AI59" s="50"/>
      <c r="AJ59" s="50"/>
      <c r="AK59" s="50"/>
      <c r="AL59" s="50"/>
      <c r="AM59" s="50"/>
      <c r="AN59" s="50"/>
      <c r="AO59" s="50"/>
      <c r="AP59" s="50"/>
      <c r="AQ59" s="50"/>
      <c r="AR59" s="40"/>
      <c r="AS59" s="35"/>
      <c r="AT59" s="35"/>
      <c r="AU59" s="35"/>
      <c r="AV59" s="35"/>
      <c r="AW59" s="35"/>
      <c r="AX59" s="35"/>
      <c r="AY59" s="35"/>
      <c r="AZ59" s="35"/>
      <c r="BA59" s="35"/>
      <c r="BB59" s="35"/>
      <c r="BC59" s="35"/>
      <c r="BD59" s="35"/>
      <c r="BE59" s="35"/>
    </row>
  </sheetData>
  <sheetProtection algorithmName="SHA-512" hashValue="575e8JoH4MpoHWeJLtmL8QAjyNZQUfg9nRNKeteq6Wo5+HeUGnUUqagxSFPkwEcCDnQjp3SkWFEe2O6itPpHSQ==" saltValue="7XreT/e2bkWz39JNx9PBiOPO7zwMnvMSeI0d7dYhs60y9QstrilWgWOlZEpM51n1y7X4mwK/OQxjTRF1j284MA==" spinCount="100000" sheet="1" objects="1" scenarios="1" formatColumns="0" formatRows="0"/>
  <mergeCells count="50">
    <mergeCell ref="AR2:BE2"/>
    <mergeCell ref="AN56:AP56"/>
    <mergeCell ref="AG56:AM56"/>
    <mergeCell ref="D56:H56"/>
    <mergeCell ref="J56:AF56"/>
    <mergeCell ref="AN57:AP57"/>
    <mergeCell ref="AG57:AM57"/>
    <mergeCell ref="D57:H57"/>
    <mergeCell ref="J57:AF57"/>
    <mergeCell ref="C52:G52"/>
    <mergeCell ref="I52:AF52"/>
    <mergeCell ref="AG52:AM52"/>
    <mergeCell ref="AN52:AP52"/>
    <mergeCell ref="AN55:AP55"/>
    <mergeCell ref="AG55:AM55"/>
    <mergeCell ref="D55:H55"/>
    <mergeCell ref="J55:AF55"/>
    <mergeCell ref="AG54:AM54"/>
    <mergeCell ref="AN54:AP54"/>
    <mergeCell ref="L45:AO45"/>
    <mergeCell ref="AM47:AN47"/>
    <mergeCell ref="AM49:AP49"/>
    <mergeCell ref="AS49:AT51"/>
    <mergeCell ref="AM50:AP50"/>
    <mergeCell ref="W33:AE33"/>
    <mergeCell ref="AK33:AO33"/>
    <mergeCell ref="L33:P33"/>
    <mergeCell ref="X35:AB35"/>
    <mergeCell ref="AK35:AO35"/>
    <mergeCell ref="AK31:AO31"/>
    <mergeCell ref="L31:P31"/>
    <mergeCell ref="W32:AE32"/>
    <mergeCell ref="AK32:AO32"/>
    <mergeCell ref="L32:P3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55" location="'1. - SO 01 Protikorozní o...'!C2" display="/"/>
    <hyperlink ref="A56" location="'2. - SO 02 Protikorozní o...'!C2" display="/"/>
    <hyperlink ref="A57" location="'VON - Vedlejší a ostatní ...'!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13"/>
  <sheetViews>
    <sheetView showGridLines="0" topLeftCell="A113" workbookViewId="0"/>
  </sheetViews>
  <sheetFormatPr defaultRowHeight="14.4"/>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1.42578125" style="1" customWidth="1"/>
    <col min="9"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363"/>
      <c r="M2" s="363"/>
      <c r="N2" s="363"/>
      <c r="O2" s="363"/>
      <c r="P2" s="363"/>
      <c r="Q2" s="363"/>
      <c r="R2" s="363"/>
      <c r="S2" s="363"/>
      <c r="T2" s="363"/>
      <c r="U2" s="363"/>
      <c r="V2" s="363"/>
      <c r="AT2" s="18" t="s">
        <v>87</v>
      </c>
    </row>
    <row r="3" spans="1:46" s="1" customFormat="1" ht="6.9" customHeight="1">
      <c r="B3" s="103"/>
      <c r="C3" s="104"/>
      <c r="D3" s="104"/>
      <c r="E3" s="104"/>
      <c r="F3" s="104"/>
      <c r="G3" s="104"/>
      <c r="H3" s="104"/>
      <c r="I3" s="104"/>
      <c r="J3" s="104"/>
      <c r="K3" s="104"/>
      <c r="L3" s="21"/>
      <c r="AT3" s="18" t="s">
        <v>88</v>
      </c>
    </row>
    <row r="4" spans="1:46" s="1" customFormat="1" ht="24.9" customHeight="1">
      <c r="B4" s="21"/>
      <c r="D4" s="105" t="s">
        <v>95</v>
      </c>
      <c r="L4" s="21"/>
      <c r="M4" s="106" t="s">
        <v>10</v>
      </c>
      <c r="AT4" s="18" t="s">
        <v>38</v>
      </c>
    </row>
    <row r="5" spans="1:46" s="1" customFormat="1" ht="6.9" customHeight="1">
      <c r="B5" s="21"/>
      <c r="L5" s="21"/>
    </row>
    <row r="6" spans="1:46" s="1" customFormat="1" ht="12" customHeight="1">
      <c r="B6" s="21"/>
      <c r="D6" s="107" t="s">
        <v>16</v>
      </c>
      <c r="L6" s="21"/>
    </row>
    <row r="7" spans="1:46" s="1" customFormat="1" ht="16.5" customHeight="1">
      <c r="B7" s="21"/>
      <c r="E7" s="364" t="str">
        <f>'Rekapitulace stavby'!K6</f>
        <v>VD Hradištko, protikorozní ochrana vrat HO a DO PK</v>
      </c>
      <c r="F7" s="365"/>
      <c r="G7" s="365"/>
      <c r="H7" s="365"/>
      <c r="L7" s="21"/>
    </row>
    <row r="8" spans="1:46" s="2" customFormat="1" ht="12" customHeight="1">
      <c r="A8" s="35"/>
      <c r="B8" s="40"/>
      <c r="C8" s="35"/>
      <c r="D8" s="107" t="s">
        <v>96</v>
      </c>
      <c r="E8" s="35"/>
      <c r="F8" s="35"/>
      <c r="G8" s="35"/>
      <c r="H8" s="35"/>
      <c r="I8" s="35"/>
      <c r="J8" s="35"/>
      <c r="K8" s="35"/>
      <c r="L8" s="108"/>
      <c r="S8" s="35"/>
      <c r="T8" s="35"/>
      <c r="U8" s="35"/>
      <c r="V8" s="35"/>
      <c r="W8" s="35"/>
      <c r="X8" s="35"/>
      <c r="Y8" s="35"/>
      <c r="Z8" s="35"/>
      <c r="AA8" s="35"/>
      <c r="AB8" s="35"/>
      <c r="AC8" s="35"/>
      <c r="AD8" s="35"/>
      <c r="AE8" s="35"/>
    </row>
    <row r="9" spans="1:46" s="2" customFormat="1" ht="16.5" customHeight="1">
      <c r="A9" s="35"/>
      <c r="B9" s="40"/>
      <c r="C9" s="35"/>
      <c r="D9" s="35"/>
      <c r="E9" s="366" t="s">
        <v>97</v>
      </c>
      <c r="F9" s="367"/>
      <c r="G9" s="367"/>
      <c r="H9" s="367"/>
      <c r="I9" s="35"/>
      <c r="J9" s="35"/>
      <c r="K9" s="35"/>
      <c r="L9" s="108"/>
      <c r="S9" s="35"/>
      <c r="T9" s="35"/>
      <c r="U9" s="35"/>
      <c r="V9" s="35"/>
      <c r="W9" s="35"/>
      <c r="X9" s="35"/>
      <c r="Y9" s="35"/>
      <c r="Z9" s="35"/>
      <c r="AA9" s="35"/>
      <c r="AB9" s="35"/>
      <c r="AC9" s="35"/>
      <c r="AD9" s="35"/>
      <c r="AE9" s="35"/>
    </row>
    <row r="10" spans="1:46" s="2" customFormat="1" ht="10.199999999999999">
      <c r="A10" s="35"/>
      <c r="B10" s="40"/>
      <c r="C10" s="35"/>
      <c r="D10" s="35"/>
      <c r="E10" s="35"/>
      <c r="F10" s="35"/>
      <c r="G10" s="35"/>
      <c r="H10" s="35"/>
      <c r="I10" s="35"/>
      <c r="J10" s="35"/>
      <c r="K10" s="35"/>
      <c r="L10" s="108"/>
      <c r="S10" s="35"/>
      <c r="T10" s="35"/>
      <c r="U10" s="35"/>
      <c r="V10" s="35"/>
      <c r="W10" s="35"/>
      <c r="X10" s="35"/>
      <c r="Y10" s="35"/>
      <c r="Z10" s="35"/>
      <c r="AA10" s="35"/>
      <c r="AB10" s="35"/>
      <c r="AC10" s="35"/>
      <c r="AD10" s="35"/>
      <c r="AE10" s="35"/>
    </row>
    <row r="11" spans="1:46" s="2" customFormat="1" ht="12" customHeight="1">
      <c r="A11" s="35"/>
      <c r="B11" s="40"/>
      <c r="C11" s="35"/>
      <c r="D11" s="107" t="s">
        <v>18</v>
      </c>
      <c r="E11" s="35"/>
      <c r="F11" s="109" t="s">
        <v>19</v>
      </c>
      <c r="G11" s="35"/>
      <c r="H11" s="35"/>
      <c r="I11" s="107" t="s">
        <v>20</v>
      </c>
      <c r="J11" s="109" t="s">
        <v>21</v>
      </c>
      <c r="K11" s="35"/>
      <c r="L11" s="108"/>
      <c r="S11" s="35"/>
      <c r="T11" s="35"/>
      <c r="U11" s="35"/>
      <c r="V11" s="35"/>
      <c r="W11" s="35"/>
      <c r="X11" s="35"/>
      <c r="Y11" s="35"/>
      <c r="Z11" s="35"/>
      <c r="AA11" s="35"/>
      <c r="AB11" s="35"/>
      <c r="AC11" s="35"/>
      <c r="AD11" s="35"/>
      <c r="AE11" s="35"/>
    </row>
    <row r="12" spans="1:46" s="2" customFormat="1" ht="12" customHeight="1">
      <c r="A12" s="35"/>
      <c r="B12" s="40"/>
      <c r="C12" s="35"/>
      <c r="D12" s="107" t="s">
        <v>22</v>
      </c>
      <c r="E12" s="35"/>
      <c r="F12" s="109" t="s">
        <v>23</v>
      </c>
      <c r="G12" s="35"/>
      <c r="H12" s="35"/>
      <c r="I12" s="107" t="s">
        <v>24</v>
      </c>
      <c r="J12" s="110" t="str">
        <f>'Rekapitulace stavby'!AN8</f>
        <v>5. 1. 2021</v>
      </c>
      <c r="K12" s="35"/>
      <c r="L12" s="108"/>
      <c r="S12" s="35"/>
      <c r="T12" s="35"/>
      <c r="U12" s="35"/>
      <c r="V12" s="35"/>
      <c r="W12" s="35"/>
      <c r="X12" s="35"/>
      <c r="Y12" s="35"/>
      <c r="Z12" s="35"/>
      <c r="AA12" s="35"/>
      <c r="AB12" s="35"/>
      <c r="AC12" s="35"/>
      <c r="AD12" s="35"/>
      <c r="AE12" s="35"/>
    </row>
    <row r="13" spans="1:46" s="2" customFormat="1" ht="10.8" customHeight="1">
      <c r="A13" s="35"/>
      <c r="B13" s="40"/>
      <c r="C13" s="35"/>
      <c r="D13" s="35"/>
      <c r="E13" s="35"/>
      <c r="F13" s="35"/>
      <c r="G13" s="35"/>
      <c r="H13" s="35"/>
      <c r="I13" s="35"/>
      <c r="J13" s="35"/>
      <c r="K13" s="35"/>
      <c r="L13" s="108"/>
      <c r="S13" s="35"/>
      <c r="T13" s="35"/>
      <c r="U13" s="35"/>
      <c r="V13" s="35"/>
      <c r="W13" s="35"/>
      <c r="X13" s="35"/>
      <c r="Y13" s="35"/>
      <c r="Z13" s="35"/>
      <c r="AA13" s="35"/>
      <c r="AB13" s="35"/>
      <c r="AC13" s="35"/>
      <c r="AD13" s="35"/>
      <c r="AE13" s="35"/>
    </row>
    <row r="14" spans="1:46" s="2" customFormat="1" ht="12" customHeight="1">
      <c r="A14" s="35"/>
      <c r="B14" s="40"/>
      <c r="C14" s="35"/>
      <c r="D14" s="107" t="s">
        <v>26</v>
      </c>
      <c r="E14" s="35"/>
      <c r="F14" s="35"/>
      <c r="G14" s="35"/>
      <c r="H14" s="35"/>
      <c r="I14" s="107" t="s">
        <v>27</v>
      </c>
      <c r="J14" s="109" t="s">
        <v>28</v>
      </c>
      <c r="K14" s="35"/>
      <c r="L14" s="108"/>
      <c r="S14" s="35"/>
      <c r="T14" s="35"/>
      <c r="U14" s="35"/>
      <c r="V14" s="35"/>
      <c r="W14" s="35"/>
      <c r="X14" s="35"/>
      <c r="Y14" s="35"/>
      <c r="Z14" s="35"/>
      <c r="AA14" s="35"/>
      <c r="AB14" s="35"/>
      <c r="AC14" s="35"/>
      <c r="AD14" s="35"/>
      <c r="AE14" s="35"/>
    </row>
    <row r="15" spans="1:46" s="2" customFormat="1" ht="18" customHeight="1">
      <c r="A15" s="35"/>
      <c r="B15" s="40"/>
      <c r="C15" s="35"/>
      <c r="D15" s="35"/>
      <c r="E15" s="109" t="s">
        <v>29</v>
      </c>
      <c r="F15" s="35"/>
      <c r="G15" s="35"/>
      <c r="H15" s="35"/>
      <c r="I15" s="107" t="s">
        <v>30</v>
      </c>
      <c r="J15" s="109" t="s">
        <v>31</v>
      </c>
      <c r="K15" s="35"/>
      <c r="L15" s="108"/>
      <c r="S15" s="35"/>
      <c r="T15" s="35"/>
      <c r="U15" s="35"/>
      <c r="V15" s="35"/>
      <c r="W15" s="35"/>
      <c r="X15" s="35"/>
      <c r="Y15" s="35"/>
      <c r="Z15" s="35"/>
      <c r="AA15" s="35"/>
      <c r="AB15" s="35"/>
      <c r="AC15" s="35"/>
      <c r="AD15" s="35"/>
      <c r="AE15" s="35"/>
    </row>
    <row r="16" spans="1:46" s="2" customFormat="1" ht="6.9" customHeight="1">
      <c r="A16" s="35"/>
      <c r="B16" s="40"/>
      <c r="C16" s="35"/>
      <c r="D16" s="35"/>
      <c r="E16" s="35"/>
      <c r="F16" s="35"/>
      <c r="G16" s="35"/>
      <c r="H16" s="35"/>
      <c r="I16" s="35"/>
      <c r="J16" s="35"/>
      <c r="K16" s="35"/>
      <c r="L16" s="108"/>
      <c r="S16" s="35"/>
      <c r="T16" s="35"/>
      <c r="U16" s="35"/>
      <c r="V16" s="35"/>
      <c r="W16" s="35"/>
      <c r="X16" s="35"/>
      <c r="Y16" s="35"/>
      <c r="Z16" s="35"/>
      <c r="AA16" s="35"/>
      <c r="AB16" s="35"/>
      <c r="AC16" s="35"/>
      <c r="AD16" s="35"/>
      <c r="AE16" s="35"/>
    </row>
    <row r="17" spans="1:31" s="2" customFormat="1" ht="12" customHeight="1">
      <c r="A17" s="35"/>
      <c r="B17" s="40"/>
      <c r="C17" s="35"/>
      <c r="D17" s="107" t="s">
        <v>32</v>
      </c>
      <c r="E17" s="35"/>
      <c r="F17" s="35"/>
      <c r="G17" s="35"/>
      <c r="H17" s="35"/>
      <c r="I17" s="107" t="s">
        <v>27</v>
      </c>
      <c r="J17" s="31" t="str">
        <f>'Rekapitulace stavby'!AN13</f>
        <v>Vyplň údaj</v>
      </c>
      <c r="K17" s="35"/>
      <c r="L17" s="108"/>
      <c r="S17" s="35"/>
      <c r="T17" s="35"/>
      <c r="U17" s="35"/>
      <c r="V17" s="35"/>
      <c r="W17" s="35"/>
      <c r="X17" s="35"/>
      <c r="Y17" s="35"/>
      <c r="Z17" s="35"/>
      <c r="AA17" s="35"/>
      <c r="AB17" s="35"/>
      <c r="AC17" s="35"/>
      <c r="AD17" s="35"/>
      <c r="AE17" s="35"/>
    </row>
    <row r="18" spans="1:31" s="2" customFormat="1" ht="18" customHeight="1">
      <c r="A18" s="35"/>
      <c r="B18" s="40"/>
      <c r="C18" s="35"/>
      <c r="D18" s="35"/>
      <c r="E18" s="368" t="str">
        <f>'Rekapitulace stavby'!E14</f>
        <v>Vyplň údaj</v>
      </c>
      <c r="F18" s="369"/>
      <c r="G18" s="369"/>
      <c r="H18" s="369"/>
      <c r="I18" s="107" t="s">
        <v>30</v>
      </c>
      <c r="J18" s="31" t="str">
        <f>'Rekapitulace stavby'!AN14</f>
        <v>Vyplň údaj</v>
      </c>
      <c r="K18" s="35"/>
      <c r="L18" s="108"/>
      <c r="S18" s="35"/>
      <c r="T18" s="35"/>
      <c r="U18" s="35"/>
      <c r="V18" s="35"/>
      <c r="W18" s="35"/>
      <c r="X18" s="35"/>
      <c r="Y18" s="35"/>
      <c r="Z18" s="35"/>
      <c r="AA18" s="35"/>
      <c r="AB18" s="35"/>
      <c r="AC18" s="35"/>
      <c r="AD18" s="35"/>
      <c r="AE18" s="35"/>
    </row>
    <row r="19" spans="1:31" s="2" customFormat="1" ht="6.9" customHeight="1">
      <c r="A19" s="35"/>
      <c r="B19" s="40"/>
      <c r="C19" s="35"/>
      <c r="D19" s="35"/>
      <c r="E19" s="35"/>
      <c r="F19" s="35"/>
      <c r="G19" s="35"/>
      <c r="H19" s="35"/>
      <c r="I19" s="35"/>
      <c r="J19" s="35"/>
      <c r="K19" s="35"/>
      <c r="L19" s="108"/>
      <c r="S19" s="35"/>
      <c r="T19" s="35"/>
      <c r="U19" s="35"/>
      <c r="V19" s="35"/>
      <c r="W19" s="35"/>
      <c r="X19" s="35"/>
      <c r="Y19" s="35"/>
      <c r="Z19" s="35"/>
      <c r="AA19" s="35"/>
      <c r="AB19" s="35"/>
      <c r="AC19" s="35"/>
      <c r="AD19" s="35"/>
      <c r="AE19" s="35"/>
    </row>
    <row r="20" spans="1:31" s="2" customFormat="1" ht="12" customHeight="1">
      <c r="A20" s="35"/>
      <c r="B20" s="40"/>
      <c r="C20" s="35"/>
      <c r="D20" s="107" t="s">
        <v>34</v>
      </c>
      <c r="E20" s="35"/>
      <c r="F20" s="35"/>
      <c r="G20" s="35"/>
      <c r="H20" s="35"/>
      <c r="I20" s="107" t="s">
        <v>27</v>
      </c>
      <c r="J20" s="109" t="s">
        <v>35</v>
      </c>
      <c r="K20" s="35"/>
      <c r="L20" s="108"/>
      <c r="S20" s="35"/>
      <c r="T20" s="35"/>
      <c r="U20" s="35"/>
      <c r="V20" s="35"/>
      <c r="W20" s="35"/>
      <c r="X20" s="35"/>
      <c r="Y20" s="35"/>
      <c r="Z20" s="35"/>
      <c r="AA20" s="35"/>
      <c r="AB20" s="35"/>
      <c r="AC20" s="35"/>
      <c r="AD20" s="35"/>
      <c r="AE20" s="35"/>
    </row>
    <row r="21" spans="1:31" s="2" customFormat="1" ht="18" customHeight="1">
      <c r="A21" s="35"/>
      <c r="B21" s="40"/>
      <c r="C21" s="35"/>
      <c r="D21" s="35"/>
      <c r="E21" s="109" t="s">
        <v>36</v>
      </c>
      <c r="F21" s="35"/>
      <c r="G21" s="35"/>
      <c r="H21" s="35"/>
      <c r="I21" s="107" t="s">
        <v>30</v>
      </c>
      <c r="J21" s="109" t="s">
        <v>37</v>
      </c>
      <c r="K21" s="35"/>
      <c r="L21" s="108"/>
      <c r="S21" s="35"/>
      <c r="T21" s="35"/>
      <c r="U21" s="35"/>
      <c r="V21" s="35"/>
      <c r="W21" s="35"/>
      <c r="X21" s="35"/>
      <c r="Y21" s="35"/>
      <c r="Z21" s="35"/>
      <c r="AA21" s="35"/>
      <c r="AB21" s="35"/>
      <c r="AC21" s="35"/>
      <c r="AD21" s="35"/>
      <c r="AE21" s="35"/>
    </row>
    <row r="22" spans="1:31" s="2" customFormat="1" ht="6.9" customHeight="1">
      <c r="A22" s="35"/>
      <c r="B22" s="40"/>
      <c r="C22" s="35"/>
      <c r="D22" s="35"/>
      <c r="E22" s="35"/>
      <c r="F22" s="35"/>
      <c r="G22" s="35"/>
      <c r="H22" s="35"/>
      <c r="I22" s="35"/>
      <c r="J22" s="35"/>
      <c r="K22" s="35"/>
      <c r="L22" s="108"/>
      <c r="S22" s="35"/>
      <c r="T22" s="35"/>
      <c r="U22" s="35"/>
      <c r="V22" s="35"/>
      <c r="W22" s="35"/>
      <c r="X22" s="35"/>
      <c r="Y22" s="35"/>
      <c r="Z22" s="35"/>
      <c r="AA22" s="35"/>
      <c r="AB22" s="35"/>
      <c r="AC22" s="35"/>
      <c r="AD22" s="35"/>
      <c r="AE22" s="35"/>
    </row>
    <row r="23" spans="1:31" s="2" customFormat="1" ht="12" customHeight="1">
      <c r="A23" s="35"/>
      <c r="B23" s="40"/>
      <c r="C23" s="35"/>
      <c r="D23" s="107" t="s">
        <v>39</v>
      </c>
      <c r="E23" s="35"/>
      <c r="F23" s="35"/>
      <c r="G23" s="35"/>
      <c r="H23" s="35"/>
      <c r="I23" s="107" t="s">
        <v>27</v>
      </c>
      <c r="J23" s="109" t="s">
        <v>40</v>
      </c>
      <c r="K23" s="35"/>
      <c r="L23" s="108"/>
      <c r="S23" s="35"/>
      <c r="T23" s="35"/>
      <c r="U23" s="35"/>
      <c r="V23" s="35"/>
      <c r="W23" s="35"/>
      <c r="X23" s="35"/>
      <c r="Y23" s="35"/>
      <c r="Z23" s="35"/>
      <c r="AA23" s="35"/>
      <c r="AB23" s="35"/>
      <c r="AC23" s="35"/>
      <c r="AD23" s="35"/>
      <c r="AE23" s="35"/>
    </row>
    <row r="24" spans="1:31" s="2" customFormat="1" ht="18" customHeight="1">
      <c r="A24" s="35"/>
      <c r="B24" s="40"/>
      <c r="C24" s="35"/>
      <c r="D24" s="35"/>
      <c r="E24" s="109" t="s">
        <v>41</v>
      </c>
      <c r="F24" s="35"/>
      <c r="G24" s="35"/>
      <c r="H24" s="35"/>
      <c r="I24" s="107" t="s">
        <v>30</v>
      </c>
      <c r="J24" s="109" t="s">
        <v>40</v>
      </c>
      <c r="K24" s="35"/>
      <c r="L24" s="108"/>
      <c r="S24" s="35"/>
      <c r="T24" s="35"/>
      <c r="U24" s="35"/>
      <c r="V24" s="35"/>
      <c r="W24" s="35"/>
      <c r="X24" s="35"/>
      <c r="Y24" s="35"/>
      <c r="Z24" s="35"/>
      <c r="AA24" s="35"/>
      <c r="AB24" s="35"/>
      <c r="AC24" s="35"/>
      <c r="AD24" s="35"/>
      <c r="AE24" s="35"/>
    </row>
    <row r="25" spans="1:31" s="2" customFormat="1" ht="6.9" customHeight="1">
      <c r="A25" s="35"/>
      <c r="B25" s="40"/>
      <c r="C25" s="35"/>
      <c r="D25" s="35"/>
      <c r="E25" s="35"/>
      <c r="F25" s="35"/>
      <c r="G25" s="35"/>
      <c r="H25" s="35"/>
      <c r="I25" s="35"/>
      <c r="J25" s="35"/>
      <c r="K25" s="35"/>
      <c r="L25" s="108"/>
      <c r="S25" s="35"/>
      <c r="T25" s="35"/>
      <c r="U25" s="35"/>
      <c r="V25" s="35"/>
      <c r="W25" s="35"/>
      <c r="X25" s="35"/>
      <c r="Y25" s="35"/>
      <c r="Z25" s="35"/>
      <c r="AA25" s="35"/>
      <c r="AB25" s="35"/>
      <c r="AC25" s="35"/>
      <c r="AD25" s="35"/>
      <c r="AE25" s="35"/>
    </row>
    <row r="26" spans="1:31" s="2" customFormat="1" ht="12" customHeight="1">
      <c r="A26" s="35"/>
      <c r="B26" s="40"/>
      <c r="C26" s="35"/>
      <c r="D26" s="107" t="s">
        <v>42</v>
      </c>
      <c r="E26" s="35"/>
      <c r="F26" s="35"/>
      <c r="G26" s="35"/>
      <c r="H26" s="35"/>
      <c r="I26" s="35"/>
      <c r="J26" s="35"/>
      <c r="K26" s="35"/>
      <c r="L26" s="108"/>
      <c r="S26" s="35"/>
      <c r="T26" s="35"/>
      <c r="U26" s="35"/>
      <c r="V26" s="35"/>
      <c r="W26" s="35"/>
      <c r="X26" s="35"/>
      <c r="Y26" s="35"/>
      <c r="Z26" s="35"/>
      <c r="AA26" s="35"/>
      <c r="AB26" s="35"/>
      <c r="AC26" s="35"/>
      <c r="AD26" s="35"/>
      <c r="AE26" s="35"/>
    </row>
    <row r="27" spans="1:31" s="8" customFormat="1" ht="59.25" customHeight="1">
      <c r="A27" s="111"/>
      <c r="B27" s="112"/>
      <c r="C27" s="111"/>
      <c r="D27" s="111"/>
      <c r="E27" s="370" t="s">
        <v>43</v>
      </c>
      <c r="F27" s="370"/>
      <c r="G27" s="370"/>
      <c r="H27" s="370"/>
      <c r="I27" s="111"/>
      <c r="J27" s="111"/>
      <c r="K27" s="111"/>
      <c r="L27" s="113"/>
      <c r="S27" s="111"/>
      <c r="T27" s="111"/>
      <c r="U27" s="111"/>
      <c r="V27" s="111"/>
      <c r="W27" s="111"/>
      <c r="X27" s="111"/>
      <c r="Y27" s="111"/>
      <c r="Z27" s="111"/>
      <c r="AA27" s="111"/>
      <c r="AB27" s="111"/>
      <c r="AC27" s="111"/>
      <c r="AD27" s="111"/>
      <c r="AE27" s="111"/>
    </row>
    <row r="28" spans="1:31" s="2" customFormat="1" ht="6.9" customHeight="1">
      <c r="A28" s="35"/>
      <c r="B28" s="40"/>
      <c r="C28" s="35"/>
      <c r="D28" s="35"/>
      <c r="E28" s="35"/>
      <c r="F28" s="35"/>
      <c r="G28" s="35"/>
      <c r="H28" s="35"/>
      <c r="I28" s="35"/>
      <c r="J28" s="35"/>
      <c r="K28" s="35"/>
      <c r="L28" s="108"/>
      <c r="S28" s="35"/>
      <c r="T28" s="35"/>
      <c r="U28" s="35"/>
      <c r="V28" s="35"/>
      <c r="W28" s="35"/>
      <c r="X28" s="35"/>
      <c r="Y28" s="35"/>
      <c r="Z28" s="35"/>
      <c r="AA28" s="35"/>
      <c r="AB28" s="35"/>
      <c r="AC28" s="35"/>
      <c r="AD28" s="35"/>
      <c r="AE28" s="35"/>
    </row>
    <row r="29" spans="1:31" s="2" customFormat="1" ht="6.9" customHeight="1">
      <c r="A29" s="35"/>
      <c r="B29" s="40"/>
      <c r="C29" s="35"/>
      <c r="D29" s="114"/>
      <c r="E29" s="114"/>
      <c r="F29" s="114"/>
      <c r="G29" s="114"/>
      <c r="H29" s="114"/>
      <c r="I29" s="114"/>
      <c r="J29" s="114"/>
      <c r="K29" s="114"/>
      <c r="L29" s="108"/>
      <c r="S29" s="35"/>
      <c r="T29" s="35"/>
      <c r="U29" s="35"/>
      <c r="V29" s="35"/>
      <c r="W29" s="35"/>
      <c r="X29" s="35"/>
      <c r="Y29" s="35"/>
      <c r="Z29" s="35"/>
      <c r="AA29" s="35"/>
      <c r="AB29" s="35"/>
      <c r="AC29" s="35"/>
      <c r="AD29" s="35"/>
      <c r="AE29" s="35"/>
    </row>
    <row r="30" spans="1:31" s="2" customFormat="1" ht="25.35" customHeight="1">
      <c r="A30" s="35"/>
      <c r="B30" s="40"/>
      <c r="C30" s="35"/>
      <c r="D30" s="115" t="s">
        <v>44</v>
      </c>
      <c r="E30" s="35"/>
      <c r="F30" s="35"/>
      <c r="G30" s="35"/>
      <c r="H30" s="35"/>
      <c r="I30" s="35"/>
      <c r="J30" s="116">
        <f>ROUND(J87, 2)</f>
        <v>0</v>
      </c>
      <c r="K30" s="35"/>
      <c r="L30" s="108"/>
      <c r="S30" s="35"/>
      <c r="T30" s="35"/>
      <c r="U30" s="35"/>
      <c r="V30" s="35"/>
      <c r="W30" s="35"/>
      <c r="X30" s="35"/>
      <c r="Y30" s="35"/>
      <c r="Z30" s="35"/>
      <c r="AA30" s="35"/>
      <c r="AB30" s="35"/>
      <c r="AC30" s="35"/>
      <c r="AD30" s="35"/>
      <c r="AE30" s="35"/>
    </row>
    <row r="31" spans="1:31" s="2" customFormat="1" ht="6.9" customHeight="1">
      <c r="A31" s="35"/>
      <c r="B31" s="40"/>
      <c r="C31" s="35"/>
      <c r="D31" s="114"/>
      <c r="E31" s="114"/>
      <c r="F31" s="114"/>
      <c r="G31" s="114"/>
      <c r="H31" s="114"/>
      <c r="I31" s="114"/>
      <c r="J31" s="114"/>
      <c r="K31" s="114"/>
      <c r="L31" s="108"/>
      <c r="S31" s="35"/>
      <c r="T31" s="35"/>
      <c r="U31" s="35"/>
      <c r="V31" s="35"/>
      <c r="W31" s="35"/>
      <c r="X31" s="35"/>
      <c r="Y31" s="35"/>
      <c r="Z31" s="35"/>
      <c r="AA31" s="35"/>
      <c r="AB31" s="35"/>
      <c r="AC31" s="35"/>
      <c r="AD31" s="35"/>
      <c r="AE31" s="35"/>
    </row>
    <row r="32" spans="1:31" s="2" customFormat="1" ht="14.4" customHeight="1">
      <c r="A32" s="35"/>
      <c r="B32" s="40"/>
      <c r="C32" s="35"/>
      <c r="D32" s="35"/>
      <c r="E32" s="35"/>
      <c r="F32" s="117" t="s">
        <v>46</v>
      </c>
      <c r="G32" s="35"/>
      <c r="H32" s="35"/>
      <c r="I32" s="117" t="s">
        <v>45</v>
      </c>
      <c r="J32" s="117" t="s">
        <v>47</v>
      </c>
      <c r="K32" s="35"/>
      <c r="L32" s="108"/>
      <c r="S32" s="35"/>
      <c r="T32" s="35"/>
      <c r="U32" s="35"/>
      <c r="V32" s="35"/>
      <c r="W32" s="35"/>
      <c r="X32" s="35"/>
      <c r="Y32" s="35"/>
      <c r="Z32" s="35"/>
      <c r="AA32" s="35"/>
      <c r="AB32" s="35"/>
      <c r="AC32" s="35"/>
      <c r="AD32" s="35"/>
      <c r="AE32" s="35"/>
    </row>
    <row r="33" spans="1:31" s="2" customFormat="1" ht="14.4" hidden="1" customHeight="1">
      <c r="A33" s="35"/>
      <c r="B33" s="40"/>
      <c r="C33" s="35"/>
      <c r="D33" s="118" t="s">
        <v>48</v>
      </c>
      <c r="E33" s="107" t="s">
        <v>49</v>
      </c>
      <c r="F33" s="119">
        <f>ROUND((SUM(BE87:BE312)),  2)</f>
        <v>0</v>
      </c>
      <c r="G33" s="35"/>
      <c r="H33" s="35"/>
      <c r="I33" s="120">
        <v>0.21</v>
      </c>
      <c r="J33" s="119">
        <f>ROUND(((SUM(BE87:BE312))*I33),  2)</f>
        <v>0</v>
      </c>
      <c r="K33" s="35"/>
      <c r="L33" s="108"/>
      <c r="S33" s="35"/>
      <c r="T33" s="35"/>
      <c r="U33" s="35"/>
      <c r="V33" s="35"/>
      <c r="W33" s="35"/>
      <c r="X33" s="35"/>
      <c r="Y33" s="35"/>
      <c r="Z33" s="35"/>
      <c r="AA33" s="35"/>
      <c r="AB33" s="35"/>
      <c r="AC33" s="35"/>
      <c r="AD33" s="35"/>
      <c r="AE33" s="35"/>
    </row>
    <row r="34" spans="1:31" s="2" customFormat="1" ht="14.4" hidden="1" customHeight="1">
      <c r="A34" s="35"/>
      <c r="B34" s="40"/>
      <c r="C34" s="35"/>
      <c r="D34" s="35"/>
      <c r="E34" s="107" t="s">
        <v>50</v>
      </c>
      <c r="F34" s="119">
        <f>ROUND((SUM(BF87:BF312)),  2)</f>
        <v>0</v>
      </c>
      <c r="G34" s="35"/>
      <c r="H34" s="35"/>
      <c r="I34" s="120">
        <v>0.15</v>
      </c>
      <c r="J34" s="119">
        <f>ROUND(((SUM(BF87:BF312))*I34),  2)</f>
        <v>0</v>
      </c>
      <c r="K34" s="35"/>
      <c r="L34" s="108"/>
      <c r="S34" s="35"/>
      <c r="T34" s="35"/>
      <c r="U34" s="35"/>
      <c r="V34" s="35"/>
      <c r="W34" s="35"/>
      <c r="X34" s="35"/>
      <c r="Y34" s="35"/>
      <c r="Z34" s="35"/>
      <c r="AA34" s="35"/>
      <c r="AB34" s="35"/>
      <c r="AC34" s="35"/>
      <c r="AD34" s="35"/>
      <c r="AE34" s="35"/>
    </row>
    <row r="35" spans="1:31" s="2" customFormat="1" ht="14.4" customHeight="1">
      <c r="A35" s="35"/>
      <c r="B35" s="40"/>
      <c r="C35" s="35"/>
      <c r="D35" s="107" t="s">
        <v>48</v>
      </c>
      <c r="E35" s="107" t="s">
        <v>51</v>
      </c>
      <c r="F35" s="119">
        <f>ROUND((SUM(BG87:BG312)),  2)</f>
        <v>0</v>
      </c>
      <c r="G35" s="35"/>
      <c r="H35" s="35"/>
      <c r="I35" s="120">
        <v>0.21</v>
      </c>
      <c r="J35" s="119">
        <f>0</f>
        <v>0</v>
      </c>
      <c r="K35" s="35"/>
      <c r="L35" s="108"/>
      <c r="S35" s="35"/>
      <c r="T35" s="35"/>
      <c r="U35" s="35"/>
      <c r="V35" s="35"/>
      <c r="W35" s="35"/>
      <c r="X35" s="35"/>
      <c r="Y35" s="35"/>
      <c r="Z35" s="35"/>
      <c r="AA35" s="35"/>
      <c r="AB35" s="35"/>
      <c r="AC35" s="35"/>
      <c r="AD35" s="35"/>
      <c r="AE35" s="35"/>
    </row>
    <row r="36" spans="1:31" s="2" customFormat="1" ht="14.4" customHeight="1">
      <c r="A36" s="35"/>
      <c r="B36" s="40"/>
      <c r="C36" s="35"/>
      <c r="D36" s="35"/>
      <c r="E36" s="107" t="s">
        <v>52</v>
      </c>
      <c r="F36" s="119">
        <f>ROUND((SUM(BH87:BH312)),  2)</f>
        <v>0</v>
      </c>
      <c r="G36" s="35"/>
      <c r="H36" s="35"/>
      <c r="I36" s="120">
        <v>0.15</v>
      </c>
      <c r="J36" s="119">
        <f>0</f>
        <v>0</v>
      </c>
      <c r="K36" s="35"/>
      <c r="L36" s="108"/>
      <c r="S36" s="35"/>
      <c r="T36" s="35"/>
      <c r="U36" s="35"/>
      <c r="V36" s="35"/>
      <c r="W36" s="35"/>
      <c r="X36" s="35"/>
      <c r="Y36" s="35"/>
      <c r="Z36" s="35"/>
      <c r="AA36" s="35"/>
      <c r="AB36" s="35"/>
      <c r="AC36" s="35"/>
      <c r="AD36" s="35"/>
      <c r="AE36" s="35"/>
    </row>
    <row r="37" spans="1:31" s="2" customFormat="1" ht="14.4" hidden="1" customHeight="1">
      <c r="A37" s="35"/>
      <c r="B37" s="40"/>
      <c r="C37" s="35"/>
      <c r="D37" s="35"/>
      <c r="E37" s="107" t="s">
        <v>53</v>
      </c>
      <c r="F37" s="119">
        <f>ROUND((SUM(BI87:BI312)),  2)</f>
        <v>0</v>
      </c>
      <c r="G37" s="35"/>
      <c r="H37" s="35"/>
      <c r="I37" s="120">
        <v>0</v>
      </c>
      <c r="J37" s="119">
        <f>0</f>
        <v>0</v>
      </c>
      <c r="K37" s="35"/>
      <c r="L37" s="108"/>
      <c r="S37" s="35"/>
      <c r="T37" s="35"/>
      <c r="U37" s="35"/>
      <c r="V37" s="35"/>
      <c r="W37" s="35"/>
      <c r="X37" s="35"/>
      <c r="Y37" s="35"/>
      <c r="Z37" s="35"/>
      <c r="AA37" s="35"/>
      <c r="AB37" s="35"/>
      <c r="AC37" s="35"/>
      <c r="AD37" s="35"/>
      <c r="AE37" s="35"/>
    </row>
    <row r="38" spans="1:31" s="2" customFormat="1" ht="6.9" customHeight="1">
      <c r="A38" s="35"/>
      <c r="B38" s="40"/>
      <c r="C38" s="35"/>
      <c r="D38" s="35"/>
      <c r="E38" s="35"/>
      <c r="F38" s="35"/>
      <c r="G38" s="35"/>
      <c r="H38" s="35"/>
      <c r="I38" s="35"/>
      <c r="J38" s="35"/>
      <c r="K38" s="35"/>
      <c r="L38" s="108"/>
      <c r="S38" s="35"/>
      <c r="T38" s="35"/>
      <c r="U38" s="35"/>
      <c r="V38" s="35"/>
      <c r="W38" s="35"/>
      <c r="X38" s="35"/>
      <c r="Y38" s="35"/>
      <c r="Z38" s="35"/>
      <c r="AA38" s="35"/>
      <c r="AB38" s="35"/>
      <c r="AC38" s="35"/>
      <c r="AD38" s="35"/>
      <c r="AE38" s="35"/>
    </row>
    <row r="39" spans="1:31" s="2" customFormat="1" ht="25.35" customHeight="1">
      <c r="A39" s="35"/>
      <c r="B39" s="40"/>
      <c r="C39" s="121"/>
      <c r="D39" s="122" t="s">
        <v>54</v>
      </c>
      <c r="E39" s="123"/>
      <c r="F39" s="123"/>
      <c r="G39" s="124" t="s">
        <v>55</v>
      </c>
      <c r="H39" s="125" t="s">
        <v>56</v>
      </c>
      <c r="I39" s="123"/>
      <c r="J39" s="126">
        <f>SUM(J30:J37)</f>
        <v>0</v>
      </c>
      <c r="K39" s="127"/>
      <c r="L39" s="108"/>
      <c r="S39" s="35"/>
      <c r="T39" s="35"/>
      <c r="U39" s="35"/>
      <c r="V39" s="35"/>
      <c r="W39" s="35"/>
      <c r="X39" s="35"/>
      <c r="Y39" s="35"/>
      <c r="Z39" s="35"/>
      <c r="AA39" s="35"/>
      <c r="AB39" s="35"/>
      <c r="AC39" s="35"/>
      <c r="AD39" s="35"/>
      <c r="AE39" s="35"/>
    </row>
    <row r="40" spans="1:31" s="2" customFormat="1" ht="14.4" customHeight="1">
      <c r="A40" s="35"/>
      <c r="B40" s="128"/>
      <c r="C40" s="129"/>
      <c r="D40" s="129"/>
      <c r="E40" s="129"/>
      <c r="F40" s="129"/>
      <c r="G40" s="129"/>
      <c r="H40" s="129"/>
      <c r="I40" s="129"/>
      <c r="J40" s="129"/>
      <c r="K40" s="129"/>
      <c r="L40" s="108"/>
      <c r="S40" s="35"/>
      <c r="T40" s="35"/>
      <c r="U40" s="35"/>
      <c r="V40" s="35"/>
      <c r="W40" s="35"/>
      <c r="X40" s="35"/>
      <c r="Y40" s="35"/>
      <c r="Z40" s="35"/>
      <c r="AA40" s="35"/>
      <c r="AB40" s="35"/>
      <c r="AC40" s="35"/>
      <c r="AD40" s="35"/>
      <c r="AE40" s="35"/>
    </row>
    <row r="44" spans="1:31" s="2" customFormat="1" ht="6.9" customHeight="1">
      <c r="A44" s="35"/>
      <c r="B44" s="130"/>
      <c r="C44" s="131"/>
      <c r="D44" s="131"/>
      <c r="E44" s="131"/>
      <c r="F44" s="131"/>
      <c r="G44" s="131"/>
      <c r="H44" s="131"/>
      <c r="I44" s="131"/>
      <c r="J44" s="131"/>
      <c r="K44" s="131"/>
      <c r="L44" s="108"/>
      <c r="S44" s="35"/>
      <c r="T44" s="35"/>
      <c r="U44" s="35"/>
      <c r="V44" s="35"/>
      <c r="W44" s="35"/>
      <c r="X44" s="35"/>
      <c r="Y44" s="35"/>
      <c r="Z44" s="35"/>
      <c r="AA44" s="35"/>
      <c r="AB44" s="35"/>
      <c r="AC44" s="35"/>
      <c r="AD44" s="35"/>
      <c r="AE44" s="35"/>
    </row>
    <row r="45" spans="1:31" s="2" customFormat="1" ht="24.9" customHeight="1">
      <c r="A45" s="35"/>
      <c r="B45" s="36"/>
      <c r="C45" s="24" t="s">
        <v>98</v>
      </c>
      <c r="D45" s="37"/>
      <c r="E45" s="37"/>
      <c r="F45" s="37"/>
      <c r="G45" s="37"/>
      <c r="H45" s="37"/>
      <c r="I45" s="37"/>
      <c r="J45" s="37"/>
      <c r="K45" s="37"/>
      <c r="L45" s="108"/>
      <c r="S45" s="35"/>
      <c r="T45" s="35"/>
      <c r="U45" s="35"/>
      <c r="V45" s="35"/>
      <c r="W45" s="35"/>
      <c r="X45" s="35"/>
      <c r="Y45" s="35"/>
      <c r="Z45" s="35"/>
      <c r="AA45" s="35"/>
      <c r="AB45" s="35"/>
      <c r="AC45" s="35"/>
      <c r="AD45" s="35"/>
      <c r="AE45" s="35"/>
    </row>
    <row r="46" spans="1:31" s="2" customFormat="1" ht="6.9" customHeight="1">
      <c r="A46" s="35"/>
      <c r="B46" s="36"/>
      <c r="C46" s="37"/>
      <c r="D46" s="37"/>
      <c r="E46" s="37"/>
      <c r="F46" s="37"/>
      <c r="G46" s="37"/>
      <c r="H46" s="37"/>
      <c r="I46" s="37"/>
      <c r="J46" s="37"/>
      <c r="K46" s="37"/>
      <c r="L46" s="108"/>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37"/>
      <c r="J47" s="37"/>
      <c r="K47" s="37"/>
      <c r="L47" s="108"/>
      <c r="S47" s="35"/>
      <c r="T47" s="35"/>
      <c r="U47" s="35"/>
      <c r="V47" s="35"/>
      <c r="W47" s="35"/>
      <c r="X47" s="35"/>
      <c r="Y47" s="35"/>
      <c r="Z47" s="35"/>
      <c r="AA47" s="35"/>
      <c r="AB47" s="35"/>
      <c r="AC47" s="35"/>
      <c r="AD47" s="35"/>
      <c r="AE47" s="35"/>
    </row>
    <row r="48" spans="1:31" s="2" customFormat="1" ht="16.5" customHeight="1">
      <c r="A48" s="35"/>
      <c r="B48" s="36"/>
      <c r="C48" s="37"/>
      <c r="D48" s="37"/>
      <c r="E48" s="371" t="str">
        <f>E7</f>
        <v>VD Hradištko, protikorozní ochrana vrat HO a DO PK</v>
      </c>
      <c r="F48" s="372"/>
      <c r="G48" s="372"/>
      <c r="H48" s="372"/>
      <c r="I48" s="37"/>
      <c r="J48" s="37"/>
      <c r="K48" s="37"/>
      <c r="L48" s="108"/>
      <c r="S48" s="35"/>
      <c r="T48" s="35"/>
      <c r="U48" s="35"/>
      <c r="V48" s="35"/>
      <c r="W48" s="35"/>
      <c r="X48" s="35"/>
      <c r="Y48" s="35"/>
      <c r="Z48" s="35"/>
      <c r="AA48" s="35"/>
      <c r="AB48" s="35"/>
      <c r="AC48" s="35"/>
      <c r="AD48" s="35"/>
      <c r="AE48" s="35"/>
    </row>
    <row r="49" spans="1:47" s="2" customFormat="1" ht="12" customHeight="1">
      <c r="A49" s="35"/>
      <c r="B49" s="36"/>
      <c r="C49" s="30" t="s">
        <v>96</v>
      </c>
      <c r="D49" s="37"/>
      <c r="E49" s="37"/>
      <c r="F49" s="37"/>
      <c r="G49" s="37"/>
      <c r="H49" s="37"/>
      <c r="I49" s="37"/>
      <c r="J49" s="37"/>
      <c r="K49" s="37"/>
      <c r="L49" s="108"/>
      <c r="S49" s="35"/>
      <c r="T49" s="35"/>
      <c r="U49" s="35"/>
      <c r="V49" s="35"/>
      <c r="W49" s="35"/>
      <c r="X49" s="35"/>
      <c r="Y49" s="35"/>
      <c r="Z49" s="35"/>
      <c r="AA49" s="35"/>
      <c r="AB49" s="35"/>
      <c r="AC49" s="35"/>
      <c r="AD49" s="35"/>
      <c r="AE49" s="35"/>
    </row>
    <row r="50" spans="1:47" s="2" customFormat="1" ht="16.5" customHeight="1">
      <c r="A50" s="35"/>
      <c r="B50" s="36"/>
      <c r="C50" s="37"/>
      <c r="D50" s="37"/>
      <c r="E50" s="343" t="str">
        <f>E9</f>
        <v>1. - SO 01 Protikorozní ochrana vrat HO</v>
      </c>
      <c r="F50" s="373"/>
      <c r="G50" s="373"/>
      <c r="H50" s="373"/>
      <c r="I50" s="37"/>
      <c r="J50" s="37"/>
      <c r="K50" s="37"/>
      <c r="L50" s="108"/>
      <c r="S50" s="35"/>
      <c r="T50" s="35"/>
      <c r="U50" s="35"/>
      <c r="V50" s="35"/>
      <c r="W50" s="35"/>
      <c r="X50" s="35"/>
      <c r="Y50" s="35"/>
      <c r="Z50" s="35"/>
      <c r="AA50" s="35"/>
      <c r="AB50" s="35"/>
      <c r="AC50" s="35"/>
      <c r="AD50" s="35"/>
      <c r="AE50" s="35"/>
    </row>
    <row r="51" spans="1:47" s="2" customFormat="1" ht="6.9" customHeight="1">
      <c r="A51" s="35"/>
      <c r="B51" s="36"/>
      <c r="C51" s="37"/>
      <c r="D51" s="37"/>
      <c r="E51" s="37"/>
      <c r="F51" s="37"/>
      <c r="G51" s="37"/>
      <c r="H51" s="37"/>
      <c r="I51" s="37"/>
      <c r="J51" s="37"/>
      <c r="K51" s="37"/>
      <c r="L51" s="108"/>
      <c r="S51" s="35"/>
      <c r="T51" s="35"/>
      <c r="U51" s="35"/>
      <c r="V51" s="35"/>
      <c r="W51" s="35"/>
      <c r="X51" s="35"/>
      <c r="Y51" s="35"/>
      <c r="Z51" s="35"/>
      <c r="AA51" s="35"/>
      <c r="AB51" s="35"/>
      <c r="AC51" s="35"/>
      <c r="AD51" s="35"/>
      <c r="AE51" s="35"/>
    </row>
    <row r="52" spans="1:47" s="2" customFormat="1" ht="12" customHeight="1">
      <c r="A52" s="35"/>
      <c r="B52" s="36"/>
      <c r="C52" s="30" t="s">
        <v>22</v>
      </c>
      <c r="D52" s="37"/>
      <c r="E52" s="37"/>
      <c r="F52" s="28" t="str">
        <f>F12</f>
        <v>Hradištko</v>
      </c>
      <c r="G52" s="37"/>
      <c r="H52" s="37"/>
      <c r="I52" s="30" t="s">
        <v>24</v>
      </c>
      <c r="J52" s="61" t="str">
        <f>IF(J12="","",J12)</f>
        <v>5. 1. 2021</v>
      </c>
      <c r="K52" s="37"/>
      <c r="L52" s="108"/>
      <c r="S52" s="35"/>
      <c r="T52" s="35"/>
      <c r="U52" s="35"/>
      <c r="V52" s="35"/>
      <c r="W52" s="35"/>
      <c r="X52" s="35"/>
      <c r="Y52" s="35"/>
      <c r="Z52" s="35"/>
      <c r="AA52" s="35"/>
      <c r="AB52" s="35"/>
      <c r="AC52" s="35"/>
      <c r="AD52" s="35"/>
      <c r="AE52" s="35"/>
    </row>
    <row r="53" spans="1:47" s="2" customFormat="1" ht="6.9" customHeight="1">
      <c r="A53" s="35"/>
      <c r="B53" s="36"/>
      <c r="C53" s="37"/>
      <c r="D53" s="37"/>
      <c r="E53" s="37"/>
      <c r="F53" s="37"/>
      <c r="G53" s="37"/>
      <c r="H53" s="37"/>
      <c r="I53" s="37"/>
      <c r="J53" s="37"/>
      <c r="K53" s="37"/>
      <c r="L53" s="108"/>
      <c r="S53" s="35"/>
      <c r="T53" s="35"/>
      <c r="U53" s="35"/>
      <c r="V53" s="35"/>
      <c r="W53" s="35"/>
      <c r="X53" s="35"/>
      <c r="Y53" s="35"/>
      <c r="Z53" s="35"/>
      <c r="AA53" s="35"/>
      <c r="AB53" s="35"/>
      <c r="AC53" s="35"/>
      <c r="AD53" s="35"/>
      <c r="AE53" s="35"/>
    </row>
    <row r="54" spans="1:47" s="2" customFormat="1" ht="40.049999999999997" customHeight="1">
      <c r="A54" s="35"/>
      <c r="B54" s="36"/>
      <c r="C54" s="30" t="s">
        <v>26</v>
      </c>
      <c r="D54" s="37"/>
      <c r="E54" s="37"/>
      <c r="F54" s="28" t="str">
        <f>E15</f>
        <v>Povodí Labe, státní podnik, OIČ, Hradec Králové</v>
      </c>
      <c r="G54" s="37"/>
      <c r="H54" s="37"/>
      <c r="I54" s="30" t="s">
        <v>34</v>
      </c>
      <c r="J54" s="33" t="str">
        <f>E21</f>
        <v>Ing. Ota Dubský, Nechvílova 1825, 148 00 Praha 4</v>
      </c>
      <c r="K54" s="37"/>
      <c r="L54" s="108"/>
      <c r="S54" s="35"/>
      <c r="T54" s="35"/>
      <c r="U54" s="35"/>
      <c r="V54" s="35"/>
      <c r="W54" s="35"/>
      <c r="X54" s="35"/>
      <c r="Y54" s="35"/>
      <c r="Z54" s="35"/>
      <c r="AA54" s="35"/>
      <c r="AB54" s="35"/>
      <c r="AC54" s="35"/>
      <c r="AD54" s="35"/>
      <c r="AE54" s="35"/>
    </row>
    <row r="55" spans="1:47" s="2" customFormat="1" ht="15.15" customHeight="1">
      <c r="A55" s="35"/>
      <c r="B55" s="36"/>
      <c r="C55" s="30" t="s">
        <v>32</v>
      </c>
      <c r="D55" s="37"/>
      <c r="E55" s="37"/>
      <c r="F55" s="28" t="str">
        <f>IF(E18="","",E18)</f>
        <v>Vyplň údaj</v>
      </c>
      <c r="G55" s="37"/>
      <c r="H55" s="37"/>
      <c r="I55" s="30" t="s">
        <v>39</v>
      </c>
      <c r="J55" s="33" t="str">
        <f>E24</f>
        <v>Ing. Eva Morkesová</v>
      </c>
      <c r="K55" s="37"/>
      <c r="L55" s="108"/>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37"/>
      <c r="J56" s="37"/>
      <c r="K56" s="37"/>
      <c r="L56" s="108"/>
      <c r="S56" s="35"/>
      <c r="T56" s="35"/>
      <c r="U56" s="35"/>
      <c r="V56" s="35"/>
      <c r="W56" s="35"/>
      <c r="X56" s="35"/>
      <c r="Y56" s="35"/>
      <c r="Z56" s="35"/>
      <c r="AA56" s="35"/>
      <c r="AB56" s="35"/>
      <c r="AC56" s="35"/>
      <c r="AD56" s="35"/>
      <c r="AE56" s="35"/>
    </row>
    <row r="57" spans="1:47" s="2" customFormat="1" ht="29.25" customHeight="1">
      <c r="A57" s="35"/>
      <c r="B57" s="36"/>
      <c r="C57" s="132" t="s">
        <v>99</v>
      </c>
      <c r="D57" s="133"/>
      <c r="E57" s="133"/>
      <c r="F57" s="133"/>
      <c r="G57" s="133"/>
      <c r="H57" s="133"/>
      <c r="I57" s="133"/>
      <c r="J57" s="134" t="s">
        <v>100</v>
      </c>
      <c r="K57" s="133"/>
      <c r="L57" s="108"/>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37"/>
      <c r="J58" s="37"/>
      <c r="K58" s="37"/>
      <c r="L58" s="108"/>
      <c r="S58" s="35"/>
      <c r="T58" s="35"/>
      <c r="U58" s="35"/>
      <c r="V58" s="35"/>
      <c r="W58" s="35"/>
      <c r="X58" s="35"/>
      <c r="Y58" s="35"/>
      <c r="Z58" s="35"/>
      <c r="AA58" s="35"/>
      <c r="AB58" s="35"/>
      <c r="AC58" s="35"/>
      <c r="AD58" s="35"/>
      <c r="AE58" s="35"/>
    </row>
    <row r="59" spans="1:47" s="2" customFormat="1" ht="22.8" customHeight="1">
      <c r="A59" s="35"/>
      <c r="B59" s="36"/>
      <c r="C59" s="135" t="s">
        <v>76</v>
      </c>
      <c r="D59" s="37"/>
      <c r="E59" s="37"/>
      <c r="F59" s="37"/>
      <c r="G59" s="37"/>
      <c r="H59" s="37"/>
      <c r="I59" s="37"/>
      <c r="J59" s="79">
        <f>J87</f>
        <v>0</v>
      </c>
      <c r="K59" s="37"/>
      <c r="L59" s="108"/>
      <c r="S59" s="35"/>
      <c r="T59" s="35"/>
      <c r="U59" s="35"/>
      <c r="V59" s="35"/>
      <c r="W59" s="35"/>
      <c r="X59" s="35"/>
      <c r="Y59" s="35"/>
      <c r="Z59" s="35"/>
      <c r="AA59" s="35"/>
      <c r="AB59" s="35"/>
      <c r="AC59" s="35"/>
      <c r="AD59" s="35"/>
      <c r="AE59" s="35"/>
      <c r="AU59" s="18" t="s">
        <v>101</v>
      </c>
    </row>
    <row r="60" spans="1:47" s="9" customFormat="1" ht="24.9" customHeight="1">
      <c r="B60" s="136"/>
      <c r="C60" s="137"/>
      <c r="D60" s="138" t="s">
        <v>102</v>
      </c>
      <c r="E60" s="139"/>
      <c r="F60" s="139"/>
      <c r="G60" s="139"/>
      <c r="H60" s="139"/>
      <c r="I60" s="139"/>
      <c r="J60" s="140">
        <f>J88</f>
        <v>0</v>
      </c>
      <c r="K60" s="137"/>
      <c r="L60" s="141"/>
    </row>
    <row r="61" spans="1:47" s="10" customFormat="1" ht="19.95" customHeight="1">
      <c r="B61" s="142"/>
      <c r="C61" s="143"/>
      <c r="D61" s="144" t="s">
        <v>103</v>
      </c>
      <c r="E61" s="145"/>
      <c r="F61" s="145"/>
      <c r="G61" s="145"/>
      <c r="H61" s="145"/>
      <c r="I61" s="145"/>
      <c r="J61" s="146">
        <f>J89</f>
        <v>0</v>
      </c>
      <c r="K61" s="143"/>
      <c r="L61" s="147"/>
    </row>
    <row r="62" spans="1:47" s="10" customFormat="1" ht="19.95" customHeight="1">
      <c r="B62" s="142"/>
      <c r="C62" s="143"/>
      <c r="D62" s="144" t="s">
        <v>104</v>
      </c>
      <c r="E62" s="145"/>
      <c r="F62" s="145"/>
      <c r="G62" s="145"/>
      <c r="H62" s="145"/>
      <c r="I62" s="145"/>
      <c r="J62" s="146">
        <f>J105</f>
        <v>0</v>
      </c>
      <c r="K62" s="143"/>
      <c r="L62" s="147"/>
    </row>
    <row r="63" spans="1:47" s="9" customFormat="1" ht="24.9" customHeight="1">
      <c r="B63" s="136"/>
      <c r="C63" s="137"/>
      <c r="D63" s="138" t="s">
        <v>105</v>
      </c>
      <c r="E63" s="139"/>
      <c r="F63" s="139"/>
      <c r="G63" s="139"/>
      <c r="H63" s="139"/>
      <c r="I63" s="139"/>
      <c r="J63" s="140">
        <f>J115</f>
        <v>0</v>
      </c>
      <c r="K63" s="137"/>
      <c r="L63" s="141"/>
    </row>
    <row r="64" spans="1:47" s="10" customFormat="1" ht="19.95" customHeight="1">
      <c r="B64" s="142"/>
      <c r="C64" s="143"/>
      <c r="D64" s="144" t="s">
        <v>106</v>
      </c>
      <c r="E64" s="145"/>
      <c r="F64" s="145"/>
      <c r="G64" s="145"/>
      <c r="H64" s="145"/>
      <c r="I64" s="145"/>
      <c r="J64" s="146">
        <f>J116</f>
        <v>0</v>
      </c>
      <c r="K64" s="143"/>
      <c r="L64" s="147"/>
    </row>
    <row r="65" spans="1:31" s="10" customFormat="1" ht="19.95" customHeight="1">
      <c r="B65" s="142"/>
      <c r="C65" s="143"/>
      <c r="D65" s="144" t="s">
        <v>107</v>
      </c>
      <c r="E65" s="145"/>
      <c r="F65" s="145"/>
      <c r="G65" s="145"/>
      <c r="H65" s="145"/>
      <c r="I65" s="145"/>
      <c r="J65" s="146">
        <f>J128</f>
        <v>0</v>
      </c>
      <c r="K65" s="143"/>
      <c r="L65" s="147"/>
    </row>
    <row r="66" spans="1:31" s="10" customFormat="1" ht="19.95" customHeight="1">
      <c r="B66" s="142"/>
      <c r="C66" s="143"/>
      <c r="D66" s="144" t="s">
        <v>108</v>
      </c>
      <c r="E66" s="145"/>
      <c r="F66" s="145"/>
      <c r="G66" s="145"/>
      <c r="H66" s="145"/>
      <c r="I66" s="145"/>
      <c r="J66" s="146">
        <f>J135</f>
        <v>0</v>
      </c>
      <c r="K66" s="143"/>
      <c r="L66" s="147"/>
    </row>
    <row r="67" spans="1:31" s="10" customFormat="1" ht="19.95" customHeight="1">
      <c r="B67" s="142"/>
      <c r="C67" s="143"/>
      <c r="D67" s="144" t="s">
        <v>109</v>
      </c>
      <c r="E67" s="145"/>
      <c r="F67" s="145"/>
      <c r="G67" s="145"/>
      <c r="H67" s="145"/>
      <c r="I67" s="145"/>
      <c r="J67" s="146">
        <f>J264</f>
        <v>0</v>
      </c>
      <c r="K67" s="143"/>
      <c r="L67" s="147"/>
    </row>
    <row r="68" spans="1:31" s="2" customFormat="1" ht="21.75" customHeight="1">
      <c r="A68" s="35"/>
      <c r="B68" s="36"/>
      <c r="C68" s="37"/>
      <c r="D68" s="37"/>
      <c r="E68" s="37"/>
      <c r="F68" s="37"/>
      <c r="G68" s="37"/>
      <c r="H68" s="37"/>
      <c r="I68" s="37"/>
      <c r="J68" s="37"/>
      <c r="K68" s="37"/>
      <c r="L68" s="108"/>
      <c r="S68" s="35"/>
      <c r="T68" s="35"/>
      <c r="U68" s="35"/>
      <c r="V68" s="35"/>
      <c r="W68" s="35"/>
      <c r="X68" s="35"/>
      <c r="Y68" s="35"/>
      <c r="Z68" s="35"/>
      <c r="AA68" s="35"/>
      <c r="AB68" s="35"/>
      <c r="AC68" s="35"/>
      <c r="AD68" s="35"/>
      <c r="AE68" s="35"/>
    </row>
    <row r="69" spans="1:31" s="2" customFormat="1" ht="6.9" customHeight="1">
      <c r="A69" s="35"/>
      <c r="B69" s="49"/>
      <c r="C69" s="50"/>
      <c r="D69" s="50"/>
      <c r="E69" s="50"/>
      <c r="F69" s="50"/>
      <c r="G69" s="50"/>
      <c r="H69" s="50"/>
      <c r="I69" s="50"/>
      <c r="J69" s="50"/>
      <c r="K69" s="50"/>
      <c r="L69" s="108"/>
      <c r="S69" s="35"/>
      <c r="T69" s="35"/>
      <c r="U69" s="35"/>
      <c r="V69" s="35"/>
      <c r="W69" s="35"/>
      <c r="X69" s="35"/>
      <c r="Y69" s="35"/>
      <c r="Z69" s="35"/>
      <c r="AA69" s="35"/>
      <c r="AB69" s="35"/>
      <c r="AC69" s="35"/>
      <c r="AD69" s="35"/>
      <c r="AE69" s="35"/>
    </row>
    <row r="73" spans="1:31" s="2" customFormat="1" ht="6.9" customHeight="1">
      <c r="A73" s="35"/>
      <c r="B73" s="51"/>
      <c r="C73" s="52"/>
      <c r="D73" s="52"/>
      <c r="E73" s="52"/>
      <c r="F73" s="52"/>
      <c r="G73" s="52"/>
      <c r="H73" s="52"/>
      <c r="I73" s="52"/>
      <c r="J73" s="52"/>
      <c r="K73" s="52"/>
      <c r="L73" s="108"/>
      <c r="S73" s="35"/>
      <c r="T73" s="35"/>
      <c r="U73" s="35"/>
      <c r="V73" s="35"/>
      <c r="W73" s="35"/>
      <c r="X73" s="35"/>
      <c r="Y73" s="35"/>
      <c r="Z73" s="35"/>
      <c r="AA73" s="35"/>
      <c r="AB73" s="35"/>
      <c r="AC73" s="35"/>
      <c r="AD73" s="35"/>
      <c r="AE73" s="35"/>
    </row>
    <row r="74" spans="1:31" s="2" customFormat="1" ht="24.9" customHeight="1">
      <c r="A74" s="35"/>
      <c r="B74" s="36"/>
      <c r="C74" s="24" t="s">
        <v>110</v>
      </c>
      <c r="D74" s="37"/>
      <c r="E74" s="37"/>
      <c r="F74" s="37"/>
      <c r="G74" s="37"/>
      <c r="H74" s="37"/>
      <c r="I74" s="37"/>
      <c r="J74" s="37"/>
      <c r="K74" s="37"/>
      <c r="L74" s="108"/>
      <c r="S74" s="35"/>
      <c r="T74" s="35"/>
      <c r="U74" s="35"/>
      <c r="V74" s="35"/>
      <c r="W74" s="35"/>
      <c r="X74" s="35"/>
      <c r="Y74" s="35"/>
      <c r="Z74" s="35"/>
      <c r="AA74" s="35"/>
      <c r="AB74" s="35"/>
      <c r="AC74" s="35"/>
      <c r="AD74" s="35"/>
      <c r="AE74" s="35"/>
    </row>
    <row r="75" spans="1:31" s="2" customFormat="1" ht="6.9" customHeight="1">
      <c r="A75" s="35"/>
      <c r="B75" s="36"/>
      <c r="C75" s="37"/>
      <c r="D75" s="37"/>
      <c r="E75" s="37"/>
      <c r="F75" s="37"/>
      <c r="G75" s="37"/>
      <c r="H75" s="37"/>
      <c r="I75" s="37"/>
      <c r="J75" s="37"/>
      <c r="K75" s="37"/>
      <c r="L75" s="108"/>
      <c r="S75" s="35"/>
      <c r="T75" s="35"/>
      <c r="U75" s="35"/>
      <c r="V75" s="35"/>
      <c r="W75" s="35"/>
      <c r="X75" s="35"/>
      <c r="Y75" s="35"/>
      <c r="Z75" s="35"/>
      <c r="AA75" s="35"/>
      <c r="AB75" s="35"/>
      <c r="AC75" s="35"/>
      <c r="AD75" s="35"/>
      <c r="AE75" s="35"/>
    </row>
    <row r="76" spans="1:31" s="2" customFormat="1" ht="12" customHeight="1">
      <c r="A76" s="35"/>
      <c r="B76" s="36"/>
      <c r="C76" s="30" t="s">
        <v>16</v>
      </c>
      <c r="D76" s="37"/>
      <c r="E76" s="37"/>
      <c r="F76" s="37"/>
      <c r="G76" s="37"/>
      <c r="H76" s="37"/>
      <c r="I76" s="37"/>
      <c r="J76" s="37"/>
      <c r="K76" s="37"/>
      <c r="L76" s="108"/>
      <c r="S76" s="35"/>
      <c r="T76" s="35"/>
      <c r="U76" s="35"/>
      <c r="V76" s="35"/>
      <c r="W76" s="35"/>
      <c r="X76" s="35"/>
      <c r="Y76" s="35"/>
      <c r="Z76" s="35"/>
      <c r="AA76" s="35"/>
      <c r="AB76" s="35"/>
      <c r="AC76" s="35"/>
      <c r="AD76" s="35"/>
      <c r="AE76" s="35"/>
    </row>
    <row r="77" spans="1:31" s="2" customFormat="1" ht="16.5" customHeight="1">
      <c r="A77" s="35"/>
      <c r="B77" s="36"/>
      <c r="C77" s="37"/>
      <c r="D77" s="37"/>
      <c r="E77" s="371" t="str">
        <f>E7</f>
        <v>VD Hradištko, protikorozní ochrana vrat HO a DO PK</v>
      </c>
      <c r="F77" s="372"/>
      <c r="G77" s="372"/>
      <c r="H77" s="372"/>
      <c r="I77" s="37"/>
      <c r="J77" s="37"/>
      <c r="K77" s="37"/>
      <c r="L77" s="108"/>
      <c r="S77" s="35"/>
      <c r="T77" s="35"/>
      <c r="U77" s="35"/>
      <c r="V77" s="35"/>
      <c r="W77" s="35"/>
      <c r="X77" s="35"/>
      <c r="Y77" s="35"/>
      <c r="Z77" s="35"/>
      <c r="AA77" s="35"/>
      <c r="AB77" s="35"/>
      <c r="AC77" s="35"/>
      <c r="AD77" s="35"/>
      <c r="AE77" s="35"/>
    </row>
    <row r="78" spans="1:31" s="2" customFormat="1" ht="12" customHeight="1">
      <c r="A78" s="35"/>
      <c r="B78" s="36"/>
      <c r="C78" s="30" t="s">
        <v>96</v>
      </c>
      <c r="D78" s="37"/>
      <c r="E78" s="37"/>
      <c r="F78" s="37"/>
      <c r="G78" s="37"/>
      <c r="H78" s="37"/>
      <c r="I78" s="37"/>
      <c r="J78" s="37"/>
      <c r="K78" s="37"/>
      <c r="L78" s="108"/>
      <c r="S78" s="35"/>
      <c r="T78" s="35"/>
      <c r="U78" s="35"/>
      <c r="V78" s="35"/>
      <c r="W78" s="35"/>
      <c r="X78" s="35"/>
      <c r="Y78" s="35"/>
      <c r="Z78" s="35"/>
      <c r="AA78" s="35"/>
      <c r="AB78" s="35"/>
      <c r="AC78" s="35"/>
      <c r="AD78" s="35"/>
      <c r="AE78" s="35"/>
    </row>
    <row r="79" spans="1:31" s="2" customFormat="1" ht="16.5" customHeight="1">
      <c r="A79" s="35"/>
      <c r="B79" s="36"/>
      <c r="C79" s="37"/>
      <c r="D79" s="37"/>
      <c r="E79" s="343" t="str">
        <f>E9</f>
        <v>1. - SO 01 Protikorozní ochrana vrat HO</v>
      </c>
      <c r="F79" s="373"/>
      <c r="G79" s="373"/>
      <c r="H79" s="373"/>
      <c r="I79" s="37"/>
      <c r="J79" s="37"/>
      <c r="K79" s="37"/>
      <c r="L79" s="108"/>
      <c r="S79" s="35"/>
      <c r="T79" s="35"/>
      <c r="U79" s="35"/>
      <c r="V79" s="35"/>
      <c r="W79" s="35"/>
      <c r="X79" s="35"/>
      <c r="Y79" s="35"/>
      <c r="Z79" s="35"/>
      <c r="AA79" s="35"/>
      <c r="AB79" s="35"/>
      <c r="AC79" s="35"/>
      <c r="AD79" s="35"/>
      <c r="AE79" s="35"/>
    </row>
    <row r="80" spans="1:31" s="2" customFormat="1" ht="6.9" customHeight="1">
      <c r="A80" s="35"/>
      <c r="B80" s="36"/>
      <c r="C80" s="37"/>
      <c r="D80" s="37"/>
      <c r="E80" s="37"/>
      <c r="F80" s="37"/>
      <c r="G80" s="37"/>
      <c r="H80" s="37"/>
      <c r="I80" s="37"/>
      <c r="J80" s="37"/>
      <c r="K80" s="37"/>
      <c r="L80" s="108"/>
      <c r="S80" s="35"/>
      <c r="T80" s="35"/>
      <c r="U80" s="35"/>
      <c r="V80" s="35"/>
      <c r="W80" s="35"/>
      <c r="X80" s="35"/>
      <c r="Y80" s="35"/>
      <c r="Z80" s="35"/>
      <c r="AA80" s="35"/>
      <c r="AB80" s="35"/>
      <c r="AC80" s="35"/>
      <c r="AD80" s="35"/>
      <c r="AE80" s="35"/>
    </row>
    <row r="81" spans="1:65" s="2" customFormat="1" ht="12" customHeight="1">
      <c r="A81" s="35"/>
      <c r="B81" s="36"/>
      <c r="C81" s="30" t="s">
        <v>22</v>
      </c>
      <c r="D81" s="37"/>
      <c r="E81" s="37"/>
      <c r="F81" s="28" t="str">
        <f>F12</f>
        <v>Hradištko</v>
      </c>
      <c r="G81" s="37"/>
      <c r="H81" s="37"/>
      <c r="I81" s="30" t="s">
        <v>24</v>
      </c>
      <c r="J81" s="61" t="str">
        <f>IF(J12="","",J12)</f>
        <v>5. 1. 2021</v>
      </c>
      <c r="K81" s="37"/>
      <c r="L81" s="108"/>
      <c r="S81" s="35"/>
      <c r="T81" s="35"/>
      <c r="U81" s="35"/>
      <c r="V81" s="35"/>
      <c r="W81" s="35"/>
      <c r="X81" s="35"/>
      <c r="Y81" s="35"/>
      <c r="Z81" s="35"/>
      <c r="AA81" s="35"/>
      <c r="AB81" s="35"/>
      <c r="AC81" s="35"/>
      <c r="AD81" s="35"/>
      <c r="AE81" s="35"/>
    </row>
    <row r="82" spans="1:65" s="2" customFormat="1" ht="6.9" customHeight="1">
      <c r="A82" s="35"/>
      <c r="B82" s="36"/>
      <c r="C82" s="37"/>
      <c r="D82" s="37"/>
      <c r="E82" s="37"/>
      <c r="F82" s="37"/>
      <c r="G82" s="37"/>
      <c r="H82" s="37"/>
      <c r="I82" s="37"/>
      <c r="J82" s="37"/>
      <c r="K82" s="37"/>
      <c r="L82" s="108"/>
      <c r="S82" s="35"/>
      <c r="T82" s="35"/>
      <c r="U82" s="35"/>
      <c r="V82" s="35"/>
      <c r="W82" s="35"/>
      <c r="X82" s="35"/>
      <c r="Y82" s="35"/>
      <c r="Z82" s="35"/>
      <c r="AA82" s="35"/>
      <c r="AB82" s="35"/>
      <c r="AC82" s="35"/>
      <c r="AD82" s="35"/>
      <c r="AE82" s="35"/>
    </row>
    <row r="83" spans="1:65" s="2" customFormat="1" ht="40.049999999999997" customHeight="1">
      <c r="A83" s="35"/>
      <c r="B83" s="36"/>
      <c r="C83" s="30" t="s">
        <v>26</v>
      </c>
      <c r="D83" s="37"/>
      <c r="E83" s="37"/>
      <c r="F83" s="28" t="str">
        <f>E15</f>
        <v>Povodí Labe, státní podnik, OIČ, Hradec Králové</v>
      </c>
      <c r="G83" s="37"/>
      <c r="H83" s="37"/>
      <c r="I83" s="30" t="s">
        <v>34</v>
      </c>
      <c r="J83" s="33" t="str">
        <f>E21</f>
        <v>Ing. Ota Dubský, Nechvílova 1825, 148 00 Praha 4</v>
      </c>
      <c r="K83" s="37"/>
      <c r="L83" s="108"/>
      <c r="S83" s="35"/>
      <c r="T83" s="35"/>
      <c r="U83" s="35"/>
      <c r="V83" s="35"/>
      <c r="W83" s="35"/>
      <c r="X83" s="35"/>
      <c r="Y83" s="35"/>
      <c r="Z83" s="35"/>
      <c r="AA83" s="35"/>
      <c r="AB83" s="35"/>
      <c r="AC83" s="35"/>
      <c r="AD83" s="35"/>
      <c r="AE83" s="35"/>
    </row>
    <row r="84" spans="1:65" s="2" customFormat="1" ht="15.15" customHeight="1">
      <c r="A84" s="35"/>
      <c r="B84" s="36"/>
      <c r="C84" s="30" t="s">
        <v>32</v>
      </c>
      <c r="D84" s="37"/>
      <c r="E84" s="37"/>
      <c r="F84" s="28" t="str">
        <f>IF(E18="","",E18)</f>
        <v>Vyplň údaj</v>
      </c>
      <c r="G84" s="37"/>
      <c r="H84" s="37"/>
      <c r="I84" s="30" t="s">
        <v>39</v>
      </c>
      <c r="J84" s="33" t="str">
        <f>E24</f>
        <v>Ing. Eva Morkesová</v>
      </c>
      <c r="K84" s="37"/>
      <c r="L84" s="108"/>
      <c r="S84" s="35"/>
      <c r="T84" s="35"/>
      <c r="U84" s="35"/>
      <c r="V84" s="35"/>
      <c r="W84" s="35"/>
      <c r="X84" s="35"/>
      <c r="Y84" s="35"/>
      <c r="Z84" s="35"/>
      <c r="AA84" s="35"/>
      <c r="AB84" s="35"/>
      <c r="AC84" s="35"/>
      <c r="AD84" s="35"/>
      <c r="AE84" s="35"/>
    </row>
    <row r="85" spans="1:65" s="2" customFormat="1" ht="10.35" customHeight="1">
      <c r="A85" s="35"/>
      <c r="B85" s="36"/>
      <c r="C85" s="37"/>
      <c r="D85" s="37"/>
      <c r="E85" s="37"/>
      <c r="F85" s="37"/>
      <c r="G85" s="37"/>
      <c r="H85" s="37"/>
      <c r="I85" s="37"/>
      <c r="J85" s="37"/>
      <c r="K85" s="37"/>
      <c r="L85" s="108"/>
      <c r="S85" s="35"/>
      <c r="T85" s="35"/>
      <c r="U85" s="35"/>
      <c r="V85" s="35"/>
      <c r="W85" s="35"/>
      <c r="X85" s="35"/>
      <c r="Y85" s="35"/>
      <c r="Z85" s="35"/>
      <c r="AA85" s="35"/>
      <c r="AB85" s="35"/>
      <c r="AC85" s="35"/>
      <c r="AD85" s="35"/>
      <c r="AE85" s="35"/>
    </row>
    <row r="86" spans="1:65" s="11" customFormat="1" ht="29.25" customHeight="1">
      <c r="A86" s="148"/>
      <c r="B86" s="149"/>
      <c r="C86" s="150" t="s">
        <v>111</v>
      </c>
      <c r="D86" s="151" t="s">
        <v>63</v>
      </c>
      <c r="E86" s="151" t="s">
        <v>59</v>
      </c>
      <c r="F86" s="151" t="s">
        <v>60</v>
      </c>
      <c r="G86" s="151" t="s">
        <v>112</v>
      </c>
      <c r="H86" s="151" t="s">
        <v>113</v>
      </c>
      <c r="I86" s="151" t="s">
        <v>114</v>
      </c>
      <c r="J86" s="151" t="s">
        <v>100</v>
      </c>
      <c r="K86" s="152" t="s">
        <v>115</v>
      </c>
      <c r="L86" s="153"/>
      <c r="M86" s="70" t="s">
        <v>40</v>
      </c>
      <c r="N86" s="71" t="s">
        <v>48</v>
      </c>
      <c r="O86" s="71" t="s">
        <v>116</v>
      </c>
      <c r="P86" s="71" t="s">
        <v>117</v>
      </c>
      <c r="Q86" s="71" t="s">
        <v>118</v>
      </c>
      <c r="R86" s="71" t="s">
        <v>119</v>
      </c>
      <c r="S86" s="71" t="s">
        <v>120</v>
      </c>
      <c r="T86" s="72" t="s">
        <v>121</v>
      </c>
      <c r="U86" s="148"/>
      <c r="V86" s="148"/>
      <c r="W86" s="148"/>
      <c r="X86" s="148"/>
      <c r="Y86" s="148"/>
      <c r="Z86" s="148"/>
      <c r="AA86" s="148"/>
      <c r="AB86" s="148"/>
      <c r="AC86" s="148"/>
      <c r="AD86" s="148"/>
      <c r="AE86" s="148"/>
    </row>
    <row r="87" spans="1:65" s="2" customFormat="1" ht="22.8" customHeight="1">
      <c r="A87" s="35"/>
      <c r="B87" s="36"/>
      <c r="C87" s="77" t="s">
        <v>122</v>
      </c>
      <c r="D87" s="37"/>
      <c r="E87" s="37"/>
      <c r="F87" s="37"/>
      <c r="G87" s="37"/>
      <c r="H87" s="37"/>
      <c r="I87" s="37"/>
      <c r="J87" s="154">
        <f>BK87</f>
        <v>0</v>
      </c>
      <c r="K87" s="37"/>
      <c r="L87" s="40"/>
      <c r="M87" s="73"/>
      <c r="N87" s="155"/>
      <c r="O87" s="74"/>
      <c r="P87" s="156">
        <f>P88+P115</f>
        <v>0</v>
      </c>
      <c r="Q87" s="74"/>
      <c r="R87" s="156">
        <f>R88+R115</f>
        <v>14.464109799999999</v>
      </c>
      <c r="S87" s="74"/>
      <c r="T87" s="157">
        <f>T88+T115</f>
        <v>12.018360000000001</v>
      </c>
      <c r="U87" s="35"/>
      <c r="V87" s="35"/>
      <c r="W87" s="35"/>
      <c r="X87" s="35"/>
      <c r="Y87" s="35"/>
      <c r="Z87" s="35"/>
      <c r="AA87" s="35"/>
      <c r="AB87" s="35"/>
      <c r="AC87" s="35"/>
      <c r="AD87" s="35"/>
      <c r="AE87" s="35"/>
      <c r="AT87" s="18" t="s">
        <v>77</v>
      </c>
      <c r="AU87" s="18" t="s">
        <v>101</v>
      </c>
      <c r="BK87" s="158">
        <f>BK88+BK115</f>
        <v>0</v>
      </c>
    </row>
    <row r="88" spans="1:65" s="12" customFormat="1" ht="25.95" customHeight="1">
      <c r="B88" s="159"/>
      <c r="C88" s="160"/>
      <c r="D88" s="161" t="s">
        <v>77</v>
      </c>
      <c r="E88" s="162" t="s">
        <v>123</v>
      </c>
      <c r="F88" s="162" t="s">
        <v>124</v>
      </c>
      <c r="G88" s="160"/>
      <c r="H88" s="160"/>
      <c r="I88" s="163"/>
      <c r="J88" s="164">
        <f>BK88</f>
        <v>0</v>
      </c>
      <c r="K88" s="160"/>
      <c r="L88" s="165"/>
      <c r="M88" s="166"/>
      <c r="N88" s="167"/>
      <c r="O88" s="167"/>
      <c r="P88" s="168">
        <f>P89+P105</f>
        <v>0</v>
      </c>
      <c r="Q88" s="167"/>
      <c r="R88" s="168">
        <f>R89+R105</f>
        <v>0</v>
      </c>
      <c r="S88" s="167"/>
      <c r="T88" s="169">
        <f>T89+T105</f>
        <v>0</v>
      </c>
      <c r="AR88" s="170" t="s">
        <v>86</v>
      </c>
      <c r="AT88" s="171" t="s">
        <v>77</v>
      </c>
      <c r="AU88" s="171" t="s">
        <v>78</v>
      </c>
      <c r="AY88" s="170" t="s">
        <v>125</v>
      </c>
      <c r="BK88" s="172">
        <f>BK89+BK105</f>
        <v>0</v>
      </c>
    </row>
    <row r="89" spans="1:65" s="12" customFormat="1" ht="22.8" customHeight="1">
      <c r="B89" s="159"/>
      <c r="C89" s="160"/>
      <c r="D89" s="161" t="s">
        <v>77</v>
      </c>
      <c r="E89" s="173" t="s">
        <v>126</v>
      </c>
      <c r="F89" s="173" t="s">
        <v>127</v>
      </c>
      <c r="G89" s="160"/>
      <c r="H89" s="160"/>
      <c r="I89" s="163"/>
      <c r="J89" s="174">
        <f>BK89</f>
        <v>0</v>
      </c>
      <c r="K89" s="160"/>
      <c r="L89" s="165"/>
      <c r="M89" s="166"/>
      <c r="N89" s="167"/>
      <c r="O89" s="167"/>
      <c r="P89" s="168">
        <f>SUM(P90:P104)</f>
        <v>0</v>
      </c>
      <c r="Q89" s="167"/>
      <c r="R89" s="168">
        <f>SUM(R90:R104)</f>
        <v>0</v>
      </c>
      <c r="S89" s="167"/>
      <c r="T89" s="169">
        <f>SUM(T90:T104)</f>
        <v>0</v>
      </c>
      <c r="AR89" s="170" t="s">
        <v>86</v>
      </c>
      <c r="AT89" s="171" t="s">
        <v>77</v>
      </c>
      <c r="AU89" s="171" t="s">
        <v>86</v>
      </c>
      <c r="AY89" s="170" t="s">
        <v>125</v>
      </c>
      <c r="BK89" s="172">
        <f>SUM(BK90:BK104)</f>
        <v>0</v>
      </c>
    </row>
    <row r="90" spans="1:65" s="2" customFormat="1" ht="14.4" customHeight="1">
      <c r="A90" s="35"/>
      <c r="B90" s="36"/>
      <c r="C90" s="175" t="s">
        <v>86</v>
      </c>
      <c r="D90" s="175" t="s">
        <v>128</v>
      </c>
      <c r="E90" s="176" t="s">
        <v>129</v>
      </c>
      <c r="F90" s="177" t="s">
        <v>130</v>
      </c>
      <c r="G90" s="178" t="s">
        <v>131</v>
      </c>
      <c r="H90" s="179">
        <v>189</v>
      </c>
      <c r="I90" s="180"/>
      <c r="J90" s="181">
        <f>ROUND(I90*H90,2)</f>
        <v>0</v>
      </c>
      <c r="K90" s="177" t="s">
        <v>132</v>
      </c>
      <c r="L90" s="40"/>
      <c r="M90" s="182" t="s">
        <v>40</v>
      </c>
      <c r="N90" s="183" t="s">
        <v>51</v>
      </c>
      <c r="O90" s="66"/>
      <c r="P90" s="184">
        <f>O90*H90</f>
        <v>0</v>
      </c>
      <c r="Q90" s="184">
        <v>0</v>
      </c>
      <c r="R90" s="184">
        <f>Q90*H90</f>
        <v>0</v>
      </c>
      <c r="S90" s="184">
        <v>0</v>
      </c>
      <c r="T90" s="185">
        <f>S90*H90</f>
        <v>0</v>
      </c>
      <c r="U90" s="35"/>
      <c r="V90" s="35"/>
      <c r="W90" s="35"/>
      <c r="X90" s="35"/>
      <c r="Y90" s="35"/>
      <c r="Z90" s="35"/>
      <c r="AA90" s="35"/>
      <c r="AB90" s="35"/>
      <c r="AC90" s="35"/>
      <c r="AD90" s="35"/>
      <c r="AE90" s="35"/>
      <c r="AR90" s="186" t="s">
        <v>133</v>
      </c>
      <c r="AT90" s="186" t="s">
        <v>128</v>
      </c>
      <c r="AU90" s="186" t="s">
        <v>88</v>
      </c>
      <c r="AY90" s="18" t="s">
        <v>125</v>
      </c>
      <c r="BE90" s="187">
        <f>IF(N90="základní",J90,0)</f>
        <v>0</v>
      </c>
      <c r="BF90" s="187">
        <f>IF(N90="snížená",J90,0)</f>
        <v>0</v>
      </c>
      <c r="BG90" s="187">
        <f>IF(N90="zákl. přenesená",J90,0)</f>
        <v>0</v>
      </c>
      <c r="BH90" s="187">
        <f>IF(N90="sníž. přenesená",J90,0)</f>
        <v>0</v>
      </c>
      <c r="BI90" s="187">
        <f>IF(N90="nulová",J90,0)</f>
        <v>0</v>
      </c>
      <c r="BJ90" s="18" t="s">
        <v>133</v>
      </c>
      <c r="BK90" s="187">
        <f>ROUND(I90*H90,2)</f>
        <v>0</v>
      </c>
      <c r="BL90" s="18" t="s">
        <v>133</v>
      </c>
      <c r="BM90" s="186" t="s">
        <v>134</v>
      </c>
    </row>
    <row r="91" spans="1:65" s="2" customFormat="1" ht="19.2">
      <c r="A91" s="35"/>
      <c r="B91" s="36"/>
      <c r="C91" s="37"/>
      <c r="D91" s="188" t="s">
        <v>135</v>
      </c>
      <c r="E91" s="37"/>
      <c r="F91" s="189" t="s">
        <v>136</v>
      </c>
      <c r="G91" s="37"/>
      <c r="H91" s="37"/>
      <c r="I91" s="190"/>
      <c r="J91" s="37"/>
      <c r="K91" s="37"/>
      <c r="L91" s="40"/>
      <c r="M91" s="191"/>
      <c r="N91" s="192"/>
      <c r="O91" s="66"/>
      <c r="P91" s="66"/>
      <c r="Q91" s="66"/>
      <c r="R91" s="66"/>
      <c r="S91" s="66"/>
      <c r="T91" s="67"/>
      <c r="U91" s="35"/>
      <c r="V91" s="35"/>
      <c r="W91" s="35"/>
      <c r="X91" s="35"/>
      <c r="Y91" s="35"/>
      <c r="Z91" s="35"/>
      <c r="AA91" s="35"/>
      <c r="AB91" s="35"/>
      <c r="AC91" s="35"/>
      <c r="AD91" s="35"/>
      <c r="AE91" s="35"/>
      <c r="AT91" s="18" t="s">
        <v>135</v>
      </c>
      <c r="AU91" s="18" t="s">
        <v>88</v>
      </c>
    </row>
    <row r="92" spans="1:65" s="2" customFormat="1" ht="57.6">
      <c r="A92" s="35"/>
      <c r="B92" s="36"/>
      <c r="C92" s="37"/>
      <c r="D92" s="188" t="s">
        <v>137</v>
      </c>
      <c r="E92" s="37"/>
      <c r="F92" s="193" t="s">
        <v>138</v>
      </c>
      <c r="G92" s="37"/>
      <c r="H92" s="37"/>
      <c r="I92" s="190"/>
      <c r="J92" s="37"/>
      <c r="K92" s="37"/>
      <c r="L92" s="40"/>
      <c r="M92" s="191"/>
      <c r="N92" s="192"/>
      <c r="O92" s="66"/>
      <c r="P92" s="66"/>
      <c r="Q92" s="66"/>
      <c r="R92" s="66"/>
      <c r="S92" s="66"/>
      <c r="T92" s="67"/>
      <c r="U92" s="35"/>
      <c r="V92" s="35"/>
      <c r="W92" s="35"/>
      <c r="X92" s="35"/>
      <c r="Y92" s="35"/>
      <c r="Z92" s="35"/>
      <c r="AA92" s="35"/>
      <c r="AB92" s="35"/>
      <c r="AC92" s="35"/>
      <c r="AD92" s="35"/>
      <c r="AE92" s="35"/>
      <c r="AT92" s="18" t="s">
        <v>137</v>
      </c>
      <c r="AU92" s="18" t="s">
        <v>88</v>
      </c>
    </row>
    <row r="93" spans="1:65" s="13" customFormat="1" ht="10.199999999999999">
      <c r="B93" s="194"/>
      <c r="C93" s="195"/>
      <c r="D93" s="188" t="s">
        <v>139</v>
      </c>
      <c r="E93" s="196" t="s">
        <v>40</v>
      </c>
      <c r="F93" s="197" t="s">
        <v>140</v>
      </c>
      <c r="G93" s="195"/>
      <c r="H93" s="196" t="s">
        <v>40</v>
      </c>
      <c r="I93" s="198"/>
      <c r="J93" s="195"/>
      <c r="K93" s="195"/>
      <c r="L93" s="199"/>
      <c r="M93" s="200"/>
      <c r="N93" s="201"/>
      <c r="O93" s="201"/>
      <c r="P93" s="201"/>
      <c r="Q93" s="201"/>
      <c r="R93" s="201"/>
      <c r="S93" s="201"/>
      <c r="T93" s="202"/>
      <c r="AT93" s="203" t="s">
        <v>139</v>
      </c>
      <c r="AU93" s="203" t="s">
        <v>88</v>
      </c>
      <c r="AV93" s="13" t="s">
        <v>86</v>
      </c>
      <c r="AW93" s="13" t="s">
        <v>38</v>
      </c>
      <c r="AX93" s="13" t="s">
        <v>78</v>
      </c>
      <c r="AY93" s="203" t="s">
        <v>125</v>
      </c>
    </row>
    <row r="94" spans="1:65" s="14" customFormat="1" ht="10.199999999999999">
      <c r="B94" s="204"/>
      <c r="C94" s="205"/>
      <c r="D94" s="188" t="s">
        <v>139</v>
      </c>
      <c r="E94" s="206" t="s">
        <v>40</v>
      </c>
      <c r="F94" s="207" t="s">
        <v>141</v>
      </c>
      <c r="G94" s="205"/>
      <c r="H94" s="208">
        <v>189</v>
      </c>
      <c r="I94" s="209"/>
      <c r="J94" s="205"/>
      <c r="K94" s="205"/>
      <c r="L94" s="210"/>
      <c r="M94" s="211"/>
      <c r="N94" s="212"/>
      <c r="O94" s="212"/>
      <c r="P94" s="212"/>
      <c r="Q94" s="212"/>
      <c r="R94" s="212"/>
      <c r="S94" s="212"/>
      <c r="T94" s="213"/>
      <c r="AT94" s="214" t="s">
        <v>139</v>
      </c>
      <c r="AU94" s="214" t="s">
        <v>88</v>
      </c>
      <c r="AV94" s="14" t="s">
        <v>88</v>
      </c>
      <c r="AW94" s="14" t="s">
        <v>38</v>
      </c>
      <c r="AX94" s="14" t="s">
        <v>86</v>
      </c>
      <c r="AY94" s="214" t="s">
        <v>125</v>
      </c>
    </row>
    <row r="95" spans="1:65" s="2" customFormat="1" ht="14.4" customHeight="1">
      <c r="A95" s="35"/>
      <c r="B95" s="36"/>
      <c r="C95" s="175" t="s">
        <v>88</v>
      </c>
      <c r="D95" s="175" t="s">
        <v>128</v>
      </c>
      <c r="E95" s="176" t="s">
        <v>142</v>
      </c>
      <c r="F95" s="177" t="s">
        <v>143</v>
      </c>
      <c r="G95" s="178" t="s">
        <v>131</v>
      </c>
      <c r="H95" s="179">
        <v>5670</v>
      </c>
      <c r="I95" s="180"/>
      <c r="J95" s="181">
        <f>ROUND(I95*H95,2)</f>
        <v>0</v>
      </c>
      <c r="K95" s="177" t="s">
        <v>132</v>
      </c>
      <c r="L95" s="40"/>
      <c r="M95" s="182" t="s">
        <v>40</v>
      </c>
      <c r="N95" s="183" t="s">
        <v>51</v>
      </c>
      <c r="O95" s="66"/>
      <c r="P95" s="184">
        <f>O95*H95</f>
        <v>0</v>
      </c>
      <c r="Q95" s="184">
        <v>0</v>
      </c>
      <c r="R95" s="184">
        <f>Q95*H95</f>
        <v>0</v>
      </c>
      <c r="S95" s="184">
        <v>0</v>
      </c>
      <c r="T95" s="185">
        <f>S95*H95</f>
        <v>0</v>
      </c>
      <c r="U95" s="35"/>
      <c r="V95" s="35"/>
      <c r="W95" s="35"/>
      <c r="X95" s="35"/>
      <c r="Y95" s="35"/>
      <c r="Z95" s="35"/>
      <c r="AA95" s="35"/>
      <c r="AB95" s="35"/>
      <c r="AC95" s="35"/>
      <c r="AD95" s="35"/>
      <c r="AE95" s="35"/>
      <c r="AR95" s="186" t="s">
        <v>133</v>
      </c>
      <c r="AT95" s="186" t="s">
        <v>128</v>
      </c>
      <c r="AU95" s="186" t="s">
        <v>88</v>
      </c>
      <c r="AY95" s="18" t="s">
        <v>125</v>
      </c>
      <c r="BE95" s="187">
        <f>IF(N95="základní",J95,0)</f>
        <v>0</v>
      </c>
      <c r="BF95" s="187">
        <f>IF(N95="snížená",J95,0)</f>
        <v>0</v>
      </c>
      <c r="BG95" s="187">
        <f>IF(N95="zákl. přenesená",J95,0)</f>
        <v>0</v>
      </c>
      <c r="BH95" s="187">
        <f>IF(N95="sníž. přenesená",J95,0)</f>
        <v>0</v>
      </c>
      <c r="BI95" s="187">
        <f>IF(N95="nulová",J95,0)</f>
        <v>0</v>
      </c>
      <c r="BJ95" s="18" t="s">
        <v>133</v>
      </c>
      <c r="BK95" s="187">
        <f>ROUND(I95*H95,2)</f>
        <v>0</v>
      </c>
      <c r="BL95" s="18" t="s">
        <v>133</v>
      </c>
      <c r="BM95" s="186" t="s">
        <v>144</v>
      </c>
    </row>
    <row r="96" spans="1:65" s="2" customFormat="1" ht="19.2">
      <c r="A96" s="35"/>
      <c r="B96" s="36"/>
      <c r="C96" s="37"/>
      <c r="D96" s="188" t="s">
        <v>135</v>
      </c>
      <c r="E96" s="37"/>
      <c r="F96" s="189" t="s">
        <v>145</v>
      </c>
      <c r="G96" s="37"/>
      <c r="H96" s="37"/>
      <c r="I96" s="190"/>
      <c r="J96" s="37"/>
      <c r="K96" s="37"/>
      <c r="L96" s="40"/>
      <c r="M96" s="191"/>
      <c r="N96" s="192"/>
      <c r="O96" s="66"/>
      <c r="P96" s="66"/>
      <c r="Q96" s="66"/>
      <c r="R96" s="66"/>
      <c r="S96" s="66"/>
      <c r="T96" s="67"/>
      <c r="U96" s="35"/>
      <c r="V96" s="35"/>
      <c r="W96" s="35"/>
      <c r="X96" s="35"/>
      <c r="Y96" s="35"/>
      <c r="Z96" s="35"/>
      <c r="AA96" s="35"/>
      <c r="AB96" s="35"/>
      <c r="AC96" s="35"/>
      <c r="AD96" s="35"/>
      <c r="AE96" s="35"/>
      <c r="AT96" s="18" t="s">
        <v>135</v>
      </c>
      <c r="AU96" s="18" t="s">
        <v>88</v>
      </c>
    </row>
    <row r="97" spans="1:65" s="2" customFormat="1" ht="57.6">
      <c r="A97" s="35"/>
      <c r="B97" s="36"/>
      <c r="C97" s="37"/>
      <c r="D97" s="188" t="s">
        <v>137</v>
      </c>
      <c r="E97" s="37"/>
      <c r="F97" s="193" t="s">
        <v>138</v>
      </c>
      <c r="G97" s="37"/>
      <c r="H97" s="37"/>
      <c r="I97" s="190"/>
      <c r="J97" s="37"/>
      <c r="K97" s="37"/>
      <c r="L97" s="40"/>
      <c r="M97" s="191"/>
      <c r="N97" s="192"/>
      <c r="O97" s="66"/>
      <c r="P97" s="66"/>
      <c r="Q97" s="66"/>
      <c r="R97" s="66"/>
      <c r="S97" s="66"/>
      <c r="T97" s="67"/>
      <c r="U97" s="35"/>
      <c r="V97" s="35"/>
      <c r="W97" s="35"/>
      <c r="X97" s="35"/>
      <c r="Y97" s="35"/>
      <c r="Z97" s="35"/>
      <c r="AA97" s="35"/>
      <c r="AB97" s="35"/>
      <c r="AC97" s="35"/>
      <c r="AD97" s="35"/>
      <c r="AE97" s="35"/>
      <c r="AT97" s="18" t="s">
        <v>137</v>
      </c>
      <c r="AU97" s="18" t="s">
        <v>88</v>
      </c>
    </row>
    <row r="98" spans="1:65" s="13" customFormat="1" ht="10.199999999999999">
      <c r="B98" s="194"/>
      <c r="C98" s="195"/>
      <c r="D98" s="188" t="s">
        <v>139</v>
      </c>
      <c r="E98" s="196" t="s">
        <v>40</v>
      </c>
      <c r="F98" s="197" t="s">
        <v>146</v>
      </c>
      <c r="G98" s="195"/>
      <c r="H98" s="196" t="s">
        <v>40</v>
      </c>
      <c r="I98" s="198"/>
      <c r="J98" s="195"/>
      <c r="K98" s="195"/>
      <c r="L98" s="199"/>
      <c r="M98" s="200"/>
      <c r="N98" s="201"/>
      <c r="O98" s="201"/>
      <c r="P98" s="201"/>
      <c r="Q98" s="201"/>
      <c r="R98" s="201"/>
      <c r="S98" s="201"/>
      <c r="T98" s="202"/>
      <c r="AT98" s="203" t="s">
        <v>139</v>
      </c>
      <c r="AU98" s="203" t="s">
        <v>88</v>
      </c>
      <c r="AV98" s="13" t="s">
        <v>86</v>
      </c>
      <c r="AW98" s="13" t="s">
        <v>38</v>
      </c>
      <c r="AX98" s="13" t="s">
        <v>78</v>
      </c>
      <c r="AY98" s="203" t="s">
        <v>125</v>
      </c>
    </row>
    <row r="99" spans="1:65" s="14" customFormat="1" ht="10.199999999999999">
      <c r="B99" s="204"/>
      <c r="C99" s="205"/>
      <c r="D99" s="188" t="s">
        <v>139</v>
      </c>
      <c r="E99" s="206" t="s">
        <v>40</v>
      </c>
      <c r="F99" s="207" t="s">
        <v>147</v>
      </c>
      <c r="G99" s="205"/>
      <c r="H99" s="208">
        <v>5670</v>
      </c>
      <c r="I99" s="209"/>
      <c r="J99" s="205"/>
      <c r="K99" s="205"/>
      <c r="L99" s="210"/>
      <c r="M99" s="211"/>
      <c r="N99" s="212"/>
      <c r="O99" s="212"/>
      <c r="P99" s="212"/>
      <c r="Q99" s="212"/>
      <c r="R99" s="212"/>
      <c r="S99" s="212"/>
      <c r="T99" s="213"/>
      <c r="AT99" s="214" t="s">
        <v>139</v>
      </c>
      <c r="AU99" s="214" t="s">
        <v>88</v>
      </c>
      <c r="AV99" s="14" t="s">
        <v>88</v>
      </c>
      <c r="AW99" s="14" t="s">
        <v>38</v>
      </c>
      <c r="AX99" s="14" t="s">
        <v>86</v>
      </c>
      <c r="AY99" s="214" t="s">
        <v>125</v>
      </c>
    </row>
    <row r="100" spans="1:65" s="2" customFormat="1" ht="14.4" customHeight="1">
      <c r="A100" s="35"/>
      <c r="B100" s="36"/>
      <c r="C100" s="175" t="s">
        <v>148</v>
      </c>
      <c r="D100" s="175" t="s">
        <v>128</v>
      </c>
      <c r="E100" s="176" t="s">
        <v>149</v>
      </c>
      <c r="F100" s="177" t="s">
        <v>150</v>
      </c>
      <c r="G100" s="178" t="s">
        <v>131</v>
      </c>
      <c r="H100" s="179">
        <v>189</v>
      </c>
      <c r="I100" s="180"/>
      <c r="J100" s="181">
        <f>ROUND(I100*H100,2)</f>
        <v>0</v>
      </c>
      <c r="K100" s="177" t="s">
        <v>132</v>
      </c>
      <c r="L100" s="40"/>
      <c r="M100" s="182" t="s">
        <v>40</v>
      </c>
      <c r="N100" s="183" t="s">
        <v>51</v>
      </c>
      <c r="O100" s="66"/>
      <c r="P100" s="184">
        <f>O100*H100</f>
        <v>0</v>
      </c>
      <c r="Q100" s="184">
        <v>0</v>
      </c>
      <c r="R100" s="184">
        <f>Q100*H100</f>
        <v>0</v>
      </c>
      <c r="S100" s="184">
        <v>0</v>
      </c>
      <c r="T100" s="185">
        <f>S100*H100</f>
        <v>0</v>
      </c>
      <c r="U100" s="35"/>
      <c r="V100" s="35"/>
      <c r="W100" s="35"/>
      <c r="X100" s="35"/>
      <c r="Y100" s="35"/>
      <c r="Z100" s="35"/>
      <c r="AA100" s="35"/>
      <c r="AB100" s="35"/>
      <c r="AC100" s="35"/>
      <c r="AD100" s="35"/>
      <c r="AE100" s="35"/>
      <c r="AR100" s="186" t="s">
        <v>133</v>
      </c>
      <c r="AT100" s="186" t="s">
        <v>128</v>
      </c>
      <c r="AU100" s="186" t="s">
        <v>88</v>
      </c>
      <c r="AY100" s="18" t="s">
        <v>125</v>
      </c>
      <c r="BE100" s="187">
        <f>IF(N100="základní",J100,0)</f>
        <v>0</v>
      </c>
      <c r="BF100" s="187">
        <f>IF(N100="snížená",J100,0)</f>
        <v>0</v>
      </c>
      <c r="BG100" s="187">
        <f>IF(N100="zákl. přenesená",J100,0)</f>
        <v>0</v>
      </c>
      <c r="BH100" s="187">
        <f>IF(N100="sníž. přenesená",J100,0)</f>
        <v>0</v>
      </c>
      <c r="BI100" s="187">
        <f>IF(N100="nulová",J100,0)</f>
        <v>0</v>
      </c>
      <c r="BJ100" s="18" t="s">
        <v>133</v>
      </c>
      <c r="BK100" s="187">
        <f>ROUND(I100*H100,2)</f>
        <v>0</v>
      </c>
      <c r="BL100" s="18" t="s">
        <v>133</v>
      </c>
      <c r="BM100" s="186" t="s">
        <v>151</v>
      </c>
    </row>
    <row r="101" spans="1:65" s="2" customFormat="1" ht="19.2">
      <c r="A101" s="35"/>
      <c r="B101" s="36"/>
      <c r="C101" s="37"/>
      <c r="D101" s="188" t="s">
        <v>135</v>
      </c>
      <c r="E101" s="37"/>
      <c r="F101" s="189" t="s">
        <v>152</v>
      </c>
      <c r="G101" s="37"/>
      <c r="H101" s="37"/>
      <c r="I101" s="190"/>
      <c r="J101" s="37"/>
      <c r="K101" s="37"/>
      <c r="L101" s="40"/>
      <c r="M101" s="191"/>
      <c r="N101" s="192"/>
      <c r="O101" s="66"/>
      <c r="P101" s="66"/>
      <c r="Q101" s="66"/>
      <c r="R101" s="66"/>
      <c r="S101" s="66"/>
      <c r="T101" s="67"/>
      <c r="U101" s="35"/>
      <c r="V101" s="35"/>
      <c r="W101" s="35"/>
      <c r="X101" s="35"/>
      <c r="Y101" s="35"/>
      <c r="Z101" s="35"/>
      <c r="AA101" s="35"/>
      <c r="AB101" s="35"/>
      <c r="AC101" s="35"/>
      <c r="AD101" s="35"/>
      <c r="AE101" s="35"/>
      <c r="AT101" s="18" t="s">
        <v>135</v>
      </c>
      <c r="AU101" s="18" t="s">
        <v>88</v>
      </c>
    </row>
    <row r="102" spans="1:65" s="2" customFormat="1" ht="28.8">
      <c r="A102" s="35"/>
      <c r="B102" s="36"/>
      <c r="C102" s="37"/>
      <c r="D102" s="188" t="s">
        <v>137</v>
      </c>
      <c r="E102" s="37"/>
      <c r="F102" s="193" t="s">
        <v>153</v>
      </c>
      <c r="G102" s="37"/>
      <c r="H102" s="37"/>
      <c r="I102" s="190"/>
      <c r="J102" s="37"/>
      <c r="K102" s="37"/>
      <c r="L102" s="40"/>
      <c r="M102" s="191"/>
      <c r="N102" s="192"/>
      <c r="O102" s="66"/>
      <c r="P102" s="66"/>
      <c r="Q102" s="66"/>
      <c r="R102" s="66"/>
      <c r="S102" s="66"/>
      <c r="T102" s="67"/>
      <c r="U102" s="35"/>
      <c r="V102" s="35"/>
      <c r="W102" s="35"/>
      <c r="X102" s="35"/>
      <c r="Y102" s="35"/>
      <c r="Z102" s="35"/>
      <c r="AA102" s="35"/>
      <c r="AB102" s="35"/>
      <c r="AC102" s="35"/>
      <c r="AD102" s="35"/>
      <c r="AE102" s="35"/>
      <c r="AT102" s="18" t="s">
        <v>137</v>
      </c>
      <c r="AU102" s="18" t="s">
        <v>88</v>
      </c>
    </row>
    <row r="103" spans="1:65" s="13" customFormat="1" ht="10.199999999999999">
      <c r="B103" s="194"/>
      <c r="C103" s="195"/>
      <c r="D103" s="188" t="s">
        <v>139</v>
      </c>
      <c r="E103" s="196" t="s">
        <v>40</v>
      </c>
      <c r="F103" s="197" t="s">
        <v>154</v>
      </c>
      <c r="G103" s="195"/>
      <c r="H103" s="196" t="s">
        <v>40</v>
      </c>
      <c r="I103" s="198"/>
      <c r="J103" s="195"/>
      <c r="K103" s="195"/>
      <c r="L103" s="199"/>
      <c r="M103" s="200"/>
      <c r="N103" s="201"/>
      <c r="O103" s="201"/>
      <c r="P103" s="201"/>
      <c r="Q103" s="201"/>
      <c r="R103" s="201"/>
      <c r="S103" s="201"/>
      <c r="T103" s="202"/>
      <c r="AT103" s="203" t="s">
        <v>139</v>
      </c>
      <c r="AU103" s="203" t="s">
        <v>88</v>
      </c>
      <c r="AV103" s="13" t="s">
        <v>86</v>
      </c>
      <c r="AW103" s="13" t="s">
        <v>38</v>
      </c>
      <c r="AX103" s="13" t="s">
        <v>78</v>
      </c>
      <c r="AY103" s="203" t="s">
        <v>125</v>
      </c>
    </row>
    <row r="104" spans="1:65" s="14" customFormat="1" ht="10.199999999999999">
      <c r="B104" s="204"/>
      <c r="C104" s="205"/>
      <c r="D104" s="188" t="s">
        <v>139</v>
      </c>
      <c r="E104" s="206" t="s">
        <v>40</v>
      </c>
      <c r="F104" s="207" t="s">
        <v>141</v>
      </c>
      <c r="G104" s="205"/>
      <c r="H104" s="208">
        <v>189</v>
      </c>
      <c r="I104" s="209"/>
      <c r="J104" s="205"/>
      <c r="K104" s="205"/>
      <c r="L104" s="210"/>
      <c r="M104" s="211"/>
      <c r="N104" s="212"/>
      <c r="O104" s="212"/>
      <c r="P104" s="212"/>
      <c r="Q104" s="212"/>
      <c r="R104" s="212"/>
      <c r="S104" s="212"/>
      <c r="T104" s="213"/>
      <c r="AT104" s="214" t="s">
        <v>139</v>
      </c>
      <c r="AU104" s="214" t="s">
        <v>88</v>
      </c>
      <c r="AV104" s="14" t="s">
        <v>88</v>
      </c>
      <c r="AW104" s="14" t="s">
        <v>38</v>
      </c>
      <c r="AX104" s="14" t="s">
        <v>86</v>
      </c>
      <c r="AY104" s="214" t="s">
        <v>125</v>
      </c>
    </row>
    <row r="105" spans="1:65" s="12" customFormat="1" ht="22.8" customHeight="1">
      <c r="B105" s="159"/>
      <c r="C105" s="160"/>
      <c r="D105" s="161" t="s">
        <v>77</v>
      </c>
      <c r="E105" s="173" t="s">
        <v>155</v>
      </c>
      <c r="F105" s="173" t="s">
        <v>156</v>
      </c>
      <c r="G105" s="160"/>
      <c r="H105" s="160"/>
      <c r="I105" s="163"/>
      <c r="J105" s="174">
        <f>BK105</f>
        <v>0</v>
      </c>
      <c r="K105" s="160"/>
      <c r="L105" s="165"/>
      <c r="M105" s="166"/>
      <c r="N105" s="167"/>
      <c r="O105" s="167"/>
      <c r="P105" s="168">
        <f>SUM(P106:P114)</f>
        <v>0</v>
      </c>
      <c r="Q105" s="167"/>
      <c r="R105" s="168">
        <f>SUM(R106:R114)</f>
        <v>0</v>
      </c>
      <c r="S105" s="167"/>
      <c r="T105" s="169">
        <f>SUM(T106:T114)</f>
        <v>0</v>
      </c>
      <c r="AR105" s="170" t="s">
        <v>86</v>
      </c>
      <c r="AT105" s="171" t="s">
        <v>77</v>
      </c>
      <c r="AU105" s="171" t="s">
        <v>86</v>
      </c>
      <c r="AY105" s="170" t="s">
        <v>125</v>
      </c>
      <c r="BK105" s="172">
        <f>SUM(BK106:BK114)</f>
        <v>0</v>
      </c>
    </row>
    <row r="106" spans="1:65" s="2" customFormat="1" ht="14.4" customHeight="1">
      <c r="A106" s="35"/>
      <c r="B106" s="36"/>
      <c r="C106" s="175" t="s">
        <v>133</v>
      </c>
      <c r="D106" s="175" t="s">
        <v>128</v>
      </c>
      <c r="E106" s="176" t="s">
        <v>157</v>
      </c>
      <c r="F106" s="177" t="s">
        <v>158</v>
      </c>
      <c r="G106" s="178" t="s">
        <v>159</v>
      </c>
      <c r="H106" s="179">
        <v>0.41899999999999998</v>
      </c>
      <c r="I106" s="180"/>
      <c r="J106" s="181">
        <f>ROUND(I106*H106,2)</f>
        <v>0</v>
      </c>
      <c r="K106" s="177" t="s">
        <v>40</v>
      </c>
      <c r="L106" s="40"/>
      <c r="M106" s="182" t="s">
        <v>40</v>
      </c>
      <c r="N106" s="183" t="s">
        <v>51</v>
      </c>
      <c r="O106" s="66"/>
      <c r="P106" s="184">
        <f>O106*H106</f>
        <v>0</v>
      </c>
      <c r="Q106" s="184">
        <v>0</v>
      </c>
      <c r="R106" s="184">
        <f>Q106*H106</f>
        <v>0</v>
      </c>
      <c r="S106" s="184">
        <v>0</v>
      </c>
      <c r="T106" s="185">
        <f>S106*H106</f>
        <v>0</v>
      </c>
      <c r="U106" s="35"/>
      <c r="V106" s="35"/>
      <c r="W106" s="35"/>
      <c r="X106" s="35"/>
      <c r="Y106" s="35"/>
      <c r="Z106" s="35"/>
      <c r="AA106" s="35"/>
      <c r="AB106" s="35"/>
      <c r="AC106" s="35"/>
      <c r="AD106" s="35"/>
      <c r="AE106" s="35"/>
      <c r="AR106" s="186" t="s">
        <v>133</v>
      </c>
      <c r="AT106" s="186" t="s">
        <v>128</v>
      </c>
      <c r="AU106" s="186" t="s">
        <v>88</v>
      </c>
      <c r="AY106" s="18" t="s">
        <v>125</v>
      </c>
      <c r="BE106" s="187">
        <f>IF(N106="základní",J106,0)</f>
        <v>0</v>
      </c>
      <c r="BF106" s="187">
        <f>IF(N106="snížená",J106,0)</f>
        <v>0</v>
      </c>
      <c r="BG106" s="187">
        <f>IF(N106="zákl. přenesená",J106,0)</f>
        <v>0</v>
      </c>
      <c r="BH106" s="187">
        <f>IF(N106="sníž. přenesená",J106,0)</f>
        <v>0</v>
      </c>
      <c r="BI106" s="187">
        <f>IF(N106="nulová",J106,0)</f>
        <v>0</v>
      </c>
      <c r="BJ106" s="18" t="s">
        <v>133</v>
      </c>
      <c r="BK106" s="187">
        <f>ROUND(I106*H106,2)</f>
        <v>0</v>
      </c>
      <c r="BL106" s="18" t="s">
        <v>133</v>
      </c>
      <c r="BM106" s="186" t="s">
        <v>160</v>
      </c>
    </row>
    <row r="107" spans="1:65" s="2" customFormat="1" ht="10.199999999999999">
      <c r="A107" s="35"/>
      <c r="B107" s="36"/>
      <c r="C107" s="37"/>
      <c r="D107" s="188" t="s">
        <v>135</v>
      </c>
      <c r="E107" s="37"/>
      <c r="F107" s="189" t="s">
        <v>158</v>
      </c>
      <c r="G107" s="37"/>
      <c r="H107" s="37"/>
      <c r="I107" s="190"/>
      <c r="J107" s="37"/>
      <c r="K107" s="37"/>
      <c r="L107" s="40"/>
      <c r="M107" s="191"/>
      <c r="N107" s="192"/>
      <c r="O107" s="66"/>
      <c r="P107" s="66"/>
      <c r="Q107" s="66"/>
      <c r="R107" s="66"/>
      <c r="S107" s="66"/>
      <c r="T107" s="67"/>
      <c r="U107" s="35"/>
      <c r="V107" s="35"/>
      <c r="W107" s="35"/>
      <c r="X107" s="35"/>
      <c r="Y107" s="35"/>
      <c r="Z107" s="35"/>
      <c r="AA107" s="35"/>
      <c r="AB107" s="35"/>
      <c r="AC107" s="35"/>
      <c r="AD107" s="35"/>
      <c r="AE107" s="35"/>
      <c r="AT107" s="18" t="s">
        <v>135</v>
      </c>
      <c r="AU107" s="18" t="s">
        <v>88</v>
      </c>
    </row>
    <row r="108" spans="1:65" s="13" customFormat="1" ht="10.199999999999999">
      <c r="B108" s="194"/>
      <c r="C108" s="195"/>
      <c r="D108" s="188" t="s">
        <v>139</v>
      </c>
      <c r="E108" s="196" t="s">
        <v>40</v>
      </c>
      <c r="F108" s="197" t="s">
        <v>161</v>
      </c>
      <c r="G108" s="195"/>
      <c r="H108" s="196" t="s">
        <v>40</v>
      </c>
      <c r="I108" s="198"/>
      <c r="J108" s="195"/>
      <c r="K108" s="195"/>
      <c r="L108" s="199"/>
      <c r="M108" s="200"/>
      <c r="N108" s="201"/>
      <c r="O108" s="201"/>
      <c r="P108" s="201"/>
      <c r="Q108" s="201"/>
      <c r="R108" s="201"/>
      <c r="S108" s="201"/>
      <c r="T108" s="202"/>
      <c r="AT108" s="203" t="s">
        <v>139</v>
      </c>
      <c r="AU108" s="203" t="s">
        <v>88</v>
      </c>
      <c r="AV108" s="13" t="s">
        <v>86</v>
      </c>
      <c r="AW108" s="13" t="s">
        <v>38</v>
      </c>
      <c r="AX108" s="13" t="s">
        <v>78</v>
      </c>
      <c r="AY108" s="203" t="s">
        <v>125</v>
      </c>
    </row>
    <row r="109" spans="1:65" s="13" customFormat="1" ht="10.199999999999999">
      <c r="B109" s="194"/>
      <c r="C109" s="195"/>
      <c r="D109" s="188" t="s">
        <v>139</v>
      </c>
      <c r="E109" s="196" t="s">
        <v>40</v>
      </c>
      <c r="F109" s="197" t="s">
        <v>162</v>
      </c>
      <c r="G109" s="195"/>
      <c r="H109" s="196" t="s">
        <v>40</v>
      </c>
      <c r="I109" s="198"/>
      <c r="J109" s="195"/>
      <c r="K109" s="195"/>
      <c r="L109" s="199"/>
      <c r="M109" s="200"/>
      <c r="N109" s="201"/>
      <c r="O109" s="201"/>
      <c r="P109" s="201"/>
      <c r="Q109" s="201"/>
      <c r="R109" s="201"/>
      <c r="S109" s="201"/>
      <c r="T109" s="202"/>
      <c r="AT109" s="203" t="s">
        <v>139</v>
      </c>
      <c r="AU109" s="203" t="s">
        <v>88</v>
      </c>
      <c r="AV109" s="13" t="s">
        <v>86</v>
      </c>
      <c r="AW109" s="13" t="s">
        <v>38</v>
      </c>
      <c r="AX109" s="13" t="s">
        <v>78</v>
      </c>
      <c r="AY109" s="203" t="s">
        <v>125</v>
      </c>
    </row>
    <row r="110" spans="1:65" s="14" customFormat="1" ht="10.199999999999999">
      <c r="B110" s="204"/>
      <c r="C110" s="205"/>
      <c r="D110" s="188" t="s">
        <v>139</v>
      </c>
      <c r="E110" s="206" t="s">
        <v>40</v>
      </c>
      <c r="F110" s="207" t="s">
        <v>163</v>
      </c>
      <c r="G110" s="205"/>
      <c r="H110" s="208">
        <v>0.41899999999999998</v>
      </c>
      <c r="I110" s="209"/>
      <c r="J110" s="205"/>
      <c r="K110" s="205"/>
      <c r="L110" s="210"/>
      <c r="M110" s="211"/>
      <c r="N110" s="212"/>
      <c r="O110" s="212"/>
      <c r="P110" s="212"/>
      <c r="Q110" s="212"/>
      <c r="R110" s="212"/>
      <c r="S110" s="212"/>
      <c r="T110" s="213"/>
      <c r="AT110" s="214" t="s">
        <v>139</v>
      </c>
      <c r="AU110" s="214" t="s">
        <v>88</v>
      </c>
      <c r="AV110" s="14" t="s">
        <v>88</v>
      </c>
      <c r="AW110" s="14" t="s">
        <v>38</v>
      </c>
      <c r="AX110" s="14" t="s">
        <v>86</v>
      </c>
      <c r="AY110" s="214" t="s">
        <v>125</v>
      </c>
    </row>
    <row r="111" spans="1:65" s="2" customFormat="1" ht="14.4" customHeight="1">
      <c r="A111" s="35"/>
      <c r="B111" s="36"/>
      <c r="C111" s="175" t="s">
        <v>164</v>
      </c>
      <c r="D111" s="175" t="s">
        <v>128</v>
      </c>
      <c r="E111" s="176" t="s">
        <v>165</v>
      </c>
      <c r="F111" s="177" t="s">
        <v>166</v>
      </c>
      <c r="G111" s="178" t="s">
        <v>159</v>
      </c>
      <c r="H111" s="179">
        <v>12.015000000000001</v>
      </c>
      <c r="I111" s="180"/>
      <c r="J111" s="181">
        <f>ROUND(I111*H111,2)</f>
        <v>0</v>
      </c>
      <c r="K111" s="177" t="s">
        <v>40</v>
      </c>
      <c r="L111" s="40"/>
      <c r="M111" s="182" t="s">
        <v>40</v>
      </c>
      <c r="N111" s="183" t="s">
        <v>51</v>
      </c>
      <c r="O111" s="66"/>
      <c r="P111" s="184">
        <f>O111*H111</f>
        <v>0</v>
      </c>
      <c r="Q111" s="184">
        <v>0</v>
      </c>
      <c r="R111" s="184">
        <f>Q111*H111</f>
        <v>0</v>
      </c>
      <c r="S111" s="184">
        <v>0</v>
      </c>
      <c r="T111" s="185">
        <f>S111*H111</f>
        <v>0</v>
      </c>
      <c r="U111" s="35"/>
      <c r="V111" s="35"/>
      <c r="W111" s="35"/>
      <c r="X111" s="35"/>
      <c r="Y111" s="35"/>
      <c r="Z111" s="35"/>
      <c r="AA111" s="35"/>
      <c r="AB111" s="35"/>
      <c r="AC111" s="35"/>
      <c r="AD111" s="35"/>
      <c r="AE111" s="35"/>
      <c r="AR111" s="186" t="s">
        <v>133</v>
      </c>
      <c r="AT111" s="186" t="s">
        <v>128</v>
      </c>
      <c r="AU111" s="186" t="s">
        <v>88</v>
      </c>
      <c r="AY111" s="18" t="s">
        <v>125</v>
      </c>
      <c r="BE111" s="187">
        <f>IF(N111="základní",J111,0)</f>
        <v>0</v>
      </c>
      <c r="BF111" s="187">
        <f>IF(N111="snížená",J111,0)</f>
        <v>0</v>
      </c>
      <c r="BG111" s="187">
        <f>IF(N111="zákl. přenesená",J111,0)</f>
        <v>0</v>
      </c>
      <c r="BH111" s="187">
        <f>IF(N111="sníž. přenesená",J111,0)</f>
        <v>0</v>
      </c>
      <c r="BI111" s="187">
        <f>IF(N111="nulová",J111,0)</f>
        <v>0</v>
      </c>
      <c r="BJ111" s="18" t="s">
        <v>133</v>
      </c>
      <c r="BK111" s="187">
        <f>ROUND(I111*H111,2)</f>
        <v>0</v>
      </c>
      <c r="BL111" s="18" t="s">
        <v>133</v>
      </c>
      <c r="BM111" s="186" t="s">
        <v>167</v>
      </c>
    </row>
    <row r="112" spans="1:65" s="2" customFormat="1" ht="19.2">
      <c r="A112" s="35"/>
      <c r="B112" s="36"/>
      <c r="C112" s="37"/>
      <c r="D112" s="188" t="s">
        <v>135</v>
      </c>
      <c r="E112" s="37"/>
      <c r="F112" s="189" t="s">
        <v>168</v>
      </c>
      <c r="G112" s="37"/>
      <c r="H112" s="37"/>
      <c r="I112" s="190"/>
      <c r="J112" s="37"/>
      <c r="K112" s="37"/>
      <c r="L112" s="40"/>
      <c r="M112" s="191"/>
      <c r="N112" s="192"/>
      <c r="O112" s="66"/>
      <c r="P112" s="66"/>
      <c r="Q112" s="66"/>
      <c r="R112" s="66"/>
      <c r="S112" s="66"/>
      <c r="T112" s="67"/>
      <c r="U112" s="35"/>
      <c r="V112" s="35"/>
      <c r="W112" s="35"/>
      <c r="X112" s="35"/>
      <c r="Y112" s="35"/>
      <c r="Z112" s="35"/>
      <c r="AA112" s="35"/>
      <c r="AB112" s="35"/>
      <c r="AC112" s="35"/>
      <c r="AD112" s="35"/>
      <c r="AE112" s="35"/>
      <c r="AT112" s="18" t="s">
        <v>135</v>
      </c>
      <c r="AU112" s="18" t="s">
        <v>88</v>
      </c>
    </row>
    <row r="113" spans="1:65" s="13" customFormat="1" ht="20.399999999999999">
      <c r="B113" s="194"/>
      <c r="C113" s="195"/>
      <c r="D113" s="188" t="s">
        <v>139</v>
      </c>
      <c r="E113" s="196" t="s">
        <v>40</v>
      </c>
      <c r="F113" s="197" t="s">
        <v>169</v>
      </c>
      <c r="G113" s="195"/>
      <c r="H113" s="196" t="s">
        <v>40</v>
      </c>
      <c r="I113" s="198"/>
      <c r="J113" s="195"/>
      <c r="K113" s="195"/>
      <c r="L113" s="199"/>
      <c r="M113" s="200"/>
      <c r="N113" s="201"/>
      <c r="O113" s="201"/>
      <c r="P113" s="201"/>
      <c r="Q113" s="201"/>
      <c r="R113" s="201"/>
      <c r="S113" s="201"/>
      <c r="T113" s="202"/>
      <c r="AT113" s="203" t="s">
        <v>139</v>
      </c>
      <c r="AU113" s="203" t="s">
        <v>88</v>
      </c>
      <c r="AV113" s="13" t="s">
        <v>86</v>
      </c>
      <c r="AW113" s="13" t="s">
        <v>38</v>
      </c>
      <c r="AX113" s="13" t="s">
        <v>78</v>
      </c>
      <c r="AY113" s="203" t="s">
        <v>125</v>
      </c>
    </row>
    <row r="114" spans="1:65" s="14" customFormat="1" ht="10.199999999999999">
      <c r="B114" s="204"/>
      <c r="C114" s="205"/>
      <c r="D114" s="188" t="s">
        <v>139</v>
      </c>
      <c r="E114" s="206" t="s">
        <v>40</v>
      </c>
      <c r="F114" s="207" t="s">
        <v>170</v>
      </c>
      <c r="G114" s="205"/>
      <c r="H114" s="208">
        <v>12.015000000000001</v>
      </c>
      <c r="I114" s="209"/>
      <c r="J114" s="205"/>
      <c r="K114" s="205"/>
      <c r="L114" s="210"/>
      <c r="M114" s="211"/>
      <c r="N114" s="212"/>
      <c r="O114" s="212"/>
      <c r="P114" s="212"/>
      <c r="Q114" s="212"/>
      <c r="R114" s="212"/>
      <c r="S114" s="212"/>
      <c r="T114" s="213"/>
      <c r="AT114" s="214" t="s">
        <v>139</v>
      </c>
      <c r="AU114" s="214" t="s">
        <v>88</v>
      </c>
      <c r="AV114" s="14" t="s">
        <v>88</v>
      </c>
      <c r="AW114" s="14" t="s">
        <v>38</v>
      </c>
      <c r="AX114" s="14" t="s">
        <v>86</v>
      </c>
      <c r="AY114" s="214" t="s">
        <v>125</v>
      </c>
    </row>
    <row r="115" spans="1:65" s="12" customFormat="1" ht="25.95" customHeight="1">
      <c r="B115" s="159"/>
      <c r="C115" s="160"/>
      <c r="D115" s="161" t="s">
        <v>77</v>
      </c>
      <c r="E115" s="162" t="s">
        <v>171</v>
      </c>
      <c r="F115" s="162" t="s">
        <v>172</v>
      </c>
      <c r="G115" s="160"/>
      <c r="H115" s="160"/>
      <c r="I115" s="163"/>
      <c r="J115" s="164">
        <f>BK115</f>
        <v>0</v>
      </c>
      <c r="K115" s="160"/>
      <c r="L115" s="165"/>
      <c r="M115" s="166"/>
      <c r="N115" s="167"/>
      <c r="O115" s="167"/>
      <c r="P115" s="168">
        <f>P116+P128+P135+P264</f>
        <v>0</v>
      </c>
      <c r="Q115" s="167"/>
      <c r="R115" s="168">
        <f>R116+R128+R135+R264</f>
        <v>14.464109799999999</v>
      </c>
      <c r="S115" s="167"/>
      <c r="T115" s="169">
        <f>T116+T128+T135+T264</f>
        <v>12.018360000000001</v>
      </c>
      <c r="AR115" s="170" t="s">
        <v>88</v>
      </c>
      <c r="AT115" s="171" t="s">
        <v>77</v>
      </c>
      <c r="AU115" s="171" t="s">
        <v>78</v>
      </c>
      <c r="AY115" s="170" t="s">
        <v>125</v>
      </c>
      <c r="BK115" s="172">
        <f>BK116+BK128+BK135+BK264</f>
        <v>0</v>
      </c>
    </row>
    <row r="116" spans="1:65" s="12" customFormat="1" ht="22.8" customHeight="1">
      <c r="B116" s="159"/>
      <c r="C116" s="160"/>
      <c r="D116" s="161" t="s">
        <v>77</v>
      </c>
      <c r="E116" s="173" t="s">
        <v>173</v>
      </c>
      <c r="F116" s="173" t="s">
        <v>174</v>
      </c>
      <c r="G116" s="160"/>
      <c r="H116" s="160"/>
      <c r="I116" s="163"/>
      <c r="J116" s="174">
        <f>BK116</f>
        <v>0</v>
      </c>
      <c r="K116" s="160"/>
      <c r="L116" s="165"/>
      <c r="M116" s="166"/>
      <c r="N116" s="167"/>
      <c r="O116" s="167"/>
      <c r="P116" s="168">
        <f>SUM(P117:P127)</f>
        <v>0</v>
      </c>
      <c r="Q116" s="167"/>
      <c r="R116" s="168">
        <f>SUM(R117:R127)</f>
        <v>0</v>
      </c>
      <c r="S116" s="167"/>
      <c r="T116" s="169">
        <f>SUM(T117:T127)</f>
        <v>0</v>
      </c>
      <c r="AR116" s="170" t="s">
        <v>88</v>
      </c>
      <c r="AT116" s="171" t="s">
        <v>77</v>
      </c>
      <c r="AU116" s="171" t="s">
        <v>86</v>
      </c>
      <c r="AY116" s="170" t="s">
        <v>125</v>
      </c>
      <c r="BK116" s="172">
        <f>SUM(BK117:BK127)</f>
        <v>0</v>
      </c>
    </row>
    <row r="117" spans="1:65" s="2" customFormat="1" ht="14.4" customHeight="1">
      <c r="A117" s="35"/>
      <c r="B117" s="36"/>
      <c r="C117" s="175" t="s">
        <v>175</v>
      </c>
      <c r="D117" s="175" t="s">
        <v>128</v>
      </c>
      <c r="E117" s="176" t="s">
        <v>176</v>
      </c>
      <c r="F117" s="177" t="s">
        <v>177</v>
      </c>
      <c r="G117" s="178" t="s">
        <v>178</v>
      </c>
      <c r="H117" s="179">
        <v>2</v>
      </c>
      <c r="I117" s="180"/>
      <c r="J117" s="181">
        <f>ROUND(I117*H117,2)</f>
        <v>0</v>
      </c>
      <c r="K117" s="177" t="s">
        <v>40</v>
      </c>
      <c r="L117" s="40"/>
      <c r="M117" s="182" t="s">
        <v>40</v>
      </c>
      <c r="N117" s="183" t="s">
        <v>51</v>
      </c>
      <c r="O117" s="66"/>
      <c r="P117" s="184">
        <f>O117*H117</f>
        <v>0</v>
      </c>
      <c r="Q117" s="184">
        <v>0</v>
      </c>
      <c r="R117" s="184">
        <f>Q117*H117</f>
        <v>0</v>
      </c>
      <c r="S117" s="184">
        <v>0</v>
      </c>
      <c r="T117" s="185">
        <f>S117*H117</f>
        <v>0</v>
      </c>
      <c r="U117" s="35"/>
      <c r="V117" s="35"/>
      <c r="W117" s="35"/>
      <c r="X117" s="35"/>
      <c r="Y117" s="35"/>
      <c r="Z117" s="35"/>
      <c r="AA117" s="35"/>
      <c r="AB117" s="35"/>
      <c r="AC117" s="35"/>
      <c r="AD117" s="35"/>
      <c r="AE117" s="35"/>
      <c r="AR117" s="186" t="s">
        <v>179</v>
      </c>
      <c r="AT117" s="186" t="s">
        <v>128</v>
      </c>
      <c r="AU117" s="186" t="s">
        <v>88</v>
      </c>
      <c r="AY117" s="18" t="s">
        <v>125</v>
      </c>
      <c r="BE117" s="187">
        <f>IF(N117="základní",J117,0)</f>
        <v>0</v>
      </c>
      <c r="BF117" s="187">
        <f>IF(N117="snížená",J117,0)</f>
        <v>0</v>
      </c>
      <c r="BG117" s="187">
        <f>IF(N117="zákl. přenesená",J117,0)</f>
        <v>0</v>
      </c>
      <c r="BH117" s="187">
        <f>IF(N117="sníž. přenesená",J117,0)</f>
        <v>0</v>
      </c>
      <c r="BI117" s="187">
        <f>IF(N117="nulová",J117,0)</f>
        <v>0</v>
      </c>
      <c r="BJ117" s="18" t="s">
        <v>133</v>
      </c>
      <c r="BK117" s="187">
        <f>ROUND(I117*H117,2)</f>
        <v>0</v>
      </c>
      <c r="BL117" s="18" t="s">
        <v>179</v>
      </c>
      <c r="BM117" s="186" t="s">
        <v>180</v>
      </c>
    </row>
    <row r="118" spans="1:65" s="2" customFormat="1" ht="10.199999999999999">
      <c r="A118" s="35"/>
      <c r="B118" s="36"/>
      <c r="C118" s="37"/>
      <c r="D118" s="188" t="s">
        <v>135</v>
      </c>
      <c r="E118" s="37"/>
      <c r="F118" s="189" t="s">
        <v>177</v>
      </c>
      <c r="G118" s="37"/>
      <c r="H118" s="37"/>
      <c r="I118" s="190"/>
      <c r="J118" s="37"/>
      <c r="K118" s="37"/>
      <c r="L118" s="40"/>
      <c r="M118" s="191"/>
      <c r="N118" s="192"/>
      <c r="O118" s="66"/>
      <c r="P118" s="66"/>
      <c r="Q118" s="66"/>
      <c r="R118" s="66"/>
      <c r="S118" s="66"/>
      <c r="T118" s="67"/>
      <c r="U118" s="35"/>
      <c r="V118" s="35"/>
      <c r="W118" s="35"/>
      <c r="X118" s="35"/>
      <c r="Y118" s="35"/>
      <c r="Z118" s="35"/>
      <c r="AA118" s="35"/>
      <c r="AB118" s="35"/>
      <c r="AC118" s="35"/>
      <c r="AD118" s="35"/>
      <c r="AE118" s="35"/>
      <c r="AT118" s="18" t="s">
        <v>135</v>
      </c>
      <c r="AU118" s="18" t="s">
        <v>88</v>
      </c>
    </row>
    <row r="119" spans="1:65" s="13" customFormat="1" ht="10.199999999999999">
      <c r="B119" s="194"/>
      <c r="C119" s="195"/>
      <c r="D119" s="188" t="s">
        <v>139</v>
      </c>
      <c r="E119" s="196" t="s">
        <v>40</v>
      </c>
      <c r="F119" s="197" t="s">
        <v>181</v>
      </c>
      <c r="G119" s="195"/>
      <c r="H119" s="196" t="s">
        <v>40</v>
      </c>
      <c r="I119" s="198"/>
      <c r="J119" s="195"/>
      <c r="K119" s="195"/>
      <c r="L119" s="199"/>
      <c r="M119" s="200"/>
      <c r="N119" s="201"/>
      <c r="O119" s="201"/>
      <c r="P119" s="201"/>
      <c r="Q119" s="201"/>
      <c r="R119" s="201"/>
      <c r="S119" s="201"/>
      <c r="T119" s="202"/>
      <c r="AT119" s="203" t="s">
        <v>139</v>
      </c>
      <c r="AU119" s="203" t="s">
        <v>88</v>
      </c>
      <c r="AV119" s="13" t="s">
        <v>86</v>
      </c>
      <c r="AW119" s="13" t="s">
        <v>38</v>
      </c>
      <c r="AX119" s="13" t="s">
        <v>78</v>
      </c>
      <c r="AY119" s="203" t="s">
        <v>125</v>
      </c>
    </row>
    <row r="120" spans="1:65" s="13" customFormat="1" ht="20.399999999999999">
      <c r="B120" s="194"/>
      <c r="C120" s="195"/>
      <c r="D120" s="188" t="s">
        <v>139</v>
      </c>
      <c r="E120" s="196" t="s">
        <v>40</v>
      </c>
      <c r="F120" s="197" t="s">
        <v>182</v>
      </c>
      <c r="G120" s="195"/>
      <c r="H120" s="196" t="s">
        <v>40</v>
      </c>
      <c r="I120" s="198"/>
      <c r="J120" s="195"/>
      <c r="K120" s="195"/>
      <c r="L120" s="199"/>
      <c r="M120" s="200"/>
      <c r="N120" s="201"/>
      <c r="O120" s="201"/>
      <c r="P120" s="201"/>
      <c r="Q120" s="201"/>
      <c r="R120" s="201"/>
      <c r="S120" s="201"/>
      <c r="T120" s="202"/>
      <c r="AT120" s="203" t="s">
        <v>139</v>
      </c>
      <c r="AU120" s="203" t="s">
        <v>88</v>
      </c>
      <c r="AV120" s="13" t="s">
        <v>86</v>
      </c>
      <c r="AW120" s="13" t="s">
        <v>38</v>
      </c>
      <c r="AX120" s="13" t="s">
        <v>78</v>
      </c>
      <c r="AY120" s="203" t="s">
        <v>125</v>
      </c>
    </row>
    <row r="121" spans="1:65" s="13" customFormat="1" ht="10.199999999999999">
      <c r="B121" s="194"/>
      <c r="C121" s="195"/>
      <c r="D121" s="188" t="s">
        <v>139</v>
      </c>
      <c r="E121" s="196" t="s">
        <v>40</v>
      </c>
      <c r="F121" s="197" t="s">
        <v>183</v>
      </c>
      <c r="G121" s="195"/>
      <c r="H121" s="196" t="s">
        <v>40</v>
      </c>
      <c r="I121" s="198"/>
      <c r="J121" s="195"/>
      <c r="K121" s="195"/>
      <c r="L121" s="199"/>
      <c r="M121" s="200"/>
      <c r="N121" s="201"/>
      <c r="O121" s="201"/>
      <c r="P121" s="201"/>
      <c r="Q121" s="201"/>
      <c r="R121" s="201"/>
      <c r="S121" s="201"/>
      <c r="T121" s="202"/>
      <c r="AT121" s="203" t="s">
        <v>139</v>
      </c>
      <c r="AU121" s="203" t="s">
        <v>88</v>
      </c>
      <c r="AV121" s="13" t="s">
        <v>86</v>
      </c>
      <c r="AW121" s="13" t="s">
        <v>38</v>
      </c>
      <c r="AX121" s="13" t="s">
        <v>78</v>
      </c>
      <c r="AY121" s="203" t="s">
        <v>125</v>
      </c>
    </row>
    <row r="122" spans="1:65" s="14" customFormat="1" ht="10.199999999999999">
      <c r="B122" s="204"/>
      <c r="C122" s="205"/>
      <c r="D122" s="188" t="s">
        <v>139</v>
      </c>
      <c r="E122" s="206" t="s">
        <v>40</v>
      </c>
      <c r="F122" s="207" t="s">
        <v>88</v>
      </c>
      <c r="G122" s="205"/>
      <c r="H122" s="208">
        <v>2</v>
      </c>
      <c r="I122" s="209"/>
      <c r="J122" s="205"/>
      <c r="K122" s="205"/>
      <c r="L122" s="210"/>
      <c r="M122" s="211"/>
      <c r="N122" s="212"/>
      <c r="O122" s="212"/>
      <c r="P122" s="212"/>
      <c r="Q122" s="212"/>
      <c r="R122" s="212"/>
      <c r="S122" s="212"/>
      <c r="T122" s="213"/>
      <c r="AT122" s="214" t="s">
        <v>139</v>
      </c>
      <c r="AU122" s="214" t="s">
        <v>88</v>
      </c>
      <c r="AV122" s="14" t="s">
        <v>88</v>
      </c>
      <c r="AW122" s="14" t="s">
        <v>38</v>
      </c>
      <c r="AX122" s="14" t="s">
        <v>86</v>
      </c>
      <c r="AY122" s="214" t="s">
        <v>125</v>
      </c>
    </row>
    <row r="123" spans="1:65" s="2" customFormat="1" ht="14.4" customHeight="1">
      <c r="A123" s="35"/>
      <c r="B123" s="36"/>
      <c r="C123" s="175" t="s">
        <v>184</v>
      </c>
      <c r="D123" s="175" t="s">
        <v>128</v>
      </c>
      <c r="E123" s="176" t="s">
        <v>185</v>
      </c>
      <c r="F123" s="177" t="s">
        <v>186</v>
      </c>
      <c r="G123" s="178" t="s">
        <v>178</v>
      </c>
      <c r="H123" s="179">
        <v>2</v>
      </c>
      <c r="I123" s="180"/>
      <c r="J123" s="181">
        <f>ROUND(I123*H123,2)</f>
        <v>0</v>
      </c>
      <c r="K123" s="177" t="s">
        <v>40</v>
      </c>
      <c r="L123" s="40"/>
      <c r="M123" s="182" t="s">
        <v>40</v>
      </c>
      <c r="N123" s="183" t="s">
        <v>51</v>
      </c>
      <c r="O123" s="66"/>
      <c r="P123" s="184">
        <f>O123*H123</f>
        <v>0</v>
      </c>
      <c r="Q123" s="184">
        <v>0</v>
      </c>
      <c r="R123" s="184">
        <f>Q123*H123</f>
        <v>0</v>
      </c>
      <c r="S123" s="184">
        <v>0</v>
      </c>
      <c r="T123" s="185">
        <f>S123*H123</f>
        <v>0</v>
      </c>
      <c r="U123" s="35"/>
      <c r="V123" s="35"/>
      <c r="W123" s="35"/>
      <c r="X123" s="35"/>
      <c r="Y123" s="35"/>
      <c r="Z123" s="35"/>
      <c r="AA123" s="35"/>
      <c r="AB123" s="35"/>
      <c r="AC123" s="35"/>
      <c r="AD123" s="35"/>
      <c r="AE123" s="35"/>
      <c r="AR123" s="186" t="s">
        <v>179</v>
      </c>
      <c r="AT123" s="186" t="s">
        <v>128</v>
      </c>
      <c r="AU123" s="186" t="s">
        <v>88</v>
      </c>
      <c r="AY123" s="18" t="s">
        <v>125</v>
      </c>
      <c r="BE123" s="187">
        <f>IF(N123="základní",J123,0)</f>
        <v>0</v>
      </c>
      <c r="BF123" s="187">
        <f>IF(N123="snížená",J123,0)</f>
        <v>0</v>
      </c>
      <c r="BG123" s="187">
        <f>IF(N123="zákl. přenesená",J123,0)</f>
        <v>0</v>
      </c>
      <c r="BH123" s="187">
        <f>IF(N123="sníž. přenesená",J123,0)</f>
        <v>0</v>
      </c>
      <c r="BI123" s="187">
        <f>IF(N123="nulová",J123,0)</f>
        <v>0</v>
      </c>
      <c r="BJ123" s="18" t="s">
        <v>133</v>
      </c>
      <c r="BK123" s="187">
        <f>ROUND(I123*H123,2)</f>
        <v>0</v>
      </c>
      <c r="BL123" s="18" t="s">
        <v>179</v>
      </c>
      <c r="BM123" s="186" t="s">
        <v>187</v>
      </c>
    </row>
    <row r="124" spans="1:65" s="2" customFormat="1" ht="10.199999999999999">
      <c r="A124" s="35"/>
      <c r="B124" s="36"/>
      <c r="C124" s="37"/>
      <c r="D124" s="188" t="s">
        <v>135</v>
      </c>
      <c r="E124" s="37"/>
      <c r="F124" s="189" t="s">
        <v>186</v>
      </c>
      <c r="G124" s="37"/>
      <c r="H124" s="37"/>
      <c r="I124" s="190"/>
      <c r="J124" s="37"/>
      <c r="K124" s="37"/>
      <c r="L124" s="40"/>
      <c r="M124" s="191"/>
      <c r="N124" s="192"/>
      <c r="O124" s="66"/>
      <c r="P124" s="66"/>
      <c r="Q124" s="66"/>
      <c r="R124" s="66"/>
      <c r="S124" s="66"/>
      <c r="T124" s="67"/>
      <c r="U124" s="35"/>
      <c r="V124" s="35"/>
      <c r="W124" s="35"/>
      <c r="X124" s="35"/>
      <c r="Y124" s="35"/>
      <c r="Z124" s="35"/>
      <c r="AA124" s="35"/>
      <c r="AB124" s="35"/>
      <c r="AC124" s="35"/>
      <c r="AD124" s="35"/>
      <c r="AE124" s="35"/>
      <c r="AT124" s="18" t="s">
        <v>135</v>
      </c>
      <c r="AU124" s="18" t="s">
        <v>88</v>
      </c>
    </row>
    <row r="125" spans="1:65" s="13" customFormat="1" ht="10.199999999999999">
      <c r="B125" s="194"/>
      <c r="C125" s="195"/>
      <c r="D125" s="188" t="s">
        <v>139</v>
      </c>
      <c r="E125" s="196" t="s">
        <v>40</v>
      </c>
      <c r="F125" s="197" t="s">
        <v>181</v>
      </c>
      <c r="G125" s="195"/>
      <c r="H125" s="196" t="s">
        <v>40</v>
      </c>
      <c r="I125" s="198"/>
      <c r="J125" s="195"/>
      <c r="K125" s="195"/>
      <c r="L125" s="199"/>
      <c r="M125" s="200"/>
      <c r="N125" s="201"/>
      <c r="O125" s="201"/>
      <c r="P125" s="201"/>
      <c r="Q125" s="201"/>
      <c r="R125" s="201"/>
      <c r="S125" s="201"/>
      <c r="T125" s="202"/>
      <c r="AT125" s="203" t="s">
        <v>139</v>
      </c>
      <c r="AU125" s="203" t="s">
        <v>88</v>
      </c>
      <c r="AV125" s="13" t="s">
        <v>86</v>
      </c>
      <c r="AW125" s="13" t="s">
        <v>38</v>
      </c>
      <c r="AX125" s="13" t="s">
        <v>78</v>
      </c>
      <c r="AY125" s="203" t="s">
        <v>125</v>
      </c>
    </row>
    <row r="126" spans="1:65" s="13" customFormat="1" ht="20.399999999999999">
      <c r="B126" s="194"/>
      <c r="C126" s="195"/>
      <c r="D126" s="188" t="s">
        <v>139</v>
      </c>
      <c r="E126" s="196" t="s">
        <v>40</v>
      </c>
      <c r="F126" s="197" t="s">
        <v>188</v>
      </c>
      <c r="G126" s="195"/>
      <c r="H126" s="196" t="s">
        <v>40</v>
      </c>
      <c r="I126" s="198"/>
      <c r="J126" s="195"/>
      <c r="K126" s="195"/>
      <c r="L126" s="199"/>
      <c r="M126" s="200"/>
      <c r="N126" s="201"/>
      <c r="O126" s="201"/>
      <c r="P126" s="201"/>
      <c r="Q126" s="201"/>
      <c r="R126" s="201"/>
      <c r="S126" s="201"/>
      <c r="T126" s="202"/>
      <c r="AT126" s="203" t="s">
        <v>139</v>
      </c>
      <c r="AU126" s="203" t="s">
        <v>88</v>
      </c>
      <c r="AV126" s="13" t="s">
        <v>86</v>
      </c>
      <c r="AW126" s="13" t="s">
        <v>38</v>
      </c>
      <c r="AX126" s="13" t="s">
        <v>78</v>
      </c>
      <c r="AY126" s="203" t="s">
        <v>125</v>
      </c>
    </row>
    <row r="127" spans="1:65" s="14" customFormat="1" ht="10.199999999999999">
      <c r="B127" s="204"/>
      <c r="C127" s="205"/>
      <c r="D127" s="188" t="s">
        <v>139</v>
      </c>
      <c r="E127" s="206" t="s">
        <v>40</v>
      </c>
      <c r="F127" s="207" t="s">
        <v>88</v>
      </c>
      <c r="G127" s="205"/>
      <c r="H127" s="208">
        <v>2</v>
      </c>
      <c r="I127" s="209"/>
      <c r="J127" s="205"/>
      <c r="K127" s="205"/>
      <c r="L127" s="210"/>
      <c r="M127" s="211"/>
      <c r="N127" s="212"/>
      <c r="O127" s="212"/>
      <c r="P127" s="212"/>
      <c r="Q127" s="212"/>
      <c r="R127" s="212"/>
      <c r="S127" s="212"/>
      <c r="T127" s="213"/>
      <c r="AT127" s="214" t="s">
        <v>139</v>
      </c>
      <c r="AU127" s="214" t="s">
        <v>88</v>
      </c>
      <c r="AV127" s="14" t="s">
        <v>88</v>
      </c>
      <c r="AW127" s="14" t="s">
        <v>38</v>
      </c>
      <c r="AX127" s="14" t="s">
        <v>86</v>
      </c>
      <c r="AY127" s="214" t="s">
        <v>125</v>
      </c>
    </row>
    <row r="128" spans="1:65" s="12" customFormat="1" ht="22.8" customHeight="1">
      <c r="B128" s="159"/>
      <c r="C128" s="160"/>
      <c r="D128" s="161" t="s">
        <v>77</v>
      </c>
      <c r="E128" s="173" t="s">
        <v>189</v>
      </c>
      <c r="F128" s="173" t="s">
        <v>190</v>
      </c>
      <c r="G128" s="160"/>
      <c r="H128" s="160"/>
      <c r="I128" s="163"/>
      <c r="J128" s="174">
        <f>BK128</f>
        <v>0</v>
      </c>
      <c r="K128" s="160"/>
      <c r="L128" s="165"/>
      <c r="M128" s="166"/>
      <c r="N128" s="167"/>
      <c r="O128" s="167"/>
      <c r="P128" s="168">
        <f>SUM(P129:P134)</f>
        <v>0</v>
      </c>
      <c r="Q128" s="167"/>
      <c r="R128" s="168">
        <f>SUM(R129:R134)</f>
        <v>5.6700000000000001E-4</v>
      </c>
      <c r="S128" s="167"/>
      <c r="T128" s="169">
        <f>SUM(T129:T134)</f>
        <v>0</v>
      </c>
      <c r="AR128" s="170" t="s">
        <v>88</v>
      </c>
      <c r="AT128" s="171" t="s">
        <v>77</v>
      </c>
      <c r="AU128" s="171" t="s">
        <v>86</v>
      </c>
      <c r="AY128" s="170" t="s">
        <v>125</v>
      </c>
      <c r="BK128" s="172">
        <f>SUM(BK129:BK134)</f>
        <v>0</v>
      </c>
    </row>
    <row r="129" spans="1:65" s="2" customFormat="1" ht="14.4" customHeight="1">
      <c r="A129" s="35"/>
      <c r="B129" s="36"/>
      <c r="C129" s="175" t="s">
        <v>191</v>
      </c>
      <c r="D129" s="175" t="s">
        <v>128</v>
      </c>
      <c r="E129" s="176" t="s">
        <v>192</v>
      </c>
      <c r="F129" s="177" t="s">
        <v>193</v>
      </c>
      <c r="G129" s="178" t="s">
        <v>194</v>
      </c>
      <c r="H129" s="179">
        <v>0.3</v>
      </c>
      <c r="I129" s="180"/>
      <c r="J129" s="181">
        <f>ROUND(I129*H129,2)</f>
        <v>0</v>
      </c>
      <c r="K129" s="177" t="s">
        <v>132</v>
      </c>
      <c r="L129" s="40"/>
      <c r="M129" s="182" t="s">
        <v>40</v>
      </c>
      <c r="N129" s="183" t="s">
        <v>51</v>
      </c>
      <c r="O129" s="66"/>
      <c r="P129" s="184">
        <f>O129*H129</f>
        <v>0</v>
      </c>
      <c r="Q129" s="184">
        <v>1.89E-3</v>
      </c>
      <c r="R129" s="184">
        <f>Q129*H129</f>
        <v>5.6700000000000001E-4</v>
      </c>
      <c r="S129" s="184">
        <v>0</v>
      </c>
      <c r="T129" s="185">
        <f>S129*H129</f>
        <v>0</v>
      </c>
      <c r="U129" s="35"/>
      <c r="V129" s="35"/>
      <c r="W129" s="35"/>
      <c r="X129" s="35"/>
      <c r="Y129" s="35"/>
      <c r="Z129" s="35"/>
      <c r="AA129" s="35"/>
      <c r="AB129" s="35"/>
      <c r="AC129" s="35"/>
      <c r="AD129" s="35"/>
      <c r="AE129" s="35"/>
      <c r="AR129" s="186" t="s">
        <v>179</v>
      </c>
      <c r="AT129" s="186" t="s">
        <v>128</v>
      </c>
      <c r="AU129" s="186" t="s">
        <v>88</v>
      </c>
      <c r="AY129" s="18" t="s">
        <v>125</v>
      </c>
      <c r="BE129" s="187">
        <f>IF(N129="základní",J129,0)</f>
        <v>0</v>
      </c>
      <c r="BF129" s="187">
        <f>IF(N129="snížená",J129,0)</f>
        <v>0</v>
      </c>
      <c r="BG129" s="187">
        <f>IF(N129="zákl. přenesená",J129,0)</f>
        <v>0</v>
      </c>
      <c r="BH129" s="187">
        <f>IF(N129="sníž. přenesená",J129,0)</f>
        <v>0</v>
      </c>
      <c r="BI129" s="187">
        <f>IF(N129="nulová",J129,0)</f>
        <v>0</v>
      </c>
      <c r="BJ129" s="18" t="s">
        <v>133</v>
      </c>
      <c r="BK129" s="187">
        <f>ROUND(I129*H129,2)</f>
        <v>0</v>
      </c>
      <c r="BL129" s="18" t="s">
        <v>179</v>
      </c>
      <c r="BM129" s="186" t="s">
        <v>195</v>
      </c>
    </row>
    <row r="130" spans="1:65" s="2" customFormat="1" ht="19.2">
      <c r="A130" s="35"/>
      <c r="B130" s="36"/>
      <c r="C130" s="37"/>
      <c r="D130" s="188" t="s">
        <v>135</v>
      </c>
      <c r="E130" s="37"/>
      <c r="F130" s="189" t="s">
        <v>196</v>
      </c>
      <c r="G130" s="37"/>
      <c r="H130" s="37"/>
      <c r="I130" s="190"/>
      <c r="J130" s="37"/>
      <c r="K130" s="37"/>
      <c r="L130" s="40"/>
      <c r="M130" s="191"/>
      <c r="N130" s="192"/>
      <c r="O130" s="66"/>
      <c r="P130" s="66"/>
      <c r="Q130" s="66"/>
      <c r="R130" s="66"/>
      <c r="S130" s="66"/>
      <c r="T130" s="67"/>
      <c r="U130" s="35"/>
      <c r="V130" s="35"/>
      <c r="W130" s="35"/>
      <c r="X130" s="35"/>
      <c r="Y130" s="35"/>
      <c r="Z130" s="35"/>
      <c r="AA130" s="35"/>
      <c r="AB130" s="35"/>
      <c r="AC130" s="35"/>
      <c r="AD130" s="35"/>
      <c r="AE130" s="35"/>
      <c r="AT130" s="18" t="s">
        <v>135</v>
      </c>
      <c r="AU130" s="18" t="s">
        <v>88</v>
      </c>
    </row>
    <row r="131" spans="1:65" s="2" customFormat="1" ht="105.6">
      <c r="A131" s="35"/>
      <c r="B131" s="36"/>
      <c r="C131" s="37"/>
      <c r="D131" s="188" t="s">
        <v>137</v>
      </c>
      <c r="E131" s="37"/>
      <c r="F131" s="193" t="s">
        <v>197</v>
      </c>
      <c r="G131" s="37"/>
      <c r="H131" s="37"/>
      <c r="I131" s="190"/>
      <c r="J131" s="37"/>
      <c r="K131" s="37"/>
      <c r="L131" s="40"/>
      <c r="M131" s="191"/>
      <c r="N131" s="192"/>
      <c r="O131" s="66"/>
      <c r="P131" s="66"/>
      <c r="Q131" s="66"/>
      <c r="R131" s="66"/>
      <c r="S131" s="66"/>
      <c r="T131" s="67"/>
      <c r="U131" s="35"/>
      <c r="V131" s="35"/>
      <c r="W131" s="35"/>
      <c r="X131" s="35"/>
      <c r="Y131" s="35"/>
      <c r="Z131" s="35"/>
      <c r="AA131" s="35"/>
      <c r="AB131" s="35"/>
      <c r="AC131" s="35"/>
      <c r="AD131" s="35"/>
      <c r="AE131" s="35"/>
      <c r="AT131" s="18" t="s">
        <v>137</v>
      </c>
      <c r="AU131" s="18" t="s">
        <v>88</v>
      </c>
    </row>
    <row r="132" spans="1:65" s="13" customFormat="1" ht="20.399999999999999">
      <c r="B132" s="194"/>
      <c r="C132" s="195"/>
      <c r="D132" s="188" t="s">
        <v>139</v>
      </c>
      <c r="E132" s="196" t="s">
        <v>40</v>
      </c>
      <c r="F132" s="197" t="s">
        <v>198</v>
      </c>
      <c r="G132" s="195"/>
      <c r="H132" s="196" t="s">
        <v>40</v>
      </c>
      <c r="I132" s="198"/>
      <c r="J132" s="195"/>
      <c r="K132" s="195"/>
      <c r="L132" s="199"/>
      <c r="M132" s="200"/>
      <c r="N132" s="201"/>
      <c r="O132" s="201"/>
      <c r="P132" s="201"/>
      <c r="Q132" s="201"/>
      <c r="R132" s="201"/>
      <c r="S132" s="201"/>
      <c r="T132" s="202"/>
      <c r="AT132" s="203" t="s">
        <v>139</v>
      </c>
      <c r="AU132" s="203" t="s">
        <v>88</v>
      </c>
      <c r="AV132" s="13" t="s">
        <v>86</v>
      </c>
      <c r="AW132" s="13" t="s">
        <v>38</v>
      </c>
      <c r="AX132" s="13" t="s">
        <v>78</v>
      </c>
      <c r="AY132" s="203" t="s">
        <v>125</v>
      </c>
    </row>
    <row r="133" spans="1:65" s="13" customFormat="1" ht="10.199999999999999">
      <c r="B133" s="194"/>
      <c r="C133" s="195"/>
      <c r="D133" s="188" t="s">
        <v>139</v>
      </c>
      <c r="E133" s="196" t="s">
        <v>40</v>
      </c>
      <c r="F133" s="197" t="s">
        <v>199</v>
      </c>
      <c r="G133" s="195"/>
      <c r="H133" s="196" t="s">
        <v>40</v>
      </c>
      <c r="I133" s="198"/>
      <c r="J133" s="195"/>
      <c r="K133" s="195"/>
      <c r="L133" s="199"/>
      <c r="M133" s="200"/>
      <c r="N133" s="201"/>
      <c r="O133" s="201"/>
      <c r="P133" s="201"/>
      <c r="Q133" s="201"/>
      <c r="R133" s="201"/>
      <c r="S133" s="201"/>
      <c r="T133" s="202"/>
      <c r="AT133" s="203" t="s">
        <v>139</v>
      </c>
      <c r="AU133" s="203" t="s">
        <v>88</v>
      </c>
      <c r="AV133" s="13" t="s">
        <v>86</v>
      </c>
      <c r="AW133" s="13" t="s">
        <v>38</v>
      </c>
      <c r="AX133" s="13" t="s">
        <v>78</v>
      </c>
      <c r="AY133" s="203" t="s">
        <v>125</v>
      </c>
    </row>
    <row r="134" spans="1:65" s="14" customFormat="1" ht="10.199999999999999">
      <c r="B134" s="204"/>
      <c r="C134" s="205"/>
      <c r="D134" s="188" t="s">
        <v>139</v>
      </c>
      <c r="E134" s="206" t="s">
        <v>40</v>
      </c>
      <c r="F134" s="207" t="s">
        <v>200</v>
      </c>
      <c r="G134" s="205"/>
      <c r="H134" s="208">
        <v>0.3</v>
      </c>
      <c r="I134" s="209"/>
      <c r="J134" s="205"/>
      <c r="K134" s="205"/>
      <c r="L134" s="210"/>
      <c r="M134" s="211"/>
      <c r="N134" s="212"/>
      <c r="O134" s="212"/>
      <c r="P134" s="212"/>
      <c r="Q134" s="212"/>
      <c r="R134" s="212"/>
      <c r="S134" s="212"/>
      <c r="T134" s="213"/>
      <c r="AT134" s="214" t="s">
        <v>139</v>
      </c>
      <c r="AU134" s="214" t="s">
        <v>88</v>
      </c>
      <c r="AV134" s="14" t="s">
        <v>88</v>
      </c>
      <c r="AW134" s="14" t="s">
        <v>38</v>
      </c>
      <c r="AX134" s="14" t="s">
        <v>86</v>
      </c>
      <c r="AY134" s="214" t="s">
        <v>125</v>
      </c>
    </row>
    <row r="135" spans="1:65" s="12" customFormat="1" ht="22.8" customHeight="1">
      <c r="B135" s="159"/>
      <c r="C135" s="160"/>
      <c r="D135" s="161" t="s">
        <v>77</v>
      </c>
      <c r="E135" s="173" t="s">
        <v>201</v>
      </c>
      <c r="F135" s="173" t="s">
        <v>202</v>
      </c>
      <c r="G135" s="160"/>
      <c r="H135" s="160"/>
      <c r="I135" s="163"/>
      <c r="J135" s="174">
        <f>BK135</f>
        <v>0</v>
      </c>
      <c r="K135" s="160"/>
      <c r="L135" s="165"/>
      <c r="M135" s="166"/>
      <c r="N135" s="167"/>
      <c r="O135" s="167"/>
      <c r="P135" s="168">
        <f>SUM(P136:P263)</f>
        <v>0</v>
      </c>
      <c r="Q135" s="167"/>
      <c r="R135" s="168">
        <f>SUM(R136:R263)</f>
        <v>1.3934428000000001</v>
      </c>
      <c r="S135" s="167"/>
      <c r="T135" s="169">
        <f>SUM(T136:T263)</f>
        <v>3.3600000000000001E-3</v>
      </c>
      <c r="AR135" s="170" t="s">
        <v>88</v>
      </c>
      <c r="AT135" s="171" t="s">
        <v>77</v>
      </c>
      <c r="AU135" s="171" t="s">
        <v>86</v>
      </c>
      <c r="AY135" s="170" t="s">
        <v>125</v>
      </c>
      <c r="BK135" s="172">
        <f>SUM(BK136:BK263)</f>
        <v>0</v>
      </c>
    </row>
    <row r="136" spans="1:65" s="2" customFormat="1" ht="14.4" customHeight="1">
      <c r="A136" s="35"/>
      <c r="B136" s="36"/>
      <c r="C136" s="175" t="s">
        <v>126</v>
      </c>
      <c r="D136" s="175" t="s">
        <v>128</v>
      </c>
      <c r="E136" s="176" t="s">
        <v>203</v>
      </c>
      <c r="F136" s="177" t="s">
        <v>204</v>
      </c>
      <c r="G136" s="178" t="s">
        <v>178</v>
      </c>
      <c r="H136" s="179">
        <v>1</v>
      </c>
      <c r="I136" s="180"/>
      <c r="J136" s="181">
        <f>ROUND(I136*H136,2)</f>
        <v>0</v>
      </c>
      <c r="K136" s="177" t="s">
        <v>40</v>
      </c>
      <c r="L136" s="40"/>
      <c r="M136" s="182" t="s">
        <v>40</v>
      </c>
      <c r="N136" s="183" t="s">
        <v>51</v>
      </c>
      <c r="O136" s="66"/>
      <c r="P136" s="184">
        <f>O136*H136</f>
        <v>0</v>
      </c>
      <c r="Q136" s="184">
        <v>6.0000000000000002E-5</v>
      </c>
      <c r="R136" s="184">
        <f>Q136*H136</f>
        <v>6.0000000000000002E-5</v>
      </c>
      <c r="S136" s="184">
        <v>0</v>
      </c>
      <c r="T136" s="185">
        <f>S136*H136</f>
        <v>0</v>
      </c>
      <c r="U136" s="35"/>
      <c r="V136" s="35"/>
      <c r="W136" s="35"/>
      <c r="X136" s="35"/>
      <c r="Y136" s="35"/>
      <c r="Z136" s="35"/>
      <c r="AA136" s="35"/>
      <c r="AB136" s="35"/>
      <c r="AC136" s="35"/>
      <c r="AD136" s="35"/>
      <c r="AE136" s="35"/>
      <c r="AR136" s="186" t="s">
        <v>179</v>
      </c>
      <c r="AT136" s="186" t="s">
        <v>128</v>
      </c>
      <c r="AU136" s="186" t="s">
        <v>88</v>
      </c>
      <c r="AY136" s="18" t="s">
        <v>125</v>
      </c>
      <c r="BE136" s="187">
        <f>IF(N136="základní",J136,0)</f>
        <v>0</v>
      </c>
      <c r="BF136" s="187">
        <f>IF(N136="snížená",J136,0)</f>
        <v>0</v>
      </c>
      <c r="BG136" s="187">
        <f>IF(N136="zákl. přenesená",J136,0)</f>
        <v>0</v>
      </c>
      <c r="BH136" s="187">
        <f>IF(N136="sníž. přenesená",J136,0)</f>
        <v>0</v>
      </c>
      <c r="BI136" s="187">
        <f>IF(N136="nulová",J136,0)</f>
        <v>0</v>
      </c>
      <c r="BJ136" s="18" t="s">
        <v>133</v>
      </c>
      <c r="BK136" s="187">
        <f>ROUND(I136*H136,2)</f>
        <v>0</v>
      </c>
      <c r="BL136" s="18" t="s">
        <v>179</v>
      </c>
      <c r="BM136" s="186" t="s">
        <v>205</v>
      </c>
    </row>
    <row r="137" spans="1:65" s="2" customFormat="1" ht="10.199999999999999">
      <c r="A137" s="35"/>
      <c r="B137" s="36"/>
      <c r="C137" s="37"/>
      <c r="D137" s="188" t="s">
        <v>135</v>
      </c>
      <c r="E137" s="37"/>
      <c r="F137" s="189" t="s">
        <v>204</v>
      </c>
      <c r="G137" s="37"/>
      <c r="H137" s="37"/>
      <c r="I137" s="190"/>
      <c r="J137" s="37"/>
      <c r="K137" s="37"/>
      <c r="L137" s="40"/>
      <c r="M137" s="191"/>
      <c r="N137" s="192"/>
      <c r="O137" s="66"/>
      <c r="P137" s="66"/>
      <c r="Q137" s="66"/>
      <c r="R137" s="66"/>
      <c r="S137" s="66"/>
      <c r="T137" s="67"/>
      <c r="U137" s="35"/>
      <c r="V137" s="35"/>
      <c r="W137" s="35"/>
      <c r="X137" s="35"/>
      <c r="Y137" s="35"/>
      <c r="Z137" s="35"/>
      <c r="AA137" s="35"/>
      <c r="AB137" s="35"/>
      <c r="AC137" s="35"/>
      <c r="AD137" s="35"/>
      <c r="AE137" s="35"/>
      <c r="AT137" s="18" t="s">
        <v>135</v>
      </c>
      <c r="AU137" s="18" t="s">
        <v>88</v>
      </c>
    </row>
    <row r="138" spans="1:65" s="13" customFormat="1" ht="10.199999999999999">
      <c r="B138" s="194"/>
      <c r="C138" s="195"/>
      <c r="D138" s="188" t="s">
        <v>139</v>
      </c>
      <c r="E138" s="196" t="s">
        <v>40</v>
      </c>
      <c r="F138" s="197" t="s">
        <v>181</v>
      </c>
      <c r="G138" s="195"/>
      <c r="H138" s="196" t="s">
        <v>40</v>
      </c>
      <c r="I138" s="198"/>
      <c r="J138" s="195"/>
      <c r="K138" s="195"/>
      <c r="L138" s="199"/>
      <c r="M138" s="200"/>
      <c r="N138" s="201"/>
      <c r="O138" s="201"/>
      <c r="P138" s="201"/>
      <c r="Q138" s="201"/>
      <c r="R138" s="201"/>
      <c r="S138" s="201"/>
      <c r="T138" s="202"/>
      <c r="AT138" s="203" t="s">
        <v>139</v>
      </c>
      <c r="AU138" s="203" t="s">
        <v>88</v>
      </c>
      <c r="AV138" s="13" t="s">
        <v>86</v>
      </c>
      <c r="AW138" s="13" t="s">
        <v>38</v>
      </c>
      <c r="AX138" s="13" t="s">
        <v>78</v>
      </c>
      <c r="AY138" s="203" t="s">
        <v>125</v>
      </c>
    </row>
    <row r="139" spans="1:65" s="13" customFormat="1" ht="10.199999999999999">
      <c r="B139" s="194"/>
      <c r="C139" s="195"/>
      <c r="D139" s="188" t="s">
        <v>139</v>
      </c>
      <c r="E139" s="196" t="s">
        <v>40</v>
      </c>
      <c r="F139" s="197" t="s">
        <v>206</v>
      </c>
      <c r="G139" s="195"/>
      <c r="H139" s="196" t="s">
        <v>40</v>
      </c>
      <c r="I139" s="198"/>
      <c r="J139" s="195"/>
      <c r="K139" s="195"/>
      <c r="L139" s="199"/>
      <c r="M139" s="200"/>
      <c r="N139" s="201"/>
      <c r="O139" s="201"/>
      <c r="P139" s="201"/>
      <c r="Q139" s="201"/>
      <c r="R139" s="201"/>
      <c r="S139" s="201"/>
      <c r="T139" s="202"/>
      <c r="AT139" s="203" t="s">
        <v>139</v>
      </c>
      <c r="AU139" s="203" t="s">
        <v>88</v>
      </c>
      <c r="AV139" s="13" t="s">
        <v>86</v>
      </c>
      <c r="AW139" s="13" t="s">
        <v>38</v>
      </c>
      <c r="AX139" s="13" t="s">
        <v>78</v>
      </c>
      <c r="AY139" s="203" t="s">
        <v>125</v>
      </c>
    </row>
    <row r="140" spans="1:65" s="13" customFormat="1" ht="10.199999999999999">
      <c r="B140" s="194"/>
      <c r="C140" s="195"/>
      <c r="D140" s="188" t="s">
        <v>139</v>
      </c>
      <c r="E140" s="196" t="s">
        <v>40</v>
      </c>
      <c r="F140" s="197" t="s">
        <v>207</v>
      </c>
      <c r="G140" s="195"/>
      <c r="H140" s="196" t="s">
        <v>40</v>
      </c>
      <c r="I140" s="198"/>
      <c r="J140" s="195"/>
      <c r="K140" s="195"/>
      <c r="L140" s="199"/>
      <c r="M140" s="200"/>
      <c r="N140" s="201"/>
      <c r="O140" s="201"/>
      <c r="P140" s="201"/>
      <c r="Q140" s="201"/>
      <c r="R140" s="201"/>
      <c r="S140" s="201"/>
      <c r="T140" s="202"/>
      <c r="AT140" s="203" t="s">
        <v>139</v>
      </c>
      <c r="AU140" s="203" t="s">
        <v>88</v>
      </c>
      <c r="AV140" s="13" t="s">
        <v>86</v>
      </c>
      <c r="AW140" s="13" t="s">
        <v>38</v>
      </c>
      <c r="AX140" s="13" t="s">
        <v>78</v>
      </c>
      <c r="AY140" s="203" t="s">
        <v>125</v>
      </c>
    </row>
    <row r="141" spans="1:65" s="13" customFormat="1" ht="10.199999999999999">
      <c r="B141" s="194"/>
      <c r="C141" s="195"/>
      <c r="D141" s="188" t="s">
        <v>139</v>
      </c>
      <c r="E141" s="196" t="s">
        <v>40</v>
      </c>
      <c r="F141" s="197" t="s">
        <v>208</v>
      </c>
      <c r="G141" s="195"/>
      <c r="H141" s="196" t="s">
        <v>40</v>
      </c>
      <c r="I141" s="198"/>
      <c r="J141" s="195"/>
      <c r="K141" s="195"/>
      <c r="L141" s="199"/>
      <c r="M141" s="200"/>
      <c r="N141" s="201"/>
      <c r="O141" s="201"/>
      <c r="P141" s="201"/>
      <c r="Q141" s="201"/>
      <c r="R141" s="201"/>
      <c r="S141" s="201"/>
      <c r="T141" s="202"/>
      <c r="AT141" s="203" t="s">
        <v>139</v>
      </c>
      <c r="AU141" s="203" t="s">
        <v>88</v>
      </c>
      <c r="AV141" s="13" t="s">
        <v>86</v>
      </c>
      <c r="AW141" s="13" t="s">
        <v>38</v>
      </c>
      <c r="AX141" s="13" t="s">
        <v>78</v>
      </c>
      <c r="AY141" s="203" t="s">
        <v>125</v>
      </c>
    </row>
    <row r="142" spans="1:65" s="14" customFormat="1" ht="10.199999999999999">
      <c r="B142" s="204"/>
      <c r="C142" s="205"/>
      <c r="D142" s="188" t="s">
        <v>139</v>
      </c>
      <c r="E142" s="206" t="s">
        <v>40</v>
      </c>
      <c r="F142" s="207" t="s">
        <v>86</v>
      </c>
      <c r="G142" s="205"/>
      <c r="H142" s="208">
        <v>1</v>
      </c>
      <c r="I142" s="209"/>
      <c r="J142" s="205"/>
      <c r="K142" s="205"/>
      <c r="L142" s="210"/>
      <c r="M142" s="211"/>
      <c r="N142" s="212"/>
      <c r="O142" s="212"/>
      <c r="P142" s="212"/>
      <c r="Q142" s="212"/>
      <c r="R142" s="212"/>
      <c r="S142" s="212"/>
      <c r="T142" s="213"/>
      <c r="AT142" s="214" t="s">
        <v>139</v>
      </c>
      <c r="AU142" s="214" t="s">
        <v>88</v>
      </c>
      <c r="AV142" s="14" t="s">
        <v>88</v>
      </c>
      <c r="AW142" s="14" t="s">
        <v>38</v>
      </c>
      <c r="AX142" s="14" t="s">
        <v>86</v>
      </c>
      <c r="AY142" s="214" t="s">
        <v>125</v>
      </c>
    </row>
    <row r="143" spans="1:65" s="2" customFormat="1" ht="14.4" customHeight="1">
      <c r="A143" s="35"/>
      <c r="B143" s="36"/>
      <c r="C143" s="175" t="s">
        <v>209</v>
      </c>
      <c r="D143" s="175" t="s">
        <v>128</v>
      </c>
      <c r="E143" s="176" t="s">
        <v>210</v>
      </c>
      <c r="F143" s="177" t="s">
        <v>211</v>
      </c>
      <c r="G143" s="178" t="s">
        <v>178</v>
      </c>
      <c r="H143" s="179">
        <v>1</v>
      </c>
      <c r="I143" s="180"/>
      <c r="J143" s="181">
        <f>ROUND(I143*H143,2)</f>
        <v>0</v>
      </c>
      <c r="K143" s="177" t="s">
        <v>40</v>
      </c>
      <c r="L143" s="40"/>
      <c r="M143" s="182" t="s">
        <v>40</v>
      </c>
      <c r="N143" s="183" t="s">
        <v>51</v>
      </c>
      <c r="O143" s="66"/>
      <c r="P143" s="184">
        <f>O143*H143</f>
        <v>0</v>
      </c>
      <c r="Q143" s="184">
        <v>6.0000000000000002E-5</v>
      </c>
      <c r="R143" s="184">
        <f>Q143*H143</f>
        <v>6.0000000000000002E-5</v>
      </c>
      <c r="S143" s="184">
        <v>0</v>
      </c>
      <c r="T143" s="185">
        <f>S143*H143</f>
        <v>0</v>
      </c>
      <c r="U143" s="35"/>
      <c r="V143" s="35"/>
      <c r="W143" s="35"/>
      <c r="X143" s="35"/>
      <c r="Y143" s="35"/>
      <c r="Z143" s="35"/>
      <c r="AA143" s="35"/>
      <c r="AB143" s="35"/>
      <c r="AC143" s="35"/>
      <c r="AD143" s="35"/>
      <c r="AE143" s="35"/>
      <c r="AR143" s="186" t="s">
        <v>179</v>
      </c>
      <c r="AT143" s="186" t="s">
        <v>128</v>
      </c>
      <c r="AU143" s="186" t="s">
        <v>88</v>
      </c>
      <c r="AY143" s="18" t="s">
        <v>125</v>
      </c>
      <c r="BE143" s="187">
        <f>IF(N143="základní",J143,0)</f>
        <v>0</v>
      </c>
      <c r="BF143" s="187">
        <f>IF(N143="snížená",J143,0)</f>
        <v>0</v>
      </c>
      <c r="BG143" s="187">
        <f>IF(N143="zákl. přenesená",J143,0)</f>
        <v>0</v>
      </c>
      <c r="BH143" s="187">
        <f>IF(N143="sníž. přenesená",J143,0)</f>
        <v>0</v>
      </c>
      <c r="BI143" s="187">
        <f>IF(N143="nulová",J143,0)</f>
        <v>0</v>
      </c>
      <c r="BJ143" s="18" t="s">
        <v>133</v>
      </c>
      <c r="BK143" s="187">
        <f>ROUND(I143*H143,2)</f>
        <v>0</v>
      </c>
      <c r="BL143" s="18" t="s">
        <v>179</v>
      </c>
      <c r="BM143" s="186" t="s">
        <v>212</v>
      </c>
    </row>
    <row r="144" spans="1:65" s="2" customFormat="1" ht="10.199999999999999">
      <c r="A144" s="35"/>
      <c r="B144" s="36"/>
      <c r="C144" s="37"/>
      <c r="D144" s="188" t="s">
        <v>135</v>
      </c>
      <c r="E144" s="37"/>
      <c r="F144" s="189" t="s">
        <v>211</v>
      </c>
      <c r="G144" s="37"/>
      <c r="H144" s="37"/>
      <c r="I144" s="190"/>
      <c r="J144" s="37"/>
      <c r="K144" s="37"/>
      <c r="L144" s="40"/>
      <c r="M144" s="191"/>
      <c r="N144" s="192"/>
      <c r="O144" s="66"/>
      <c r="P144" s="66"/>
      <c r="Q144" s="66"/>
      <c r="R144" s="66"/>
      <c r="S144" s="66"/>
      <c r="T144" s="67"/>
      <c r="U144" s="35"/>
      <c r="V144" s="35"/>
      <c r="W144" s="35"/>
      <c r="X144" s="35"/>
      <c r="Y144" s="35"/>
      <c r="Z144" s="35"/>
      <c r="AA144" s="35"/>
      <c r="AB144" s="35"/>
      <c r="AC144" s="35"/>
      <c r="AD144" s="35"/>
      <c r="AE144" s="35"/>
      <c r="AT144" s="18" t="s">
        <v>135</v>
      </c>
      <c r="AU144" s="18" t="s">
        <v>88</v>
      </c>
    </row>
    <row r="145" spans="1:65" s="13" customFormat="1" ht="20.399999999999999">
      <c r="B145" s="194"/>
      <c r="C145" s="195"/>
      <c r="D145" s="188" t="s">
        <v>139</v>
      </c>
      <c r="E145" s="196" t="s">
        <v>40</v>
      </c>
      <c r="F145" s="197" t="s">
        <v>213</v>
      </c>
      <c r="G145" s="195"/>
      <c r="H145" s="196" t="s">
        <v>40</v>
      </c>
      <c r="I145" s="198"/>
      <c r="J145" s="195"/>
      <c r="K145" s="195"/>
      <c r="L145" s="199"/>
      <c r="M145" s="200"/>
      <c r="N145" s="201"/>
      <c r="O145" s="201"/>
      <c r="P145" s="201"/>
      <c r="Q145" s="201"/>
      <c r="R145" s="201"/>
      <c r="S145" s="201"/>
      <c r="T145" s="202"/>
      <c r="AT145" s="203" t="s">
        <v>139</v>
      </c>
      <c r="AU145" s="203" t="s">
        <v>88</v>
      </c>
      <c r="AV145" s="13" t="s">
        <v>86</v>
      </c>
      <c r="AW145" s="13" t="s">
        <v>38</v>
      </c>
      <c r="AX145" s="13" t="s">
        <v>78</v>
      </c>
      <c r="AY145" s="203" t="s">
        <v>125</v>
      </c>
    </row>
    <row r="146" spans="1:65" s="14" customFormat="1" ht="10.199999999999999">
      <c r="B146" s="204"/>
      <c r="C146" s="205"/>
      <c r="D146" s="188" t="s">
        <v>139</v>
      </c>
      <c r="E146" s="206" t="s">
        <v>40</v>
      </c>
      <c r="F146" s="207" t="s">
        <v>86</v>
      </c>
      <c r="G146" s="205"/>
      <c r="H146" s="208">
        <v>1</v>
      </c>
      <c r="I146" s="209"/>
      <c r="J146" s="205"/>
      <c r="K146" s="205"/>
      <c r="L146" s="210"/>
      <c r="M146" s="211"/>
      <c r="N146" s="212"/>
      <c r="O146" s="212"/>
      <c r="P146" s="212"/>
      <c r="Q146" s="212"/>
      <c r="R146" s="212"/>
      <c r="S146" s="212"/>
      <c r="T146" s="213"/>
      <c r="AT146" s="214" t="s">
        <v>139</v>
      </c>
      <c r="AU146" s="214" t="s">
        <v>88</v>
      </c>
      <c r="AV146" s="14" t="s">
        <v>88</v>
      </c>
      <c r="AW146" s="14" t="s">
        <v>38</v>
      </c>
      <c r="AX146" s="14" t="s">
        <v>86</v>
      </c>
      <c r="AY146" s="214" t="s">
        <v>125</v>
      </c>
    </row>
    <row r="147" spans="1:65" s="2" customFormat="1" ht="14.4" customHeight="1">
      <c r="A147" s="35"/>
      <c r="B147" s="36"/>
      <c r="C147" s="175" t="s">
        <v>214</v>
      </c>
      <c r="D147" s="175" t="s">
        <v>128</v>
      </c>
      <c r="E147" s="176" t="s">
        <v>215</v>
      </c>
      <c r="F147" s="177" t="s">
        <v>216</v>
      </c>
      <c r="G147" s="178" t="s">
        <v>178</v>
      </c>
      <c r="H147" s="179">
        <v>1</v>
      </c>
      <c r="I147" s="180"/>
      <c r="J147" s="181">
        <f>ROUND(I147*H147,2)</f>
        <v>0</v>
      </c>
      <c r="K147" s="177" t="s">
        <v>40</v>
      </c>
      <c r="L147" s="40"/>
      <c r="M147" s="182" t="s">
        <v>40</v>
      </c>
      <c r="N147" s="183" t="s">
        <v>51</v>
      </c>
      <c r="O147" s="66"/>
      <c r="P147" s="184">
        <f>O147*H147</f>
        <v>0</v>
      </c>
      <c r="Q147" s="184">
        <v>6.0000000000000002E-5</v>
      </c>
      <c r="R147" s="184">
        <f>Q147*H147</f>
        <v>6.0000000000000002E-5</v>
      </c>
      <c r="S147" s="184">
        <v>0</v>
      </c>
      <c r="T147" s="185">
        <f>S147*H147</f>
        <v>0</v>
      </c>
      <c r="U147" s="35"/>
      <c r="V147" s="35"/>
      <c r="W147" s="35"/>
      <c r="X147" s="35"/>
      <c r="Y147" s="35"/>
      <c r="Z147" s="35"/>
      <c r="AA147" s="35"/>
      <c r="AB147" s="35"/>
      <c r="AC147" s="35"/>
      <c r="AD147" s="35"/>
      <c r="AE147" s="35"/>
      <c r="AR147" s="186" t="s">
        <v>179</v>
      </c>
      <c r="AT147" s="186" t="s">
        <v>128</v>
      </c>
      <c r="AU147" s="186" t="s">
        <v>88</v>
      </c>
      <c r="AY147" s="18" t="s">
        <v>125</v>
      </c>
      <c r="BE147" s="187">
        <f>IF(N147="základní",J147,0)</f>
        <v>0</v>
      </c>
      <c r="BF147" s="187">
        <f>IF(N147="snížená",J147,0)</f>
        <v>0</v>
      </c>
      <c r="BG147" s="187">
        <f>IF(N147="zákl. přenesená",J147,0)</f>
        <v>0</v>
      </c>
      <c r="BH147" s="187">
        <f>IF(N147="sníž. přenesená",J147,0)</f>
        <v>0</v>
      </c>
      <c r="BI147" s="187">
        <f>IF(N147="nulová",J147,0)</f>
        <v>0</v>
      </c>
      <c r="BJ147" s="18" t="s">
        <v>133</v>
      </c>
      <c r="BK147" s="187">
        <f>ROUND(I147*H147,2)</f>
        <v>0</v>
      </c>
      <c r="BL147" s="18" t="s">
        <v>179</v>
      </c>
      <c r="BM147" s="186" t="s">
        <v>217</v>
      </c>
    </row>
    <row r="148" spans="1:65" s="2" customFormat="1" ht="10.199999999999999">
      <c r="A148" s="35"/>
      <c r="B148" s="36"/>
      <c r="C148" s="37"/>
      <c r="D148" s="188" t="s">
        <v>135</v>
      </c>
      <c r="E148" s="37"/>
      <c r="F148" s="189" t="s">
        <v>216</v>
      </c>
      <c r="G148" s="37"/>
      <c r="H148" s="37"/>
      <c r="I148" s="190"/>
      <c r="J148" s="37"/>
      <c r="K148" s="37"/>
      <c r="L148" s="40"/>
      <c r="M148" s="191"/>
      <c r="N148" s="192"/>
      <c r="O148" s="66"/>
      <c r="P148" s="66"/>
      <c r="Q148" s="66"/>
      <c r="R148" s="66"/>
      <c r="S148" s="66"/>
      <c r="T148" s="67"/>
      <c r="U148" s="35"/>
      <c r="V148" s="35"/>
      <c r="W148" s="35"/>
      <c r="X148" s="35"/>
      <c r="Y148" s="35"/>
      <c r="Z148" s="35"/>
      <c r="AA148" s="35"/>
      <c r="AB148" s="35"/>
      <c r="AC148" s="35"/>
      <c r="AD148" s="35"/>
      <c r="AE148" s="35"/>
      <c r="AT148" s="18" t="s">
        <v>135</v>
      </c>
      <c r="AU148" s="18" t="s">
        <v>88</v>
      </c>
    </row>
    <row r="149" spans="1:65" s="13" customFormat="1" ht="20.399999999999999">
      <c r="B149" s="194"/>
      <c r="C149" s="195"/>
      <c r="D149" s="188" t="s">
        <v>139</v>
      </c>
      <c r="E149" s="196" t="s">
        <v>40</v>
      </c>
      <c r="F149" s="197" t="s">
        <v>218</v>
      </c>
      <c r="G149" s="195"/>
      <c r="H149" s="196" t="s">
        <v>40</v>
      </c>
      <c r="I149" s="198"/>
      <c r="J149" s="195"/>
      <c r="K149" s="195"/>
      <c r="L149" s="199"/>
      <c r="M149" s="200"/>
      <c r="N149" s="201"/>
      <c r="O149" s="201"/>
      <c r="P149" s="201"/>
      <c r="Q149" s="201"/>
      <c r="R149" s="201"/>
      <c r="S149" s="201"/>
      <c r="T149" s="202"/>
      <c r="AT149" s="203" t="s">
        <v>139</v>
      </c>
      <c r="AU149" s="203" t="s">
        <v>88</v>
      </c>
      <c r="AV149" s="13" t="s">
        <v>86</v>
      </c>
      <c r="AW149" s="13" t="s">
        <v>38</v>
      </c>
      <c r="AX149" s="13" t="s">
        <v>78</v>
      </c>
      <c r="AY149" s="203" t="s">
        <v>125</v>
      </c>
    </row>
    <row r="150" spans="1:65" s="13" customFormat="1" ht="10.199999999999999">
      <c r="B150" s="194"/>
      <c r="C150" s="195"/>
      <c r="D150" s="188" t="s">
        <v>139</v>
      </c>
      <c r="E150" s="196" t="s">
        <v>40</v>
      </c>
      <c r="F150" s="197" t="s">
        <v>219</v>
      </c>
      <c r="G150" s="195"/>
      <c r="H150" s="196" t="s">
        <v>40</v>
      </c>
      <c r="I150" s="198"/>
      <c r="J150" s="195"/>
      <c r="K150" s="195"/>
      <c r="L150" s="199"/>
      <c r="M150" s="200"/>
      <c r="N150" s="201"/>
      <c r="O150" s="201"/>
      <c r="P150" s="201"/>
      <c r="Q150" s="201"/>
      <c r="R150" s="201"/>
      <c r="S150" s="201"/>
      <c r="T150" s="202"/>
      <c r="AT150" s="203" t="s">
        <v>139</v>
      </c>
      <c r="AU150" s="203" t="s">
        <v>88</v>
      </c>
      <c r="AV150" s="13" t="s">
        <v>86</v>
      </c>
      <c r="AW150" s="13" t="s">
        <v>38</v>
      </c>
      <c r="AX150" s="13" t="s">
        <v>78</v>
      </c>
      <c r="AY150" s="203" t="s">
        <v>125</v>
      </c>
    </row>
    <row r="151" spans="1:65" s="14" customFormat="1" ht="10.199999999999999">
      <c r="B151" s="204"/>
      <c r="C151" s="205"/>
      <c r="D151" s="188" t="s">
        <v>139</v>
      </c>
      <c r="E151" s="206" t="s">
        <v>40</v>
      </c>
      <c r="F151" s="207" t="s">
        <v>86</v>
      </c>
      <c r="G151" s="205"/>
      <c r="H151" s="208">
        <v>1</v>
      </c>
      <c r="I151" s="209"/>
      <c r="J151" s="205"/>
      <c r="K151" s="205"/>
      <c r="L151" s="210"/>
      <c r="M151" s="211"/>
      <c r="N151" s="212"/>
      <c r="O151" s="212"/>
      <c r="P151" s="212"/>
      <c r="Q151" s="212"/>
      <c r="R151" s="212"/>
      <c r="S151" s="212"/>
      <c r="T151" s="213"/>
      <c r="AT151" s="214" t="s">
        <v>139</v>
      </c>
      <c r="AU151" s="214" t="s">
        <v>88</v>
      </c>
      <c r="AV151" s="14" t="s">
        <v>88</v>
      </c>
      <c r="AW151" s="14" t="s">
        <v>38</v>
      </c>
      <c r="AX151" s="14" t="s">
        <v>86</v>
      </c>
      <c r="AY151" s="214" t="s">
        <v>125</v>
      </c>
    </row>
    <row r="152" spans="1:65" s="2" customFormat="1" ht="14.4" customHeight="1">
      <c r="A152" s="35"/>
      <c r="B152" s="36"/>
      <c r="C152" s="175" t="s">
        <v>220</v>
      </c>
      <c r="D152" s="175" t="s">
        <v>128</v>
      </c>
      <c r="E152" s="176" t="s">
        <v>221</v>
      </c>
      <c r="F152" s="177" t="s">
        <v>222</v>
      </c>
      <c r="G152" s="178" t="s">
        <v>178</v>
      </c>
      <c r="H152" s="179">
        <v>1</v>
      </c>
      <c r="I152" s="180"/>
      <c r="J152" s="181">
        <f>ROUND(I152*H152,2)</f>
        <v>0</v>
      </c>
      <c r="K152" s="177" t="s">
        <v>40</v>
      </c>
      <c r="L152" s="40"/>
      <c r="M152" s="182" t="s">
        <v>40</v>
      </c>
      <c r="N152" s="183" t="s">
        <v>51</v>
      </c>
      <c r="O152" s="66"/>
      <c r="P152" s="184">
        <f>O152*H152</f>
        <v>0</v>
      </c>
      <c r="Q152" s="184">
        <v>0.12</v>
      </c>
      <c r="R152" s="184">
        <f>Q152*H152</f>
        <v>0.12</v>
      </c>
      <c r="S152" s="184">
        <v>0</v>
      </c>
      <c r="T152" s="185">
        <f>S152*H152</f>
        <v>0</v>
      </c>
      <c r="U152" s="35"/>
      <c r="V152" s="35"/>
      <c r="W152" s="35"/>
      <c r="X152" s="35"/>
      <c r="Y152" s="35"/>
      <c r="Z152" s="35"/>
      <c r="AA152" s="35"/>
      <c r="AB152" s="35"/>
      <c r="AC152" s="35"/>
      <c r="AD152" s="35"/>
      <c r="AE152" s="35"/>
      <c r="AR152" s="186" t="s">
        <v>179</v>
      </c>
      <c r="AT152" s="186" t="s">
        <v>128</v>
      </c>
      <c r="AU152" s="186" t="s">
        <v>88</v>
      </c>
      <c r="AY152" s="18" t="s">
        <v>125</v>
      </c>
      <c r="BE152" s="187">
        <f>IF(N152="základní",J152,0)</f>
        <v>0</v>
      </c>
      <c r="BF152" s="187">
        <f>IF(N152="snížená",J152,0)</f>
        <v>0</v>
      </c>
      <c r="BG152" s="187">
        <f>IF(N152="zákl. přenesená",J152,0)</f>
        <v>0</v>
      </c>
      <c r="BH152" s="187">
        <f>IF(N152="sníž. přenesená",J152,0)</f>
        <v>0</v>
      </c>
      <c r="BI152" s="187">
        <f>IF(N152="nulová",J152,0)</f>
        <v>0</v>
      </c>
      <c r="BJ152" s="18" t="s">
        <v>133</v>
      </c>
      <c r="BK152" s="187">
        <f>ROUND(I152*H152,2)</f>
        <v>0</v>
      </c>
      <c r="BL152" s="18" t="s">
        <v>179</v>
      </c>
      <c r="BM152" s="186" t="s">
        <v>223</v>
      </c>
    </row>
    <row r="153" spans="1:65" s="2" customFormat="1" ht="10.199999999999999">
      <c r="A153" s="35"/>
      <c r="B153" s="36"/>
      <c r="C153" s="37"/>
      <c r="D153" s="188" t="s">
        <v>135</v>
      </c>
      <c r="E153" s="37"/>
      <c r="F153" s="189" t="s">
        <v>222</v>
      </c>
      <c r="G153" s="37"/>
      <c r="H153" s="37"/>
      <c r="I153" s="190"/>
      <c r="J153" s="37"/>
      <c r="K153" s="37"/>
      <c r="L153" s="40"/>
      <c r="M153" s="191"/>
      <c r="N153" s="192"/>
      <c r="O153" s="66"/>
      <c r="P153" s="66"/>
      <c r="Q153" s="66"/>
      <c r="R153" s="66"/>
      <c r="S153" s="66"/>
      <c r="T153" s="67"/>
      <c r="U153" s="35"/>
      <c r="V153" s="35"/>
      <c r="W153" s="35"/>
      <c r="X153" s="35"/>
      <c r="Y153" s="35"/>
      <c r="Z153" s="35"/>
      <c r="AA153" s="35"/>
      <c r="AB153" s="35"/>
      <c r="AC153" s="35"/>
      <c r="AD153" s="35"/>
      <c r="AE153" s="35"/>
      <c r="AT153" s="18" t="s">
        <v>135</v>
      </c>
      <c r="AU153" s="18" t="s">
        <v>88</v>
      </c>
    </row>
    <row r="154" spans="1:65" s="13" customFormat="1" ht="10.199999999999999">
      <c r="B154" s="194"/>
      <c r="C154" s="195"/>
      <c r="D154" s="188" t="s">
        <v>139</v>
      </c>
      <c r="E154" s="196" t="s">
        <v>40</v>
      </c>
      <c r="F154" s="197" t="s">
        <v>181</v>
      </c>
      <c r="G154" s="195"/>
      <c r="H154" s="196" t="s">
        <v>40</v>
      </c>
      <c r="I154" s="198"/>
      <c r="J154" s="195"/>
      <c r="K154" s="195"/>
      <c r="L154" s="199"/>
      <c r="M154" s="200"/>
      <c r="N154" s="201"/>
      <c r="O154" s="201"/>
      <c r="P154" s="201"/>
      <c r="Q154" s="201"/>
      <c r="R154" s="201"/>
      <c r="S154" s="201"/>
      <c r="T154" s="202"/>
      <c r="AT154" s="203" t="s">
        <v>139</v>
      </c>
      <c r="AU154" s="203" t="s">
        <v>88</v>
      </c>
      <c r="AV154" s="13" t="s">
        <v>86</v>
      </c>
      <c r="AW154" s="13" t="s">
        <v>38</v>
      </c>
      <c r="AX154" s="13" t="s">
        <v>78</v>
      </c>
      <c r="AY154" s="203" t="s">
        <v>125</v>
      </c>
    </row>
    <row r="155" spans="1:65" s="13" customFormat="1" ht="20.399999999999999">
      <c r="B155" s="194"/>
      <c r="C155" s="195"/>
      <c r="D155" s="188" t="s">
        <v>139</v>
      </c>
      <c r="E155" s="196" t="s">
        <v>40</v>
      </c>
      <c r="F155" s="197" t="s">
        <v>224</v>
      </c>
      <c r="G155" s="195"/>
      <c r="H155" s="196" t="s">
        <v>40</v>
      </c>
      <c r="I155" s="198"/>
      <c r="J155" s="195"/>
      <c r="K155" s="195"/>
      <c r="L155" s="199"/>
      <c r="M155" s="200"/>
      <c r="N155" s="201"/>
      <c r="O155" s="201"/>
      <c r="P155" s="201"/>
      <c r="Q155" s="201"/>
      <c r="R155" s="201"/>
      <c r="S155" s="201"/>
      <c r="T155" s="202"/>
      <c r="AT155" s="203" t="s">
        <v>139</v>
      </c>
      <c r="AU155" s="203" t="s">
        <v>88</v>
      </c>
      <c r="AV155" s="13" t="s">
        <v>86</v>
      </c>
      <c r="AW155" s="13" t="s">
        <v>38</v>
      </c>
      <c r="AX155" s="13" t="s">
        <v>78</v>
      </c>
      <c r="AY155" s="203" t="s">
        <v>125</v>
      </c>
    </row>
    <row r="156" spans="1:65" s="13" customFormat="1" ht="10.199999999999999">
      <c r="B156" s="194"/>
      <c r="C156" s="195"/>
      <c r="D156" s="188" t="s">
        <v>139</v>
      </c>
      <c r="E156" s="196" t="s">
        <v>40</v>
      </c>
      <c r="F156" s="197" t="s">
        <v>225</v>
      </c>
      <c r="G156" s="195"/>
      <c r="H156" s="196" t="s">
        <v>40</v>
      </c>
      <c r="I156" s="198"/>
      <c r="J156" s="195"/>
      <c r="K156" s="195"/>
      <c r="L156" s="199"/>
      <c r="M156" s="200"/>
      <c r="N156" s="201"/>
      <c r="O156" s="201"/>
      <c r="P156" s="201"/>
      <c r="Q156" s="201"/>
      <c r="R156" s="201"/>
      <c r="S156" s="201"/>
      <c r="T156" s="202"/>
      <c r="AT156" s="203" t="s">
        <v>139</v>
      </c>
      <c r="AU156" s="203" t="s">
        <v>88</v>
      </c>
      <c r="AV156" s="13" t="s">
        <v>86</v>
      </c>
      <c r="AW156" s="13" t="s">
        <v>38</v>
      </c>
      <c r="AX156" s="13" t="s">
        <v>78</v>
      </c>
      <c r="AY156" s="203" t="s">
        <v>125</v>
      </c>
    </row>
    <row r="157" spans="1:65" s="13" customFormat="1" ht="10.199999999999999">
      <c r="B157" s="194"/>
      <c r="C157" s="195"/>
      <c r="D157" s="188" t="s">
        <v>139</v>
      </c>
      <c r="E157" s="196" t="s">
        <v>40</v>
      </c>
      <c r="F157" s="197" t="s">
        <v>226</v>
      </c>
      <c r="G157" s="195"/>
      <c r="H157" s="196" t="s">
        <v>40</v>
      </c>
      <c r="I157" s="198"/>
      <c r="J157" s="195"/>
      <c r="K157" s="195"/>
      <c r="L157" s="199"/>
      <c r="M157" s="200"/>
      <c r="N157" s="201"/>
      <c r="O157" s="201"/>
      <c r="P157" s="201"/>
      <c r="Q157" s="201"/>
      <c r="R157" s="201"/>
      <c r="S157" s="201"/>
      <c r="T157" s="202"/>
      <c r="AT157" s="203" t="s">
        <v>139</v>
      </c>
      <c r="AU157" s="203" t="s">
        <v>88</v>
      </c>
      <c r="AV157" s="13" t="s">
        <v>86</v>
      </c>
      <c r="AW157" s="13" t="s">
        <v>38</v>
      </c>
      <c r="AX157" s="13" t="s">
        <v>78</v>
      </c>
      <c r="AY157" s="203" t="s">
        <v>125</v>
      </c>
    </row>
    <row r="158" spans="1:65" s="14" customFormat="1" ht="10.199999999999999">
      <c r="B158" s="204"/>
      <c r="C158" s="205"/>
      <c r="D158" s="188" t="s">
        <v>139</v>
      </c>
      <c r="E158" s="206" t="s">
        <v>40</v>
      </c>
      <c r="F158" s="207" t="s">
        <v>86</v>
      </c>
      <c r="G158" s="205"/>
      <c r="H158" s="208">
        <v>1</v>
      </c>
      <c r="I158" s="209"/>
      <c r="J158" s="205"/>
      <c r="K158" s="205"/>
      <c r="L158" s="210"/>
      <c r="M158" s="211"/>
      <c r="N158" s="212"/>
      <c r="O158" s="212"/>
      <c r="P158" s="212"/>
      <c r="Q158" s="212"/>
      <c r="R158" s="212"/>
      <c r="S158" s="212"/>
      <c r="T158" s="213"/>
      <c r="AT158" s="214" t="s">
        <v>139</v>
      </c>
      <c r="AU158" s="214" t="s">
        <v>88</v>
      </c>
      <c r="AV158" s="14" t="s">
        <v>88</v>
      </c>
      <c r="AW158" s="14" t="s">
        <v>38</v>
      </c>
      <c r="AX158" s="14" t="s">
        <v>86</v>
      </c>
      <c r="AY158" s="214" t="s">
        <v>125</v>
      </c>
    </row>
    <row r="159" spans="1:65" s="2" customFormat="1" ht="14.4" customHeight="1">
      <c r="A159" s="35"/>
      <c r="B159" s="36"/>
      <c r="C159" s="175" t="s">
        <v>227</v>
      </c>
      <c r="D159" s="175" t="s">
        <v>128</v>
      </c>
      <c r="E159" s="176" t="s">
        <v>228</v>
      </c>
      <c r="F159" s="177" t="s">
        <v>229</v>
      </c>
      <c r="G159" s="178" t="s">
        <v>178</v>
      </c>
      <c r="H159" s="179">
        <v>1</v>
      </c>
      <c r="I159" s="180"/>
      <c r="J159" s="181">
        <f>ROUND(I159*H159,2)</f>
        <v>0</v>
      </c>
      <c r="K159" s="177" t="s">
        <v>40</v>
      </c>
      <c r="L159" s="40"/>
      <c r="M159" s="182" t="s">
        <v>40</v>
      </c>
      <c r="N159" s="183" t="s">
        <v>51</v>
      </c>
      <c r="O159" s="66"/>
      <c r="P159" s="184">
        <f>O159*H159</f>
        <v>0</v>
      </c>
      <c r="Q159" s="184">
        <v>1.6E-2</v>
      </c>
      <c r="R159" s="184">
        <f>Q159*H159</f>
        <v>1.6E-2</v>
      </c>
      <c r="S159" s="184">
        <v>0</v>
      </c>
      <c r="T159" s="185">
        <f>S159*H159</f>
        <v>0</v>
      </c>
      <c r="U159" s="35"/>
      <c r="V159" s="35"/>
      <c r="W159" s="35"/>
      <c r="X159" s="35"/>
      <c r="Y159" s="35"/>
      <c r="Z159" s="35"/>
      <c r="AA159" s="35"/>
      <c r="AB159" s="35"/>
      <c r="AC159" s="35"/>
      <c r="AD159" s="35"/>
      <c r="AE159" s="35"/>
      <c r="AR159" s="186" t="s">
        <v>179</v>
      </c>
      <c r="AT159" s="186" t="s">
        <v>128</v>
      </c>
      <c r="AU159" s="186" t="s">
        <v>88</v>
      </c>
      <c r="AY159" s="18" t="s">
        <v>125</v>
      </c>
      <c r="BE159" s="187">
        <f>IF(N159="základní",J159,0)</f>
        <v>0</v>
      </c>
      <c r="BF159" s="187">
        <f>IF(N159="snížená",J159,0)</f>
        <v>0</v>
      </c>
      <c r="BG159" s="187">
        <f>IF(N159="zákl. přenesená",J159,0)</f>
        <v>0</v>
      </c>
      <c r="BH159" s="187">
        <f>IF(N159="sníž. přenesená",J159,0)</f>
        <v>0</v>
      </c>
      <c r="BI159" s="187">
        <f>IF(N159="nulová",J159,0)</f>
        <v>0</v>
      </c>
      <c r="BJ159" s="18" t="s">
        <v>133</v>
      </c>
      <c r="BK159" s="187">
        <f>ROUND(I159*H159,2)</f>
        <v>0</v>
      </c>
      <c r="BL159" s="18" t="s">
        <v>179</v>
      </c>
      <c r="BM159" s="186" t="s">
        <v>230</v>
      </c>
    </row>
    <row r="160" spans="1:65" s="2" customFormat="1" ht="10.199999999999999">
      <c r="A160" s="35"/>
      <c r="B160" s="36"/>
      <c r="C160" s="37"/>
      <c r="D160" s="188" t="s">
        <v>135</v>
      </c>
      <c r="E160" s="37"/>
      <c r="F160" s="189" t="s">
        <v>229</v>
      </c>
      <c r="G160" s="37"/>
      <c r="H160" s="37"/>
      <c r="I160" s="190"/>
      <c r="J160" s="37"/>
      <c r="K160" s="37"/>
      <c r="L160" s="40"/>
      <c r="M160" s="191"/>
      <c r="N160" s="192"/>
      <c r="O160" s="66"/>
      <c r="P160" s="66"/>
      <c r="Q160" s="66"/>
      <c r="R160" s="66"/>
      <c r="S160" s="66"/>
      <c r="T160" s="67"/>
      <c r="U160" s="35"/>
      <c r="V160" s="35"/>
      <c r="W160" s="35"/>
      <c r="X160" s="35"/>
      <c r="Y160" s="35"/>
      <c r="Z160" s="35"/>
      <c r="AA160" s="35"/>
      <c r="AB160" s="35"/>
      <c r="AC160" s="35"/>
      <c r="AD160" s="35"/>
      <c r="AE160" s="35"/>
      <c r="AT160" s="18" t="s">
        <v>135</v>
      </c>
      <c r="AU160" s="18" t="s">
        <v>88</v>
      </c>
    </row>
    <row r="161" spans="1:65" s="13" customFormat="1" ht="20.399999999999999">
      <c r="B161" s="194"/>
      <c r="C161" s="195"/>
      <c r="D161" s="188" t="s">
        <v>139</v>
      </c>
      <c r="E161" s="196" t="s">
        <v>40</v>
      </c>
      <c r="F161" s="197" t="s">
        <v>231</v>
      </c>
      <c r="G161" s="195"/>
      <c r="H161" s="196" t="s">
        <v>40</v>
      </c>
      <c r="I161" s="198"/>
      <c r="J161" s="195"/>
      <c r="K161" s="195"/>
      <c r="L161" s="199"/>
      <c r="M161" s="200"/>
      <c r="N161" s="201"/>
      <c r="O161" s="201"/>
      <c r="P161" s="201"/>
      <c r="Q161" s="201"/>
      <c r="R161" s="201"/>
      <c r="S161" s="201"/>
      <c r="T161" s="202"/>
      <c r="AT161" s="203" t="s">
        <v>139</v>
      </c>
      <c r="AU161" s="203" t="s">
        <v>88</v>
      </c>
      <c r="AV161" s="13" t="s">
        <v>86</v>
      </c>
      <c r="AW161" s="13" t="s">
        <v>38</v>
      </c>
      <c r="AX161" s="13" t="s">
        <v>78</v>
      </c>
      <c r="AY161" s="203" t="s">
        <v>125</v>
      </c>
    </row>
    <row r="162" spans="1:65" s="13" customFormat="1" ht="10.199999999999999">
      <c r="B162" s="194"/>
      <c r="C162" s="195"/>
      <c r="D162" s="188" t="s">
        <v>139</v>
      </c>
      <c r="E162" s="196" t="s">
        <v>40</v>
      </c>
      <c r="F162" s="197" t="s">
        <v>232</v>
      </c>
      <c r="G162" s="195"/>
      <c r="H162" s="196" t="s">
        <v>40</v>
      </c>
      <c r="I162" s="198"/>
      <c r="J162" s="195"/>
      <c r="K162" s="195"/>
      <c r="L162" s="199"/>
      <c r="M162" s="200"/>
      <c r="N162" s="201"/>
      <c r="O162" s="201"/>
      <c r="P162" s="201"/>
      <c r="Q162" s="201"/>
      <c r="R162" s="201"/>
      <c r="S162" s="201"/>
      <c r="T162" s="202"/>
      <c r="AT162" s="203" t="s">
        <v>139</v>
      </c>
      <c r="AU162" s="203" t="s">
        <v>88</v>
      </c>
      <c r="AV162" s="13" t="s">
        <v>86</v>
      </c>
      <c r="AW162" s="13" t="s">
        <v>38</v>
      </c>
      <c r="AX162" s="13" t="s">
        <v>78</v>
      </c>
      <c r="AY162" s="203" t="s">
        <v>125</v>
      </c>
    </row>
    <row r="163" spans="1:65" s="14" customFormat="1" ht="10.199999999999999">
      <c r="B163" s="204"/>
      <c r="C163" s="205"/>
      <c r="D163" s="188" t="s">
        <v>139</v>
      </c>
      <c r="E163" s="206" t="s">
        <v>40</v>
      </c>
      <c r="F163" s="207" t="s">
        <v>86</v>
      </c>
      <c r="G163" s="205"/>
      <c r="H163" s="208">
        <v>1</v>
      </c>
      <c r="I163" s="209"/>
      <c r="J163" s="205"/>
      <c r="K163" s="205"/>
      <c r="L163" s="210"/>
      <c r="M163" s="211"/>
      <c r="N163" s="212"/>
      <c r="O163" s="212"/>
      <c r="P163" s="212"/>
      <c r="Q163" s="212"/>
      <c r="R163" s="212"/>
      <c r="S163" s="212"/>
      <c r="T163" s="213"/>
      <c r="AT163" s="214" t="s">
        <v>139</v>
      </c>
      <c r="AU163" s="214" t="s">
        <v>88</v>
      </c>
      <c r="AV163" s="14" t="s">
        <v>88</v>
      </c>
      <c r="AW163" s="14" t="s">
        <v>38</v>
      </c>
      <c r="AX163" s="14" t="s">
        <v>86</v>
      </c>
      <c r="AY163" s="214" t="s">
        <v>125</v>
      </c>
    </row>
    <row r="164" spans="1:65" s="2" customFormat="1" ht="14.4" customHeight="1">
      <c r="A164" s="35"/>
      <c r="B164" s="36"/>
      <c r="C164" s="175" t="s">
        <v>233</v>
      </c>
      <c r="D164" s="175" t="s">
        <v>128</v>
      </c>
      <c r="E164" s="176" t="s">
        <v>234</v>
      </c>
      <c r="F164" s="177" t="s">
        <v>235</v>
      </c>
      <c r="G164" s="178" t="s">
        <v>178</v>
      </c>
      <c r="H164" s="179">
        <v>1</v>
      </c>
      <c r="I164" s="180"/>
      <c r="J164" s="181">
        <f>ROUND(I164*H164,2)</f>
        <v>0</v>
      </c>
      <c r="K164" s="177" t="s">
        <v>40</v>
      </c>
      <c r="L164" s="40"/>
      <c r="M164" s="182" t="s">
        <v>40</v>
      </c>
      <c r="N164" s="183" t="s">
        <v>51</v>
      </c>
      <c r="O164" s="66"/>
      <c r="P164" s="184">
        <f>O164*H164</f>
        <v>0</v>
      </c>
      <c r="Q164" s="184">
        <v>0.13</v>
      </c>
      <c r="R164" s="184">
        <f>Q164*H164</f>
        <v>0.13</v>
      </c>
      <c r="S164" s="184">
        <v>0</v>
      </c>
      <c r="T164" s="185">
        <f>S164*H164</f>
        <v>0</v>
      </c>
      <c r="U164" s="35"/>
      <c r="V164" s="35"/>
      <c r="W164" s="35"/>
      <c r="X164" s="35"/>
      <c r="Y164" s="35"/>
      <c r="Z164" s="35"/>
      <c r="AA164" s="35"/>
      <c r="AB164" s="35"/>
      <c r="AC164" s="35"/>
      <c r="AD164" s="35"/>
      <c r="AE164" s="35"/>
      <c r="AR164" s="186" t="s">
        <v>179</v>
      </c>
      <c r="AT164" s="186" t="s">
        <v>128</v>
      </c>
      <c r="AU164" s="186" t="s">
        <v>88</v>
      </c>
      <c r="AY164" s="18" t="s">
        <v>125</v>
      </c>
      <c r="BE164" s="187">
        <f>IF(N164="základní",J164,0)</f>
        <v>0</v>
      </c>
      <c r="BF164" s="187">
        <f>IF(N164="snížená",J164,0)</f>
        <v>0</v>
      </c>
      <c r="BG164" s="187">
        <f>IF(N164="zákl. přenesená",J164,0)</f>
        <v>0</v>
      </c>
      <c r="BH164" s="187">
        <f>IF(N164="sníž. přenesená",J164,0)</f>
        <v>0</v>
      </c>
      <c r="BI164" s="187">
        <f>IF(N164="nulová",J164,0)</f>
        <v>0</v>
      </c>
      <c r="BJ164" s="18" t="s">
        <v>133</v>
      </c>
      <c r="BK164" s="187">
        <f>ROUND(I164*H164,2)</f>
        <v>0</v>
      </c>
      <c r="BL164" s="18" t="s">
        <v>179</v>
      </c>
      <c r="BM164" s="186" t="s">
        <v>236</v>
      </c>
    </row>
    <row r="165" spans="1:65" s="2" customFormat="1" ht="10.199999999999999">
      <c r="A165" s="35"/>
      <c r="B165" s="36"/>
      <c r="C165" s="37"/>
      <c r="D165" s="188" t="s">
        <v>135</v>
      </c>
      <c r="E165" s="37"/>
      <c r="F165" s="189" t="s">
        <v>235</v>
      </c>
      <c r="G165" s="37"/>
      <c r="H165" s="37"/>
      <c r="I165" s="190"/>
      <c r="J165" s="37"/>
      <c r="K165" s="37"/>
      <c r="L165" s="40"/>
      <c r="M165" s="191"/>
      <c r="N165" s="192"/>
      <c r="O165" s="66"/>
      <c r="P165" s="66"/>
      <c r="Q165" s="66"/>
      <c r="R165" s="66"/>
      <c r="S165" s="66"/>
      <c r="T165" s="67"/>
      <c r="U165" s="35"/>
      <c r="V165" s="35"/>
      <c r="W165" s="35"/>
      <c r="X165" s="35"/>
      <c r="Y165" s="35"/>
      <c r="Z165" s="35"/>
      <c r="AA165" s="35"/>
      <c r="AB165" s="35"/>
      <c r="AC165" s="35"/>
      <c r="AD165" s="35"/>
      <c r="AE165" s="35"/>
      <c r="AT165" s="18" t="s">
        <v>135</v>
      </c>
      <c r="AU165" s="18" t="s">
        <v>88</v>
      </c>
    </row>
    <row r="166" spans="1:65" s="13" customFormat="1" ht="20.399999999999999">
      <c r="B166" s="194"/>
      <c r="C166" s="195"/>
      <c r="D166" s="188" t="s">
        <v>139</v>
      </c>
      <c r="E166" s="196" t="s">
        <v>40</v>
      </c>
      <c r="F166" s="197" t="s">
        <v>237</v>
      </c>
      <c r="G166" s="195"/>
      <c r="H166" s="196" t="s">
        <v>40</v>
      </c>
      <c r="I166" s="198"/>
      <c r="J166" s="195"/>
      <c r="K166" s="195"/>
      <c r="L166" s="199"/>
      <c r="M166" s="200"/>
      <c r="N166" s="201"/>
      <c r="O166" s="201"/>
      <c r="P166" s="201"/>
      <c r="Q166" s="201"/>
      <c r="R166" s="201"/>
      <c r="S166" s="201"/>
      <c r="T166" s="202"/>
      <c r="AT166" s="203" t="s">
        <v>139</v>
      </c>
      <c r="AU166" s="203" t="s">
        <v>88</v>
      </c>
      <c r="AV166" s="13" t="s">
        <v>86</v>
      </c>
      <c r="AW166" s="13" t="s">
        <v>38</v>
      </c>
      <c r="AX166" s="13" t="s">
        <v>78</v>
      </c>
      <c r="AY166" s="203" t="s">
        <v>125</v>
      </c>
    </row>
    <row r="167" spans="1:65" s="14" customFormat="1" ht="10.199999999999999">
      <c r="B167" s="204"/>
      <c r="C167" s="205"/>
      <c r="D167" s="188" t="s">
        <v>139</v>
      </c>
      <c r="E167" s="206" t="s">
        <v>40</v>
      </c>
      <c r="F167" s="207" t="s">
        <v>86</v>
      </c>
      <c r="G167" s="205"/>
      <c r="H167" s="208">
        <v>1</v>
      </c>
      <c r="I167" s="209"/>
      <c r="J167" s="205"/>
      <c r="K167" s="205"/>
      <c r="L167" s="210"/>
      <c r="M167" s="211"/>
      <c r="N167" s="212"/>
      <c r="O167" s="212"/>
      <c r="P167" s="212"/>
      <c r="Q167" s="212"/>
      <c r="R167" s="212"/>
      <c r="S167" s="212"/>
      <c r="T167" s="213"/>
      <c r="AT167" s="214" t="s">
        <v>139</v>
      </c>
      <c r="AU167" s="214" t="s">
        <v>88</v>
      </c>
      <c r="AV167" s="14" t="s">
        <v>88</v>
      </c>
      <c r="AW167" s="14" t="s">
        <v>38</v>
      </c>
      <c r="AX167" s="14" t="s">
        <v>86</v>
      </c>
      <c r="AY167" s="214" t="s">
        <v>125</v>
      </c>
    </row>
    <row r="168" spans="1:65" s="2" customFormat="1" ht="14.4" customHeight="1">
      <c r="A168" s="35"/>
      <c r="B168" s="36"/>
      <c r="C168" s="175" t="s">
        <v>8</v>
      </c>
      <c r="D168" s="175" t="s">
        <v>128</v>
      </c>
      <c r="E168" s="176" t="s">
        <v>238</v>
      </c>
      <c r="F168" s="177" t="s">
        <v>239</v>
      </c>
      <c r="G168" s="178" t="s">
        <v>178</v>
      </c>
      <c r="H168" s="179">
        <v>1</v>
      </c>
      <c r="I168" s="180"/>
      <c r="J168" s="181">
        <f>ROUND(I168*H168,2)</f>
        <v>0</v>
      </c>
      <c r="K168" s="177" t="s">
        <v>40</v>
      </c>
      <c r="L168" s="40"/>
      <c r="M168" s="182" t="s">
        <v>40</v>
      </c>
      <c r="N168" s="183" t="s">
        <v>51</v>
      </c>
      <c r="O168" s="66"/>
      <c r="P168" s="184">
        <f>O168*H168</f>
        <v>0</v>
      </c>
      <c r="Q168" s="184">
        <v>0.36599999999999999</v>
      </c>
      <c r="R168" s="184">
        <f>Q168*H168</f>
        <v>0.36599999999999999</v>
      </c>
      <c r="S168" s="184">
        <v>0</v>
      </c>
      <c r="T168" s="185">
        <f>S168*H168</f>
        <v>0</v>
      </c>
      <c r="U168" s="35"/>
      <c r="V168" s="35"/>
      <c r="W168" s="35"/>
      <c r="X168" s="35"/>
      <c r="Y168" s="35"/>
      <c r="Z168" s="35"/>
      <c r="AA168" s="35"/>
      <c r="AB168" s="35"/>
      <c r="AC168" s="35"/>
      <c r="AD168" s="35"/>
      <c r="AE168" s="35"/>
      <c r="AR168" s="186" t="s">
        <v>179</v>
      </c>
      <c r="AT168" s="186" t="s">
        <v>128</v>
      </c>
      <c r="AU168" s="186" t="s">
        <v>88</v>
      </c>
      <c r="AY168" s="18" t="s">
        <v>125</v>
      </c>
      <c r="BE168" s="187">
        <f>IF(N168="základní",J168,0)</f>
        <v>0</v>
      </c>
      <c r="BF168" s="187">
        <f>IF(N168="snížená",J168,0)</f>
        <v>0</v>
      </c>
      <c r="BG168" s="187">
        <f>IF(N168="zákl. přenesená",J168,0)</f>
        <v>0</v>
      </c>
      <c r="BH168" s="187">
        <f>IF(N168="sníž. přenesená",J168,0)</f>
        <v>0</v>
      </c>
      <c r="BI168" s="187">
        <f>IF(N168="nulová",J168,0)</f>
        <v>0</v>
      </c>
      <c r="BJ168" s="18" t="s">
        <v>133</v>
      </c>
      <c r="BK168" s="187">
        <f>ROUND(I168*H168,2)</f>
        <v>0</v>
      </c>
      <c r="BL168" s="18" t="s">
        <v>179</v>
      </c>
      <c r="BM168" s="186" t="s">
        <v>240</v>
      </c>
    </row>
    <row r="169" spans="1:65" s="2" customFormat="1" ht="10.199999999999999">
      <c r="A169" s="35"/>
      <c r="B169" s="36"/>
      <c r="C169" s="37"/>
      <c r="D169" s="188" t="s">
        <v>135</v>
      </c>
      <c r="E169" s="37"/>
      <c r="F169" s="189" t="s">
        <v>239</v>
      </c>
      <c r="G169" s="37"/>
      <c r="H169" s="37"/>
      <c r="I169" s="190"/>
      <c r="J169" s="37"/>
      <c r="K169" s="37"/>
      <c r="L169" s="40"/>
      <c r="M169" s="191"/>
      <c r="N169" s="192"/>
      <c r="O169" s="66"/>
      <c r="P169" s="66"/>
      <c r="Q169" s="66"/>
      <c r="R169" s="66"/>
      <c r="S169" s="66"/>
      <c r="T169" s="67"/>
      <c r="U169" s="35"/>
      <c r="V169" s="35"/>
      <c r="W169" s="35"/>
      <c r="X169" s="35"/>
      <c r="Y169" s="35"/>
      <c r="Z169" s="35"/>
      <c r="AA169" s="35"/>
      <c r="AB169" s="35"/>
      <c r="AC169" s="35"/>
      <c r="AD169" s="35"/>
      <c r="AE169" s="35"/>
      <c r="AT169" s="18" t="s">
        <v>135</v>
      </c>
      <c r="AU169" s="18" t="s">
        <v>88</v>
      </c>
    </row>
    <row r="170" spans="1:65" s="13" customFormat="1" ht="10.199999999999999">
      <c r="B170" s="194"/>
      <c r="C170" s="195"/>
      <c r="D170" s="188" t="s">
        <v>139</v>
      </c>
      <c r="E170" s="196" t="s">
        <v>40</v>
      </c>
      <c r="F170" s="197" t="s">
        <v>241</v>
      </c>
      <c r="G170" s="195"/>
      <c r="H170" s="196" t="s">
        <v>40</v>
      </c>
      <c r="I170" s="198"/>
      <c r="J170" s="195"/>
      <c r="K170" s="195"/>
      <c r="L170" s="199"/>
      <c r="M170" s="200"/>
      <c r="N170" s="201"/>
      <c r="O170" s="201"/>
      <c r="P170" s="201"/>
      <c r="Q170" s="201"/>
      <c r="R170" s="201"/>
      <c r="S170" s="201"/>
      <c r="T170" s="202"/>
      <c r="AT170" s="203" t="s">
        <v>139</v>
      </c>
      <c r="AU170" s="203" t="s">
        <v>88</v>
      </c>
      <c r="AV170" s="13" t="s">
        <v>86</v>
      </c>
      <c r="AW170" s="13" t="s">
        <v>38</v>
      </c>
      <c r="AX170" s="13" t="s">
        <v>78</v>
      </c>
      <c r="AY170" s="203" t="s">
        <v>125</v>
      </c>
    </row>
    <row r="171" spans="1:65" s="13" customFormat="1" ht="10.199999999999999">
      <c r="B171" s="194"/>
      <c r="C171" s="195"/>
      <c r="D171" s="188" t="s">
        <v>139</v>
      </c>
      <c r="E171" s="196" t="s">
        <v>40</v>
      </c>
      <c r="F171" s="197" t="s">
        <v>242</v>
      </c>
      <c r="G171" s="195"/>
      <c r="H171" s="196" t="s">
        <v>40</v>
      </c>
      <c r="I171" s="198"/>
      <c r="J171" s="195"/>
      <c r="K171" s="195"/>
      <c r="L171" s="199"/>
      <c r="M171" s="200"/>
      <c r="N171" s="201"/>
      <c r="O171" s="201"/>
      <c r="P171" s="201"/>
      <c r="Q171" s="201"/>
      <c r="R171" s="201"/>
      <c r="S171" s="201"/>
      <c r="T171" s="202"/>
      <c r="AT171" s="203" t="s">
        <v>139</v>
      </c>
      <c r="AU171" s="203" t="s">
        <v>88</v>
      </c>
      <c r="AV171" s="13" t="s">
        <v>86</v>
      </c>
      <c r="AW171" s="13" t="s">
        <v>38</v>
      </c>
      <c r="AX171" s="13" t="s">
        <v>78</v>
      </c>
      <c r="AY171" s="203" t="s">
        <v>125</v>
      </c>
    </row>
    <row r="172" spans="1:65" s="14" customFormat="1" ht="10.199999999999999">
      <c r="B172" s="204"/>
      <c r="C172" s="205"/>
      <c r="D172" s="188" t="s">
        <v>139</v>
      </c>
      <c r="E172" s="206" t="s">
        <v>40</v>
      </c>
      <c r="F172" s="207" t="s">
        <v>86</v>
      </c>
      <c r="G172" s="205"/>
      <c r="H172" s="208">
        <v>1</v>
      </c>
      <c r="I172" s="209"/>
      <c r="J172" s="205"/>
      <c r="K172" s="205"/>
      <c r="L172" s="210"/>
      <c r="M172" s="211"/>
      <c r="N172" s="212"/>
      <c r="O172" s="212"/>
      <c r="P172" s="212"/>
      <c r="Q172" s="212"/>
      <c r="R172" s="212"/>
      <c r="S172" s="212"/>
      <c r="T172" s="213"/>
      <c r="AT172" s="214" t="s">
        <v>139</v>
      </c>
      <c r="AU172" s="214" t="s">
        <v>88</v>
      </c>
      <c r="AV172" s="14" t="s">
        <v>88</v>
      </c>
      <c r="AW172" s="14" t="s">
        <v>38</v>
      </c>
      <c r="AX172" s="14" t="s">
        <v>86</v>
      </c>
      <c r="AY172" s="214" t="s">
        <v>125</v>
      </c>
    </row>
    <row r="173" spans="1:65" s="2" customFormat="1" ht="14.4" customHeight="1">
      <c r="A173" s="35"/>
      <c r="B173" s="36"/>
      <c r="C173" s="175" t="s">
        <v>179</v>
      </c>
      <c r="D173" s="175" t="s">
        <v>128</v>
      </c>
      <c r="E173" s="176" t="s">
        <v>243</v>
      </c>
      <c r="F173" s="177" t="s">
        <v>244</v>
      </c>
      <c r="G173" s="178" t="s">
        <v>178</v>
      </c>
      <c r="H173" s="179">
        <v>1</v>
      </c>
      <c r="I173" s="180"/>
      <c r="J173" s="181">
        <f>ROUND(I173*H173,2)</f>
        <v>0</v>
      </c>
      <c r="K173" s="177" t="s">
        <v>40</v>
      </c>
      <c r="L173" s="40"/>
      <c r="M173" s="182" t="s">
        <v>40</v>
      </c>
      <c r="N173" s="183" t="s">
        <v>51</v>
      </c>
      <c r="O173" s="66"/>
      <c r="P173" s="184">
        <f>O173*H173</f>
        <v>0</v>
      </c>
      <c r="Q173" s="184">
        <v>0.6</v>
      </c>
      <c r="R173" s="184">
        <f>Q173*H173</f>
        <v>0.6</v>
      </c>
      <c r="S173" s="184">
        <v>0</v>
      </c>
      <c r="T173" s="185">
        <f>S173*H173</f>
        <v>0</v>
      </c>
      <c r="U173" s="35"/>
      <c r="V173" s="35"/>
      <c r="W173" s="35"/>
      <c r="X173" s="35"/>
      <c r="Y173" s="35"/>
      <c r="Z173" s="35"/>
      <c r="AA173" s="35"/>
      <c r="AB173" s="35"/>
      <c r="AC173" s="35"/>
      <c r="AD173" s="35"/>
      <c r="AE173" s="35"/>
      <c r="AR173" s="186" t="s">
        <v>179</v>
      </c>
      <c r="AT173" s="186" t="s">
        <v>128</v>
      </c>
      <c r="AU173" s="186" t="s">
        <v>88</v>
      </c>
      <c r="AY173" s="18" t="s">
        <v>125</v>
      </c>
      <c r="BE173" s="187">
        <f>IF(N173="základní",J173,0)</f>
        <v>0</v>
      </c>
      <c r="BF173" s="187">
        <f>IF(N173="snížená",J173,0)</f>
        <v>0</v>
      </c>
      <c r="BG173" s="187">
        <f>IF(N173="zákl. přenesená",J173,0)</f>
        <v>0</v>
      </c>
      <c r="BH173" s="187">
        <f>IF(N173="sníž. přenesená",J173,0)</f>
        <v>0</v>
      </c>
      <c r="BI173" s="187">
        <f>IF(N173="nulová",J173,0)</f>
        <v>0</v>
      </c>
      <c r="BJ173" s="18" t="s">
        <v>133</v>
      </c>
      <c r="BK173" s="187">
        <f>ROUND(I173*H173,2)</f>
        <v>0</v>
      </c>
      <c r="BL173" s="18" t="s">
        <v>179</v>
      </c>
      <c r="BM173" s="186" t="s">
        <v>245</v>
      </c>
    </row>
    <row r="174" spans="1:65" s="2" customFormat="1" ht="10.199999999999999">
      <c r="A174" s="35"/>
      <c r="B174" s="36"/>
      <c r="C174" s="37"/>
      <c r="D174" s="188" t="s">
        <v>135</v>
      </c>
      <c r="E174" s="37"/>
      <c r="F174" s="189" t="s">
        <v>246</v>
      </c>
      <c r="G174" s="37"/>
      <c r="H174" s="37"/>
      <c r="I174" s="190"/>
      <c r="J174" s="37"/>
      <c r="K174" s="37"/>
      <c r="L174" s="40"/>
      <c r="M174" s="191"/>
      <c r="N174" s="192"/>
      <c r="O174" s="66"/>
      <c r="P174" s="66"/>
      <c r="Q174" s="66"/>
      <c r="R174" s="66"/>
      <c r="S174" s="66"/>
      <c r="T174" s="67"/>
      <c r="U174" s="35"/>
      <c r="V174" s="35"/>
      <c r="W174" s="35"/>
      <c r="X174" s="35"/>
      <c r="Y174" s="35"/>
      <c r="Z174" s="35"/>
      <c r="AA174" s="35"/>
      <c r="AB174" s="35"/>
      <c r="AC174" s="35"/>
      <c r="AD174" s="35"/>
      <c r="AE174" s="35"/>
      <c r="AT174" s="18" t="s">
        <v>135</v>
      </c>
      <c r="AU174" s="18" t="s">
        <v>88</v>
      </c>
    </row>
    <row r="175" spans="1:65" s="13" customFormat="1" ht="20.399999999999999">
      <c r="B175" s="194"/>
      <c r="C175" s="195"/>
      <c r="D175" s="188" t="s">
        <v>139</v>
      </c>
      <c r="E175" s="196" t="s">
        <v>40</v>
      </c>
      <c r="F175" s="197" t="s">
        <v>247</v>
      </c>
      <c r="G175" s="195"/>
      <c r="H175" s="196" t="s">
        <v>40</v>
      </c>
      <c r="I175" s="198"/>
      <c r="J175" s="195"/>
      <c r="K175" s="195"/>
      <c r="L175" s="199"/>
      <c r="M175" s="200"/>
      <c r="N175" s="201"/>
      <c r="O175" s="201"/>
      <c r="P175" s="201"/>
      <c r="Q175" s="201"/>
      <c r="R175" s="201"/>
      <c r="S175" s="201"/>
      <c r="T175" s="202"/>
      <c r="AT175" s="203" t="s">
        <v>139</v>
      </c>
      <c r="AU175" s="203" t="s">
        <v>88</v>
      </c>
      <c r="AV175" s="13" t="s">
        <v>86</v>
      </c>
      <c r="AW175" s="13" t="s">
        <v>38</v>
      </c>
      <c r="AX175" s="13" t="s">
        <v>78</v>
      </c>
      <c r="AY175" s="203" t="s">
        <v>125</v>
      </c>
    </row>
    <row r="176" spans="1:65" s="14" customFormat="1" ht="10.199999999999999">
      <c r="B176" s="204"/>
      <c r="C176" s="205"/>
      <c r="D176" s="188" t="s">
        <v>139</v>
      </c>
      <c r="E176" s="206" t="s">
        <v>40</v>
      </c>
      <c r="F176" s="207" t="s">
        <v>86</v>
      </c>
      <c r="G176" s="205"/>
      <c r="H176" s="208">
        <v>1</v>
      </c>
      <c r="I176" s="209"/>
      <c r="J176" s="205"/>
      <c r="K176" s="205"/>
      <c r="L176" s="210"/>
      <c r="M176" s="211"/>
      <c r="N176" s="212"/>
      <c r="O176" s="212"/>
      <c r="P176" s="212"/>
      <c r="Q176" s="212"/>
      <c r="R176" s="212"/>
      <c r="S176" s="212"/>
      <c r="T176" s="213"/>
      <c r="AT176" s="214" t="s">
        <v>139</v>
      </c>
      <c r="AU176" s="214" t="s">
        <v>88</v>
      </c>
      <c r="AV176" s="14" t="s">
        <v>88</v>
      </c>
      <c r="AW176" s="14" t="s">
        <v>38</v>
      </c>
      <c r="AX176" s="14" t="s">
        <v>86</v>
      </c>
      <c r="AY176" s="214" t="s">
        <v>125</v>
      </c>
    </row>
    <row r="177" spans="1:65" s="2" customFormat="1" ht="14.4" customHeight="1">
      <c r="A177" s="35"/>
      <c r="B177" s="36"/>
      <c r="C177" s="175" t="s">
        <v>248</v>
      </c>
      <c r="D177" s="175" t="s">
        <v>128</v>
      </c>
      <c r="E177" s="176" t="s">
        <v>249</v>
      </c>
      <c r="F177" s="177" t="s">
        <v>250</v>
      </c>
      <c r="G177" s="178" t="s">
        <v>251</v>
      </c>
      <c r="H177" s="179">
        <v>28.44</v>
      </c>
      <c r="I177" s="180"/>
      <c r="J177" s="181">
        <f>ROUND(I177*H177,2)</f>
        <v>0</v>
      </c>
      <c r="K177" s="177" t="s">
        <v>40</v>
      </c>
      <c r="L177" s="40"/>
      <c r="M177" s="182" t="s">
        <v>40</v>
      </c>
      <c r="N177" s="183" t="s">
        <v>51</v>
      </c>
      <c r="O177" s="66"/>
      <c r="P177" s="184">
        <f>O177*H177</f>
        <v>0</v>
      </c>
      <c r="Q177" s="184">
        <v>6.9999999999999994E-5</v>
      </c>
      <c r="R177" s="184">
        <f>Q177*H177</f>
        <v>1.9908E-3</v>
      </c>
      <c r="S177" s="184">
        <v>0</v>
      </c>
      <c r="T177" s="185">
        <f>S177*H177</f>
        <v>0</v>
      </c>
      <c r="U177" s="35"/>
      <c r="V177" s="35"/>
      <c r="W177" s="35"/>
      <c r="X177" s="35"/>
      <c r="Y177" s="35"/>
      <c r="Z177" s="35"/>
      <c r="AA177" s="35"/>
      <c r="AB177" s="35"/>
      <c r="AC177" s="35"/>
      <c r="AD177" s="35"/>
      <c r="AE177" s="35"/>
      <c r="AR177" s="186" t="s">
        <v>179</v>
      </c>
      <c r="AT177" s="186" t="s">
        <v>128</v>
      </c>
      <c r="AU177" s="186" t="s">
        <v>88</v>
      </c>
      <c r="AY177" s="18" t="s">
        <v>125</v>
      </c>
      <c r="BE177" s="187">
        <f>IF(N177="základní",J177,0)</f>
        <v>0</v>
      </c>
      <c r="BF177" s="187">
        <f>IF(N177="snížená",J177,0)</f>
        <v>0</v>
      </c>
      <c r="BG177" s="187">
        <f>IF(N177="zákl. přenesená",J177,0)</f>
        <v>0</v>
      </c>
      <c r="BH177" s="187">
        <f>IF(N177="sníž. přenesená",J177,0)</f>
        <v>0</v>
      </c>
      <c r="BI177" s="187">
        <f>IF(N177="nulová",J177,0)</f>
        <v>0</v>
      </c>
      <c r="BJ177" s="18" t="s">
        <v>133</v>
      </c>
      <c r="BK177" s="187">
        <f>ROUND(I177*H177,2)</f>
        <v>0</v>
      </c>
      <c r="BL177" s="18" t="s">
        <v>179</v>
      </c>
      <c r="BM177" s="186" t="s">
        <v>252</v>
      </c>
    </row>
    <row r="178" spans="1:65" s="2" customFormat="1" ht="10.199999999999999">
      <c r="A178" s="35"/>
      <c r="B178" s="36"/>
      <c r="C178" s="37"/>
      <c r="D178" s="188" t="s">
        <v>135</v>
      </c>
      <c r="E178" s="37"/>
      <c r="F178" s="189" t="s">
        <v>253</v>
      </c>
      <c r="G178" s="37"/>
      <c r="H178" s="37"/>
      <c r="I178" s="190"/>
      <c r="J178" s="37"/>
      <c r="K178" s="37"/>
      <c r="L178" s="40"/>
      <c r="M178" s="191"/>
      <c r="N178" s="192"/>
      <c r="O178" s="66"/>
      <c r="P178" s="66"/>
      <c r="Q178" s="66"/>
      <c r="R178" s="66"/>
      <c r="S178" s="66"/>
      <c r="T178" s="67"/>
      <c r="U178" s="35"/>
      <c r="V178" s="35"/>
      <c r="W178" s="35"/>
      <c r="X178" s="35"/>
      <c r="Y178" s="35"/>
      <c r="Z178" s="35"/>
      <c r="AA178" s="35"/>
      <c r="AB178" s="35"/>
      <c r="AC178" s="35"/>
      <c r="AD178" s="35"/>
      <c r="AE178" s="35"/>
      <c r="AT178" s="18" t="s">
        <v>135</v>
      </c>
      <c r="AU178" s="18" t="s">
        <v>88</v>
      </c>
    </row>
    <row r="179" spans="1:65" s="2" customFormat="1" ht="28.8">
      <c r="A179" s="35"/>
      <c r="B179" s="36"/>
      <c r="C179" s="37"/>
      <c r="D179" s="188" t="s">
        <v>137</v>
      </c>
      <c r="E179" s="37"/>
      <c r="F179" s="193" t="s">
        <v>254</v>
      </c>
      <c r="G179" s="37"/>
      <c r="H179" s="37"/>
      <c r="I179" s="190"/>
      <c r="J179" s="37"/>
      <c r="K179" s="37"/>
      <c r="L179" s="40"/>
      <c r="M179" s="191"/>
      <c r="N179" s="192"/>
      <c r="O179" s="66"/>
      <c r="P179" s="66"/>
      <c r="Q179" s="66"/>
      <c r="R179" s="66"/>
      <c r="S179" s="66"/>
      <c r="T179" s="67"/>
      <c r="U179" s="35"/>
      <c r="V179" s="35"/>
      <c r="W179" s="35"/>
      <c r="X179" s="35"/>
      <c r="Y179" s="35"/>
      <c r="Z179" s="35"/>
      <c r="AA179" s="35"/>
      <c r="AB179" s="35"/>
      <c r="AC179" s="35"/>
      <c r="AD179" s="35"/>
      <c r="AE179" s="35"/>
      <c r="AT179" s="18" t="s">
        <v>137</v>
      </c>
      <c r="AU179" s="18" t="s">
        <v>88</v>
      </c>
    </row>
    <row r="180" spans="1:65" s="13" customFormat="1" ht="10.199999999999999">
      <c r="B180" s="194"/>
      <c r="C180" s="195"/>
      <c r="D180" s="188" t="s">
        <v>139</v>
      </c>
      <c r="E180" s="196" t="s">
        <v>40</v>
      </c>
      <c r="F180" s="197" t="s">
        <v>181</v>
      </c>
      <c r="G180" s="195"/>
      <c r="H180" s="196" t="s">
        <v>40</v>
      </c>
      <c r="I180" s="198"/>
      <c r="J180" s="195"/>
      <c r="K180" s="195"/>
      <c r="L180" s="199"/>
      <c r="M180" s="200"/>
      <c r="N180" s="201"/>
      <c r="O180" s="201"/>
      <c r="P180" s="201"/>
      <c r="Q180" s="201"/>
      <c r="R180" s="201"/>
      <c r="S180" s="201"/>
      <c r="T180" s="202"/>
      <c r="AT180" s="203" t="s">
        <v>139</v>
      </c>
      <c r="AU180" s="203" t="s">
        <v>88</v>
      </c>
      <c r="AV180" s="13" t="s">
        <v>86</v>
      </c>
      <c r="AW180" s="13" t="s">
        <v>38</v>
      </c>
      <c r="AX180" s="13" t="s">
        <v>78</v>
      </c>
      <c r="AY180" s="203" t="s">
        <v>125</v>
      </c>
    </row>
    <row r="181" spans="1:65" s="13" customFormat="1" ht="10.199999999999999">
      <c r="B181" s="194"/>
      <c r="C181" s="195"/>
      <c r="D181" s="188" t="s">
        <v>139</v>
      </c>
      <c r="E181" s="196" t="s">
        <v>40</v>
      </c>
      <c r="F181" s="197" t="s">
        <v>255</v>
      </c>
      <c r="G181" s="195"/>
      <c r="H181" s="196" t="s">
        <v>40</v>
      </c>
      <c r="I181" s="198"/>
      <c r="J181" s="195"/>
      <c r="K181" s="195"/>
      <c r="L181" s="199"/>
      <c r="M181" s="200"/>
      <c r="N181" s="201"/>
      <c r="O181" s="201"/>
      <c r="P181" s="201"/>
      <c r="Q181" s="201"/>
      <c r="R181" s="201"/>
      <c r="S181" s="201"/>
      <c r="T181" s="202"/>
      <c r="AT181" s="203" t="s">
        <v>139</v>
      </c>
      <c r="AU181" s="203" t="s">
        <v>88</v>
      </c>
      <c r="AV181" s="13" t="s">
        <v>86</v>
      </c>
      <c r="AW181" s="13" t="s">
        <v>38</v>
      </c>
      <c r="AX181" s="13" t="s">
        <v>78</v>
      </c>
      <c r="AY181" s="203" t="s">
        <v>125</v>
      </c>
    </row>
    <row r="182" spans="1:65" s="14" customFormat="1" ht="10.199999999999999">
      <c r="B182" s="204"/>
      <c r="C182" s="205"/>
      <c r="D182" s="188" t="s">
        <v>139</v>
      </c>
      <c r="E182" s="206" t="s">
        <v>40</v>
      </c>
      <c r="F182" s="207" t="s">
        <v>256</v>
      </c>
      <c r="G182" s="205"/>
      <c r="H182" s="208">
        <v>3.36</v>
      </c>
      <c r="I182" s="209"/>
      <c r="J182" s="205"/>
      <c r="K182" s="205"/>
      <c r="L182" s="210"/>
      <c r="M182" s="211"/>
      <c r="N182" s="212"/>
      <c r="O182" s="212"/>
      <c r="P182" s="212"/>
      <c r="Q182" s="212"/>
      <c r="R182" s="212"/>
      <c r="S182" s="212"/>
      <c r="T182" s="213"/>
      <c r="AT182" s="214" t="s">
        <v>139</v>
      </c>
      <c r="AU182" s="214" t="s">
        <v>88</v>
      </c>
      <c r="AV182" s="14" t="s">
        <v>88</v>
      </c>
      <c r="AW182" s="14" t="s">
        <v>38</v>
      </c>
      <c r="AX182" s="14" t="s">
        <v>78</v>
      </c>
      <c r="AY182" s="214" t="s">
        <v>125</v>
      </c>
    </row>
    <row r="183" spans="1:65" s="13" customFormat="1" ht="10.199999999999999">
      <c r="B183" s="194"/>
      <c r="C183" s="195"/>
      <c r="D183" s="188" t="s">
        <v>139</v>
      </c>
      <c r="E183" s="196" t="s">
        <v>40</v>
      </c>
      <c r="F183" s="197" t="s">
        <v>257</v>
      </c>
      <c r="G183" s="195"/>
      <c r="H183" s="196" t="s">
        <v>40</v>
      </c>
      <c r="I183" s="198"/>
      <c r="J183" s="195"/>
      <c r="K183" s="195"/>
      <c r="L183" s="199"/>
      <c r="M183" s="200"/>
      <c r="N183" s="201"/>
      <c r="O183" s="201"/>
      <c r="P183" s="201"/>
      <c r="Q183" s="201"/>
      <c r="R183" s="201"/>
      <c r="S183" s="201"/>
      <c r="T183" s="202"/>
      <c r="AT183" s="203" t="s">
        <v>139</v>
      </c>
      <c r="AU183" s="203" t="s">
        <v>88</v>
      </c>
      <c r="AV183" s="13" t="s">
        <v>86</v>
      </c>
      <c r="AW183" s="13" t="s">
        <v>38</v>
      </c>
      <c r="AX183" s="13" t="s">
        <v>78</v>
      </c>
      <c r="AY183" s="203" t="s">
        <v>125</v>
      </c>
    </row>
    <row r="184" spans="1:65" s="13" customFormat="1" ht="10.199999999999999">
      <c r="B184" s="194"/>
      <c r="C184" s="195"/>
      <c r="D184" s="188" t="s">
        <v>139</v>
      </c>
      <c r="E184" s="196" t="s">
        <v>40</v>
      </c>
      <c r="F184" s="197" t="s">
        <v>258</v>
      </c>
      <c r="G184" s="195"/>
      <c r="H184" s="196" t="s">
        <v>40</v>
      </c>
      <c r="I184" s="198"/>
      <c r="J184" s="195"/>
      <c r="K184" s="195"/>
      <c r="L184" s="199"/>
      <c r="M184" s="200"/>
      <c r="N184" s="201"/>
      <c r="O184" s="201"/>
      <c r="P184" s="201"/>
      <c r="Q184" s="201"/>
      <c r="R184" s="201"/>
      <c r="S184" s="201"/>
      <c r="T184" s="202"/>
      <c r="AT184" s="203" t="s">
        <v>139</v>
      </c>
      <c r="AU184" s="203" t="s">
        <v>88</v>
      </c>
      <c r="AV184" s="13" t="s">
        <v>86</v>
      </c>
      <c r="AW184" s="13" t="s">
        <v>38</v>
      </c>
      <c r="AX184" s="13" t="s">
        <v>78</v>
      </c>
      <c r="AY184" s="203" t="s">
        <v>125</v>
      </c>
    </row>
    <row r="185" spans="1:65" s="14" customFormat="1" ht="10.199999999999999">
      <c r="B185" s="204"/>
      <c r="C185" s="205"/>
      <c r="D185" s="188" t="s">
        <v>139</v>
      </c>
      <c r="E185" s="206" t="s">
        <v>40</v>
      </c>
      <c r="F185" s="207" t="s">
        <v>259</v>
      </c>
      <c r="G185" s="205"/>
      <c r="H185" s="208">
        <v>25.08</v>
      </c>
      <c r="I185" s="209"/>
      <c r="J185" s="205"/>
      <c r="K185" s="205"/>
      <c r="L185" s="210"/>
      <c r="M185" s="211"/>
      <c r="N185" s="212"/>
      <c r="O185" s="212"/>
      <c r="P185" s="212"/>
      <c r="Q185" s="212"/>
      <c r="R185" s="212"/>
      <c r="S185" s="212"/>
      <c r="T185" s="213"/>
      <c r="AT185" s="214" t="s">
        <v>139</v>
      </c>
      <c r="AU185" s="214" t="s">
        <v>88</v>
      </c>
      <c r="AV185" s="14" t="s">
        <v>88</v>
      </c>
      <c r="AW185" s="14" t="s">
        <v>38</v>
      </c>
      <c r="AX185" s="14" t="s">
        <v>78</v>
      </c>
      <c r="AY185" s="214" t="s">
        <v>125</v>
      </c>
    </row>
    <row r="186" spans="1:65" s="15" customFormat="1" ht="10.199999999999999">
      <c r="B186" s="215"/>
      <c r="C186" s="216"/>
      <c r="D186" s="188" t="s">
        <v>139</v>
      </c>
      <c r="E186" s="217" t="s">
        <v>40</v>
      </c>
      <c r="F186" s="218" t="s">
        <v>260</v>
      </c>
      <c r="G186" s="216"/>
      <c r="H186" s="219">
        <v>28.439999999999998</v>
      </c>
      <c r="I186" s="220"/>
      <c r="J186" s="216"/>
      <c r="K186" s="216"/>
      <c r="L186" s="221"/>
      <c r="M186" s="222"/>
      <c r="N186" s="223"/>
      <c r="O186" s="223"/>
      <c r="P186" s="223"/>
      <c r="Q186" s="223"/>
      <c r="R186" s="223"/>
      <c r="S186" s="223"/>
      <c r="T186" s="224"/>
      <c r="AT186" s="225" t="s">
        <v>139</v>
      </c>
      <c r="AU186" s="225" t="s">
        <v>88</v>
      </c>
      <c r="AV186" s="15" t="s">
        <v>133</v>
      </c>
      <c r="AW186" s="15" t="s">
        <v>38</v>
      </c>
      <c r="AX186" s="15" t="s">
        <v>86</v>
      </c>
      <c r="AY186" s="225" t="s">
        <v>125</v>
      </c>
    </row>
    <row r="187" spans="1:65" s="2" customFormat="1" ht="24.15" customHeight="1">
      <c r="A187" s="35"/>
      <c r="B187" s="36"/>
      <c r="C187" s="226" t="s">
        <v>261</v>
      </c>
      <c r="D187" s="226" t="s">
        <v>262</v>
      </c>
      <c r="E187" s="227" t="s">
        <v>263</v>
      </c>
      <c r="F187" s="228" t="s">
        <v>264</v>
      </c>
      <c r="G187" s="229" t="s">
        <v>265</v>
      </c>
      <c r="H187" s="230">
        <v>1.1200000000000001</v>
      </c>
      <c r="I187" s="231"/>
      <c r="J187" s="232">
        <f>ROUND(I187*H187,2)</f>
        <v>0</v>
      </c>
      <c r="K187" s="228" t="s">
        <v>40</v>
      </c>
      <c r="L187" s="233"/>
      <c r="M187" s="234" t="s">
        <v>40</v>
      </c>
      <c r="N187" s="235" t="s">
        <v>51</v>
      </c>
      <c r="O187" s="66"/>
      <c r="P187" s="184">
        <f>O187*H187</f>
        <v>0</v>
      </c>
      <c r="Q187" s="184">
        <v>8.4999999999999995E-4</v>
      </c>
      <c r="R187" s="184">
        <f>Q187*H187</f>
        <v>9.5200000000000005E-4</v>
      </c>
      <c r="S187" s="184">
        <v>0</v>
      </c>
      <c r="T187" s="185">
        <f>S187*H187</f>
        <v>0</v>
      </c>
      <c r="U187" s="35"/>
      <c r="V187" s="35"/>
      <c r="W187" s="35"/>
      <c r="X187" s="35"/>
      <c r="Y187" s="35"/>
      <c r="Z187" s="35"/>
      <c r="AA187" s="35"/>
      <c r="AB187" s="35"/>
      <c r="AC187" s="35"/>
      <c r="AD187" s="35"/>
      <c r="AE187" s="35"/>
      <c r="AR187" s="186" t="s">
        <v>266</v>
      </c>
      <c r="AT187" s="186" t="s">
        <v>262</v>
      </c>
      <c r="AU187" s="186" t="s">
        <v>88</v>
      </c>
      <c r="AY187" s="18" t="s">
        <v>125</v>
      </c>
      <c r="BE187" s="187">
        <f>IF(N187="základní",J187,0)</f>
        <v>0</v>
      </c>
      <c r="BF187" s="187">
        <f>IF(N187="snížená",J187,0)</f>
        <v>0</v>
      </c>
      <c r="BG187" s="187">
        <f>IF(N187="zákl. přenesená",J187,0)</f>
        <v>0</v>
      </c>
      <c r="BH187" s="187">
        <f>IF(N187="sníž. přenesená",J187,0)</f>
        <v>0</v>
      </c>
      <c r="BI187" s="187">
        <f>IF(N187="nulová",J187,0)</f>
        <v>0</v>
      </c>
      <c r="BJ187" s="18" t="s">
        <v>133</v>
      </c>
      <c r="BK187" s="187">
        <f>ROUND(I187*H187,2)</f>
        <v>0</v>
      </c>
      <c r="BL187" s="18" t="s">
        <v>179</v>
      </c>
      <c r="BM187" s="186" t="s">
        <v>267</v>
      </c>
    </row>
    <row r="188" spans="1:65" s="2" customFormat="1" ht="10.199999999999999">
      <c r="A188" s="35"/>
      <c r="B188" s="36"/>
      <c r="C188" s="37"/>
      <c r="D188" s="188" t="s">
        <v>135</v>
      </c>
      <c r="E188" s="37"/>
      <c r="F188" s="189" t="s">
        <v>264</v>
      </c>
      <c r="G188" s="37"/>
      <c r="H188" s="37"/>
      <c r="I188" s="190"/>
      <c r="J188" s="37"/>
      <c r="K188" s="37"/>
      <c r="L188" s="40"/>
      <c r="M188" s="191"/>
      <c r="N188" s="192"/>
      <c r="O188" s="66"/>
      <c r="P188" s="66"/>
      <c r="Q188" s="66"/>
      <c r="R188" s="66"/>
      <c r="S188" s="66"/>
      <c r="T188" s="67"/>
      <c r="U188" s="35"/>
      <c r="V188" s="35"/>
      <c r="W188" s="35"/>
      <c r="X188" s="35"/>
      <c r="Y188" s="35"/>
      <c r="Z188" s="35"/>
      <c r="AA188" s="35"/>
      <c r="AB188" s="35"/>
      <c r="AC188" s="35"/>
      <c r="AD188" s="35"/>
      <c r="AE188" s="35"/>
      <c r="AT188" s="18" t="s">
        <v>135</v>
      </c>
      <c r="AU188" s="18" t="s">
        <v>88</v>
      </c>
    </row>
    <row r="189" spans="1:65" s="13" customFormat="1" ht="10.199999999999999">
      <c r="B189" s="194"/>
      <c r="C189" s="195"/>
      <c r="D189" s="188" t="s">
        <v>139</v>
      </c>
      <c r="E189" s="196" t="s">
        <v>40</v>
      </c>
      <c r="F189" s="197" t="s">
        <v>268</v>
      </c>
      <c r="G189" s="195"/>
      <c r="H189" s="196" t="s">
        <v>40</v>
      </c>
      <c r="I189" s="198"/>
      <c r="J189" s="195"/>
      <c r="K189" s="195"/>
      <c r="L189" s="199"/>
      <c r="M189" s="200"/>
      <c r="N189" s="201"/>
      <c r="O189" s="201"/>
      <c r="P189" s="201"/>
      <c r="Q189" s="201"/>
      <c r="R189" s="201"/>
      <c r="S189" s="201"/>
      <c r="T189" s="202"/>
      <c r="AT189" s="203" t="s">
        <v>139</v>
      </c>
      <c r="AU189" s="203" t="s">
        <v>88</v>
      </c>
      <c r="AV189" s="13" t="s">
        <v>86</v>
      </c>
      <c r="AW189" s="13" t="s">
        <v>38</v>
      </c>
      <c r="AX189" s="13" t="s">
        <v>78</v>
      </c>
      <c r="AY189" s="203" t="s">
        <v>125</v>
      </c>
    </row>
    <row r="190" spans="1:65" s="14" customFormat="1" ht="10.199999999999999">
      <c r="B190" s="204"/>
      <c r="C190" s="205"/>
      <c r="D190" s="188" t="s">
        <v>139</v>
      </c>
      <c r="E190" s="206" t="s">
        <v>40</v>
      </c>
      <c r="F190" s="207" t="s">
        <v>269</v>
      </c>
      <c r="G190" s="205"/>
      <c r="H190" s="208">
        <v>1.1200000000000001</v>
      </c>
      <c r="I190" s="209"/>
      <c r="J190" s="205"/>
      <c r="K190" s="205"/>
      <c r="L190" s="210"/>
      <c r="M190" s="211"/>
      <c r="N190" s="212"/>
      <c r="O190" s="212"/>
      <c r="P190" s="212"/>
      <c r="Q190" s="212"/>
      <c r="R190" s="212"/>
      <c r="S190" s="212"/>
      <c r="T190" s="213"/>
      <c r="AT190" s="214" t="s">
        <v>139</v>
      </c>
      <c r="AU190" s="214" t="s">
        <v>88</v>
      </c>
      <c r="AV190" s="14" t="s">
        <v>88</v>
      </c>
      <c r="AW190" s="14" t="s">
        <v>38</v>
      </c>
      <c r="AX190" s="14" t="s">
        <v>86</v>
      </c>
      <c r="AY190" s="214" t="s">
        <v>125</v>
      </c>
    </row>
    <row r="191" spans="1:65" s="2" customFormat="1" ht="24.15" customHeight="1">
      <c r="A191" s="35"/>
      <c r="B191" s="36"/>
      <c r="C191" s="226" t="s">
        <v>270</v>
      </c>
      <c r="D191" s="226" t="s">
        <v>262</v>
      </c>
      <c r="E191" s="227" t="s">
        <v>271</v>
      </c>
      <c r="F191" s="228" t="s">
        <v>272</v>
      </c>
      <c r="G191" s="229" t="s">
        <v>265</v>
      </c>
      <c r="H191" s="230">
        <v>0.2</v>
      </c>
      <c r="I191" s="231"/>
      <c r="J191" s="232">
        <f>ROUND(I191*H191,2)</f>
        <v>0</v>
      </c>
      <c r="K191" s="228" t="s">
        <v>40</v>
      </c>
      <c r="L191" s="233"/>
      <c r="M191" s="234" t="s">
        <v>40</v>
      </c>
      <c r="N191" s="235" t="s">
        <v>51</v>
      </c>
      <c r="O191" s="66"/>
      <c r="P191" s="184">
        <f>O191*H191</f>
        <v>0</v>
      </c>
      <c r="Q191" s="184">
        <v>1.7299999999999999E-2</v>
      </c>
      <c r="R191" s="184">
        <f>Q191*H191</f>
        <v>3.46E-3</v>
      </c>
      <c r="S191" s="184">
        <v>0</v>
      </c>
      <c r="T191" s="185">
        <f>S191*H191</f>
        <v>0</v>
      </c>
      <c r="U191" s="35"/>
      <c r="V191" s="35"/>
      <c r="W191" s="35"/>
      <c r="X191" s="35"/>
      <c r="Y191" s="35"/>
      <c r="Z191" s="35"/>
      <c r="AA191" s="35"/>
      <c r="AB191" s="35"/>
      <c r="AC191" s="35"/>
      <c r="AD191" s="35"/>
      <c r="AE191" s="35"/>
      <c r="AR191" s="186" t="s">
        <v>266</v>
      </c>
      <c r="AT191" s="186" t="s">
        <v>262</v>
      </c>
      <c r="AU191" s="186" t="s">
        <v>88</v>
      </c>
      <c r="AY191" s="18" t="s">
        <v>125</v>
      </c>
      <c r="BE191" s="187">
        <f>IF(N191="základní",J191,0)</f>
        <v>0</v>
      </c>
      <c r="BF191" s="187">
        <f>IF(N191="snížená",J191,0)</f>
        <v>0</v>
      </c>
      <c r="BG191" s="187">
        <f>IF(N191="zákl. přenesená",J191,0)</f>
        <v>0</v>
      </c>
      <c r="BH191" s="187">
        <f>IF(N191="sníž. přenesená",J191,0)</f>
        <v>0</v>
      </c>
      <c r="BI191" s="187">
        <f>IF(N191="nulová",J191,0)</f>
        <v>0</v>
      </c>
      <c r="BJ191" s="18" t="s">
        <v>133</v>
      </c>
      <c r="BK191" s="187">
        <f>ROUND(I191*H191,2)</f>
        <v>0</v>
      </c>
      <c r="BL191" s="18" t="s">
        <v>179</v>
      </c>
      <c r="BM191" s="186" t="s">
        <v>273</v>
      </c>
    </row>
    <row r="192" spans="1:65" s="2" customFormat="1" ht="10.199999999999999">
      <c r="A192" s="35"/>
      <c r="B192" s="36"/>
      <c r="C192" s="37"/>
      <c r="D192" s="188" t="s">
        <v>135</v>
      </c>
      <c r="E192" s="37"/>
      <c r="F192" s="189" t="s">
        <v>272</v>
      </c>
      <c r="G192" s="37"/>
      <c r="H192" s="37"/>
      <c r="I192" s="190"/>
      <c r="J192" s="37"/>
      <c r="K192" s="37"/>
      <c r="L192" s="40"/>
      <c r="M192" s="191"/>
      <c r="N192" s="192"/>
      <c r="O192" s="66"/>
      <c r="P192" s="66"/>
      <c r="Q192" s="66"/>
      <c r="R192" s="66"/>
      <c r="S192" s="66"/>
      <c r="T192" s="67"/>
      <c r="U192" s="35"/>
      <c r="V192" s="35"/>
      <c r="W192" s="35"/>
      <c r="X192" s="35"/>
      <c r="Y192" s="35"/>
      <c r="Z192" s="35"/>
      <c r="AA192" s="35"/>
      <c r="AB192" s="35"/>
      <c r="AC192" s="35"/>
      <c r="AD192" s="35"/>
      <c r="AE192" s="35"/>
      <c r="AT192" s="18" t="s">
        <v>135</v>
      </c>
      <c r="AU192" s="18" t="s">
        <v>88</v>
      </c>
    </row>
    <row r="193" spans="1:65" s="13" customFormat="1" ht="10.199999999999999">
      <c r="B193" s="194"/>
      <c r="C193" s="195"/>
      <c r="D193" s="188" t="s">
        <v>139</v>
      </c>
      <c r="E193" s="196" t="s">
        <v>40</v>
      </c>
      <c r="F193" s="197" t="s">
        <v>274</v>
      </c>
      <c r="G193" s="195"/>
      <c r="H193" s="196" t="s">
        <v>40</v>
      </c>
      <c r="I193" s="198"/>
      <c r="J193" s="195"/>
      <c r="K193" s="195"/>
      <c r="L193" s="199"/>
      <c r="M193" s="200"/>
      <c r="N193" s="201"/>
      <c r="O193" s="201"/>
      <c r="P193" s="201"/>
      <c r="Q193" s="201"/>
      <c r="R193" s="201"/>
      <c r="S193" s="201"/>
      <c r="T193" s="202"/>
      <c r="AT193" s="203" t="s">
        <v>139</v>
      </c>
      <c r="AU193" s="203" t="s">
        <v>88</v>
      </c>
      <c r="AV193" s="13" t="s">
        <v>86</v>
      </c>
      <c r="AW193" s="13" t="s">
        <v>38</v>
      </c>
      <c r="AX193" s="13" t="s">
        <v>78</v>
      </c>
      <c r="AY193" s="203" t="s">
        <v>125</v>
      </c>
    </row>
    <row r="194" spans="1:65" s="14" customFormat="1" ht="10.199999999999999">
      <c r="B194" s="204"/>
      <c r="C194" s="205"/>
      <c r="D194" s="188" t="s">
        <v>139</v>
      </c>
      <c r="E194" s="206" t="s">
        <v>40</v>
      </c>
      <c r="F194" s="207" t="s">
        <v>275</v>
      </c>
      <c r="G194" s="205"/>
      <c r="H194" s="208">
        <v>0.2</v>
      </c>
      <c r="I194" s="209"/>
      <c r="J194" s="205"/>
      <c r="K194" s="205"/>
      <c r="L194" s="210"/>
      <c r="M194" s="211"/>
      <c r="N194" s="212"/>
      <c r="O194" s="212"/>
      <c r="P194" s="212"/>
      <c r="Q194" s="212"/>
      <c r="R194" s="212"/>
      <c r="S194" s="212"/>
      <c r="T194" s="213"/>
      <c r="AT194" s="214" t="s">
        <v>139</v>
      </c>
      <c r="AU194" s="214" t="s">
        <v>88</v>
      </c>
      <c r="AV194" s="14" t="s">
        <v>88</v>
      </c>
      <c r="AW194" s="14" t="s">
        <v>38</v>
      </c>
      <c r="AX194" s="14" t="s">
        <v>86</v>
      </c>
      <c r="AY194" s="214" t="s">
        <v>125</v>
      </c>
    </row>
    <row r="195" spans="1:65" s="2" customFormat="1" ht="24.15" customHeight="1">
      <c r="A195" s="35"/>
      <c r="B195" s="36"/>
      <c r="C195" s="226" t="s">
        <v>276</v>
      </c>
      <c r="D195" s="226" t="s">
        <v>262</v>
      </c>
      <c r="E195" s="227" t="s">
        <v>277</v>
      </c>
      <c r="F195" s="228" t="s">
        <v>278</v>
      </c>
      <c r="G195" s="229" t="s">
        <v>265</v>
      </c>
      <c r="H195" s="230">
        <v>2.2400000000000002</v>
      </c>
      <c r="I195" s="231"/>
      <c r="J195" s="232">
        <f>ROUND(I195*H195,2)</f>
        <v>0</v>
      </c>
      <c r="K195" s="228" t="s">
        <v>40</v>
      </c>
      <c r="L195" s="233"/>
      <c r="M195" s="234" t="s">
        <v>40</v>
      </c>
      <c r="N195" s="235" t="s">
        <v>51</v>
      </c>
      <c r="O195" s="66"/>
      <c r="P195" s="184">
        <f>O195*H195</f>
        <v>0</v>
      </c>
      <c r="Q195" s="184">
        <v>0</v>
      </c>
      <c r="R195" s="184">
        <f>Q195*H195</f>
        <v>0</v>
      </c>
      <c r="S195" s="184">
        <v>0</v>
      </c>
      <c r="T195" s="185">
        <f>S195*H195</f>
        <v>0</v>
      </c>
      <c r="U195" s="35"/>
      <c r="V195" s="35"/>
      <c r="W195" s="35"/>
      <c r="X195" s="35"/>
      <c r="Y195" s="35"/>
      <c r="Z195" s="35"/>
      <c r="AA195" s="35"/>
      <c r="AB195" s="35"/>
      <c r="AC195" s="35"/>
      <c r="AD195" s="35"/>
      <c r="AE195" s="35"/>
      <c r="AR195" s="186" t="s">
        <v>266</v>
      </c>
      <c r="AT195" s="186" t="s">
        <v>262</v>
      </c>
      <c r="AU195" s="186" t="s">
        <v>88</v>
      </c>
      <c r="AY195" s="18" t="s">
        <v>125</v>
      </c>
      <c r="BE195" s="187">
        <f>IF(N195="základní",J195,0)</f>
        <v>0</v>
      </c>
      <c r="BF195" s="187">
        <f>IF(N195="snížená",J195,0)</f>
        <v>0</v>
      </c>
      <c r="BG195" s="187">
        <f>IF(N195="zákl. přenesená",J195,0)</f>
        <v>0</v>
      </c>
      <c r="BH195" s="187">
        <f>IF(N195="sníž. přenesená",J195,0)</f>
        <v>0</v>
      </c>
      <c r="BI195" s="187">
        <f>IF(N195="nulová",J195,0)</f>
        <v>0</v>
      </c>
      <c r="BJ195" s="18" t="s">
        <v>133</v>
      </c>
      <c r="BK195" s="187">
        <f>ROUND(I195*H195,2)</f>
        <v>0</v>
      </c>
      <c r="BL195" s="18" t="s">
        <v>179</v>
      </c>
      <c r="BM195" s="186" t="s">
        <v>279</v>
      </c>
    </row>
    <row r="196" spans="1:65" s="2" customFormat="1" ht="10.199999999999999">
      <c r="A196" s="35"/>
      <c r="B196" s="36"/>
      <c r="C196" s="37"/>
      <c r="D196" s="188" t="s">
        <v>135</v>
      </c>
      <c r="E196" s="37"/>
      <c r="F196" s="189" t="s">
        <v>278</v>
      </c>
      <c r="G196" s="37"/>
      <c r="H196" s="37"/>
      <c r="I196" s="190"/>
      <c r="J196" s="37"/>
      <c r="K196" s="37"/>
      <c r="L196" s="40"/>
      <c r="M196" s="191"/>
      <c r="N196" s="192"/>
      <c r="O196" s="66"/>
      <c r="P196" s="66"/>
      <c r="Q196" s="66"/>
      <c r="R196" s="66"/>
      <c r="S196" s="66"/>
      <c r="T196" s="67"/>
      <c r="U196" s="35"/>
      <c r="V196" s="35"/>
      <c r="W196" s="35"/>
      <c r="X196" s="35"/>
      <c r="Y196" s="35"/>
      <c r="Z196" s="35"/>
      <c r="AA196" s="35"/>
      <c r="AB196" s="35"/>
      <c r="AC196" s="35"/>
      <c r="AD196" s="35"/>
      <c r="AE196" s="35"/>
      <c r="AT196" s="18" t="s">
        <v>135</v>
      </c>
      <c r="AU196" s="18" t="s">
        <v>88</v>
      </c>
    </row>
    <row r="197" spans="1:65" s="13" customFormat="1" ht="10.199999999999999">
      <c r="B197" s="194"/>
      <c r="C197" s="195"/>
      <c r="D197" s="188" t="s">
        <v>139</v>
      </c>
      <c r="E197" s="196" t="s">
        <v>40</v>
      </c>
      <c r="F197" s="197" t="s">
        <v>280</v>
      </c>
      <c r="G197" s="195"/>
      <c r="H197" s="196" t="s">
        <v>40</v>
      </c>
      <c r="I197" s="198"/>
      <c r="J197" s="195"/>
      <c r="K197" s="195"/>
      <c r="L197" s="199"/>
      <c r="M197" s="200"/>
      <c r="N197" s="201"/>
      <c r="O197" s="201"/>
      <c r="P197" s="201"/>
      <c r="Q197" s="201"/>
      <c r="R197" s="201"/>
      <c r="S197" s="201"/>
      <c r="T197" s="202"/>
      <c r="AT197" s="203" t="s">
        <v>139</v>
      </c>
      <c r="AU197" s="203" t="s">
        <v>88</v>
      </c>
      <c r="AV197" s="13" t="s">
        <v>86</v>
      </c>
      <c r="AW197" s="13" t="s">
        <v>38</v>
      </c>
      <c r="AX197" s="13" t="s">
        <v>78</v>
      </c>
      <c r="AY197" s="203" t="s">
        <v>125</v>
      </c>
    </row>
    <row r="198" spans="1:65" s="13" customFormat="1" ht="10.199999999999999">
      <c r="B198" s="194"/>
      <c r="C198" s="195"/>
      <c r="D198" s="188" t="s">
        <v>139</v>
      </c>
      <c r="E198" s="196" t="s">
        <v>40</v>
      </c>
      <c r="F198" s="197" t="s">
        <v>281</v>
      </c>
      <c r="G198" s="195"/>
      <c r="H198" s="196" t="s">
        <v>40</v>
      </c>
      <c r="I198" s="198"/>
      <c r="J198" s="195"/>
      <c r="K198" s="195"/>
      <c r="L198" s="199"/>
      <c r="M198" s="200"/>
      <c r="N198" s="201"/>
      <c r="O198" s="201"/>
      <c r="P198" s="201"/>
      <c r="Q198" s="201"/>
      <c r="R198" s="201"/>
      <c r="S198" s="201"/>
      <c r="T198" s="202"/>
      <c r="AT198" s="203" t="s">
        <v>139</v>
      </c>
      <c r="AU198" s="203" t="s">
        <v>88</v>
      </c>
      <c r="AV198" s="13" t="s">
        <v>86</v>
      </c>
      <c r="AW198" s="13" t="s">
        <v>38</v>
      </c>
      <c r="AX198" s="13" t="s">
        <v>78</v>
      </c>
      <c r="AY198" s="203" t="s">
        <v>125</v>
      </c>
    </row>
    <row r="199" spans="1:65" s="14" customFormat="1" ht="10.199999999999999">
      <c r="B199" s="204"/>
      <c r="C199" s="205"/>
      <c r="D199" s="188" t="s">
        <v>139</v>
      </c>
      <c r="E199" s="206" t="s">
        <v>40</v>
      </c>
      <c r="F199" s="207" t="s">
        <v>269</v>
      </c>
      <c r="G199" s="205"/>
      <c r="H199" s="208">
        <v>1.1200000000000001</v>
      </c>
      <c r="I199" s="209"/>
      <c r="J199" s="205"/>
      <c r="K199" s="205"/>
      <c r="L199" s="210"/>
      <c r="M199" s="211"/>
      <c r="N199" s="212"/>
      <c r="O199" s="212"/>
      <c r="P199" s="212"/>
      <c r="Q199" s="212"/>
      <c r="R199" s="212"/>
      <c r="S199" s="212"/>
      <c r="T199" s="213"/>
      <c r="AT199" s="214" t="s">
        <v>139</v>
      </c>
      <c r="AU199" s="214" t="s">
        <v>88</v>
      </c>
      <c r="AV199" s="14" t="s">
        <v>88</v>
      </c>
      <c r="AW199" s="14" t="s">
        <v>38</v>
      </c>
      <c r="AX199" s="14" t="s">
        <v>78</v>
      </c>
      <c r="AY199" s="214" t="s">
        <v>125</v>
      </c>
    </row>
    <row r="200" spans="1:65" s="13" customFormat="1" ht="10.199999999999999">
      <c r="B200" s="194"/>
      <c r="C200" s="195"/>
      <c r="D200" s="188" t="s">
        <v>139</v>
      </c>
      <c r="E200" s="196" t="s">
        <v>40</v>
      </c>
      <c r="F200" s="197" t="s">
        <v>282</v>
      </c>
      <c r="G200" s="195"/>
      <c r="H200" s="196" t="s">
        <v>40</v>
      </c>
      <c r="I200" s="198"/>
      <c r="J200" s="195"/>
      <c r="K200" s="195"/>
      <c r="L200" s="199"/>
      <c r="M200" s="200"/>
      <c r="N200" s="201"/>
      <c r="O200" s="201"/>
      <c r="P200" s="201"/>
      <c r="Q200" s="201"/>
      <c r="R200" s="201"/>
      <c r="S200" s="201"/>
      <c r="T200" s="202"/>
      <c r="AT200" s="203" t="s">
        <v>139</v>
      </c>
      <c r="AU200" s="203" t="s">
        <v>88</v>
      </c>
      <c r="AV200" s="13" t="s">
        <v>86</v>
      </c>
      <c r="AW200" s="13" t="s">
        <v>38</v>
      </c>
      <c r="AX200" s="13" t="s">
        <v>78</v>
      </c>
      <c r="AY200" s="203" t="s">
        <v>125</v>
      </c>
    </row>
    <row r="201" spans="1:65" s="14" customFormat="1" ht="10.199999999999999">
      <c r="B201" s="204"/>
      <c r="C201" s="205"/>
      <c r="D201" s="188" t="s">
        <v>139</v>
      </c>
      <c r="E201" s="206" t="s">
        <v>40</v>
      </c>
      <c r="F201" s="207" t="s">
        <v>269</v>
      </c>
      <c r="G201" s="205"/>
      <c r="H201" s="208">
        <v>1.1200000000000001</v>
      </c>
      <c r="I201" s="209"/>
      <c r="J201" s="205"/>
      <c r="K201" s="205"/>
      <c r="L201" s="210"/>
      <c r="M201" s="211"/>
      <c r="N201" s="212"/>
      <c r="O201" s="212"/>
      <c r="P201" s="212"/>
      <c r="Q201" s="212"/>
      <c r="R201" s="212"/>
      <c r="S201" s="212"/>
      <c r="T201" s="213"/>
      <c r="AT201" s="214" t="s">
        <v>139</v>
      </c>
      <c r="AU201" s="214" t="s">
        <v>88</v>
      </c>
      <c r="AV201" s="14" t="s">
        <v>88</v>
      </c>
      <c r="AW201" s="14" t="s">
        <v>38</v>
      </c>
      <c r="AX201" s="14" t="s">
        <v>78</v>
      </c>
      <c r="AY201" s="214" t="s">
        <v>125</v>
      </c>
    </row>
    <row r="202" spans="1:65" s="15" customFormat="1" ht="10.199999999999999">
      <c r="B202" s="215"/>
      <c r="C202" s="216"/>
      <c r="D202" s="188" t="s">
        <v>139</v>
      </c>
      <c r="E202" s="217" t="s">
        <v>40</v>
      </c>
      <c r="F202" s="218" t="s">
        <v>260</v>
      </c>
      <c r="G202" s="216"/>
      <c r="H202" s="219">
        <v>2.2400000000000002</v>
      </c>
      <c r="I202" s="220"/>
      <c r="J202" s="216"/>
      <c r="K202" s="216"/>
      <c r="L202" s="221"/>
      <c r="M202" s="222"/>
      <c r="N202" s="223"/>
      <c r="O202" s="223"/>
      <c r="P202" s="223"/>
      <c r="Q202" s="223"/>
      <c r="R202" s="223"/>
      <c r="S202" s="223"/>
      <c r="T202" s="224"/>
      <c r="AT202" s="225" t="s">
        <v>139</v>
      </c>
      <c r="AU202" s="225" t="s">
        <v>88</v>
      </c>
      <c r="AV202" s="15" t="s">
        <v>133</v>
      </c>
      <c r="AW202" s="15" t="s">
        <v>38</v>
      </c>
      <c r="AX202" s="15" t="s">
        <v>86</v>
      </c>
      <c r="AY202" s="225" t="s">
        <v>125</v>
      </c>
    </row>
    <row r="203" spans="1:65" s="2" customFormat="1" ht="24.15" customHeight="1">
      <c r="A203" s="35"/>
      <c r="B203" s="36"/>
      <c r="C203" s="226" t="s">
        <v>7</v>
      </c>
      <c r="D203" s="226" t="s">
        <v>262</v>
      </c>
      <c r="E203" s="227" t="s">
        <v>283</v>
      </c>
      <c r="F203" s="228" t="s">
        <v>284</v>
      </c>
      <c r="G203" s="229" t="s">
        <v>265</v>
      </c>
      <c r="H203" s="230">
        <v>0.2</v>
      </c>
      <c r="I203" s="231"/>
      <c r="J203" s="232">
        <f>ROUND(I203*H203,2)</f>
        <v>0</v>
      </c>
      <c r="K203" s="228" t="s">
        <v>40</v>
      </c>
      <c r="L203" s="233"/>
      <c r="M203" s="234" t="s">
        <v>40</v>
      </c>
      <c r="N203" s="235" t="s">
        <v>51</v>
      </c>
      <c r="O203" s="66"/>
      <c r="P203" s="184">
        <f>O203*H203</f>
        <v>0</v>
      </c>
      <c r="Q203" s="184">
        <v>0</v>
      </c>
      <c r="R203" s="184">
        <f>Q203*H203</f>
        <v>0</v>
      </c>
      <c r="S203" s="184">
        <v>0</v>
      </c>
      <c r="T203" s="185">
        <f>S203*H203</f>
        <v>0</v>
      </c>
      <c r="U203" s="35"/>
      <c r="V203" s="35"/>
      <c r="W203" s="35"/>
      <c r="X203" s="35"/>
      <c r="Y203" s="35"/>
      <c r="Z203" s="35"/>
      <c r="AA203" s="35"/>
      <c r="AB203" s="35"/>
      <c r="AC203" s="35"/>
      <c r="AD203" s="35"/>
      <c r="AE203" s="35"/>
      <c r="AR203" s="186" t="s">
        <v>266</v>
      </c>
      <c r="AT203" s="186" t="s">
        <v>262</v>
      </c>
      <c r="AU203" s="186" t="s">
        <v>88</v>
      </c>
      <c r="AY203" s="18" t="s">
        <v>125</v>
      </c>
      <c r="BE203" s="187">
        <f>IF(N203="základní",J203,0)</f>
        <v>0</v>
      </c>
      <c r="BF203" s="187">
        <f>IF(N203="snížená",J203,0)</f>
        <v>0</v>
      </c>
      <c r="BG203" s="187">
        <f>IF(N203="zákl. přenesená",J203,0)</f>
        <v>0</v>
      </c>
      <c r="BH203" s="187">
        <f>IF(N203="sníž. přenesená",J203,0)</f>
        <v>0</v>
      </c>
      <c r="BI203" s="187">
        <f>IF(N203="nulová",J203,0)</f>
        <v>0</v>
      </c>
      <c r="BJ203" s="18" t="s">
        <v>133</v>
      </c>
      <c r="BK203" s="187">
        <f>ROUND(I203*H203,2)</f>
        <v>0</v>
      </c>
      <c r="BL203" s="18" t="s">
        <v>179</v>
      </c>
      <c r="BM203" s="186" t="s">
        <v>285</v>
      </c>
    </row>
    <row r="204" spans="1:65" s="2" customFormat="1" ht="10.199999999999999">
      <c r="A204" s="35"/>
      <c r="B204" s="36"/>
      <c r="C204" s="37"/>
      <c r="D204" s="188" t="s">
        <v>135</v>
      </c>
      <c r="E204" s="37"/>
      <c r="F204" s="189" t="s">
        <v>284</v>
      </c>
      <c r="G204" s="37"/>
      <c r="H204" s="37"/>
      <c r="I204" s="190"/>
      <c r="J204" s="37"/>
      <c r="K204" s="37"/>
      <c r="L204" s="40"/>
      <c r="M204" s="191"/>
      <c r="N204" s="192"/>
      <c r="O204" s="66"/>
      <c r="P204" s="66"/>
      <c r="Q204" s="66"/>
      <c r="R204" s="66"/>
      <c r="S204" s="66"/>
      <c r="T204" s="67"/>
      <c r="U204" s="35"/>
      <c r="V204" s="35"/>
      <c r="W204" s="35"/>
      <c r="X204" s="35"/>
      <c r="Y204" s="35"/>
      <c r="Z204" s="35"/>
      <c r="AA204" s="35"/>
      <c r="AB204" s="35"/>
      <c r="AC204" s="35"/>
      <c r="AD204" s="35"/>
      <c r="AE204" s="35"/>
      <c r="AT204" s="18" t="s">
        <v>135</v>
      </c>
      <c r="AU204" s="18" t="s">
        <v>88</v>
      </c>
    </row>
    <row r="205" spans="1:65" s="13" customFormat="1" ht="10.199999999999999">
      <c r="B205" s="194"/>
      <c r="C205" s="195"/>
      <c r="D205" s="188" t="s">
        <v>139</v>
      </c>
      <c r="E205" s="196" t="s">
        <v>40</v>
      </c>
      <c r="F205" s="197" t="s">
        <v>286</v>
      </c>
      <c r="G205" s="195"/>
      <c r="H205" s="196" t="s">
        <v>40</v>
      </c>
      <c r="I205" s="198"/>
      <c r="J205" s="195"/>
      <c r="K205" s="195"/>
      <c r="L205" s="199"/>
      <c r="M205" s="200"/>
      <c r="N205" s="201"/>
      <c r="O205" s="201"/>
      <c r="P205" s="201"/>
      <c r="Q205" s="201"/>
      <c r="R205" s="201"/>
      <c r="S205" s="201"/>
      <c r="T205" s="202"/>
      <c r="AT205" s="203" t="s">
        <v>139</v>
      </c>
      <c r="AU205" s="203" t="s">
        <v>88</v>
      </c>
      <c r="AV205" s="13" t="s">
        <v>86</v>
      </c>
      <c r="AW205" s="13" t="s">
        <v>38</v>
      </c>
      <c r="AX205" s="13" t="s">
        <v>78</v>
      </c>
      <c r="AY205" s="203" t="s">
        <v>125</v>
      </c>
    </row>
    <row r="206" spans="1:65" s="14" customFormat="1" ht="10.199999999999999">
      <c r="B206" s="204"/>
      <c r="C206" s="205"/>
      <c r="D206" s="188" t="s">
        <v>139</v>
      </c>
      <c r="E206" s="206" t="s">
        <v>40</v>
      </c>
      <c r="F206" s="207" t="s">
        <v>275</v>
      </c>
      <c r="G206" s="205"/>
      <c r="H206" s="208">
        <v>0.2</v>
      </c>
      <c r="I206" s="209"/>
      <c r="J206" s="205"/>
      <c r="K206" s="205"/>
      <c r="L206" s="210"/>
      <c r="M206" s="211"/>
      <c r="N206" s="212"/>
      <c r="O206" s="212"/>
      <c r="P206" s="212"/>
      <c r="Q206" s="212"/>
      <c r="R206" s="212"/>
      <c r="S206" s="212"/>
      <c r="T206" s="213"/>
      <c r="AT206" s="214" t="s">
        <v>139</v>
      </c>
      <c r="AU206" s="214" t="s">
        <v>88</v>
      </c>
      <c r="AV206" s="14" t="s">
        <v>88</v>
      </c>
      <c r="AW206" s="14" t="s">
        <v>38</v>
      </c>
      <c r="AX206" s="14" t="s">
        <v>86</v>
      </c>
      <c r="AY206" s="214" t="s">
        <v>125</v>
      </c>
    </row>
    <row r="207" spans="1:65" s="2" customFormat="1" ht="24.15" customHeight="1">
      <c r="A207" s="35"/>
      <c r="B207" s="36"/>
      <c r="C207" s="226" t="s">
        <v>287</v>
      </c>
      <c r="D207" s="226" t="s">
        <v>262</v>
      </c>
      <c r="E207" s="227" t="s">
        <v>288</v>
      </c>
      <c r="F207" s="228" t="s">
        <v>289</v>
      </c>
      <c r="G207" s="229" t="s">
        <v>265</v>
      </c>
      <c r="H207" s="230">
        <v>0.2</v>
      </c>
      <c r="I207" s="231"/>
      <c r="J207" s="232">
        <f>ROUND(I207*H207,2)</f>
        <v>0</v>
      </c>
      <c r="K207" s="228" t="s">
        <v>40</v>
      </c>
      <c r="L207" s="233"/>
      <c r="M207" s="234" t="s">
        <v>40</v>
      </c>
      <c r="N207" s="235" t="s">
        <v>51</v>
      </c>
      <c r="O207" s="66"/>
      <c r="P207" s="184">
        <f>O207*H207</f>
        <v>0</v>
      </c>
      <c r="Q207" s="184">
        <v>0</v>
      </c>
      <c r="R207" s="184">
        <f>Q207*H207</f>
        <v>0</v>
      </c>
      <c r="S207" s="184">
        <v>0</v>
      </c>
      <c r="T207" s="185">
        <f>S207*H207</f>
        <v>0</v>
      </c>
      <c r="U207" s="35"/>
      <c r="V207" s="35"/>
      <c r="W207" s="35"/>
      <c r="X207" s="35"/>
      <c r="Y207" s="35"/>
      <c r="Z207" s="35"/>
      <c r="AA207" s="35"/>
      <c r="AB207" s="35"/>
      <c r="AC207" s="35"/>
      <c r="AD207" s="35"/>
      <c r="AE207" s="35"/>
      <c r="AR207" s="186" t="s">
        <v>266</v>
      </c>
      <c r="AT207" s="186" t="s">
        <v>262</v>
      </c>
      <c r="AU207" s="186" t="s">
        <v>88</v>
      </c>
      <c r="AY207" s="18" t="s">
        <v>125</v>
      </c>
      <c r="BE207" s="187">
        <f>IF(N207="základní",J207,0)</f>
        <v>0</v>
      </c>
      <c r="BF207" s="187">
        <f>IF(N207="snížená",J207,0)</f>
        <v>0</v>
      </c>
      <c r="BG207" s="187">
        <f>IF(N207="zákl. přenesená",J207,0)</f>
        <v>0</v>
      </c>
      <c r="BH207" s="187">
        <f>IF(N207="sníž. přenesená",J207,0)</f>
        <v>0</v>
      </c>
      <c r="BI207" s="187">
        <f>IF(N207="nulová",J207,0)</f>
        <v>0</v>
      </c>
      <c r="BJ207" s="18" t="s">
        <v>133</v>
      </c>
      <c r="BK207" s="187">
        <f>ROUND(I207*H207,2)</f>
        <v>0</v>
      </c>
      <c r="BL207" s="18" t="s">
        <v>179</v>
      </c>
      <c r="BM207" s="186" t="s">
        <v>290</v>
      </c>
    </row>
    <row r="208" spans="1:65" s="2" customFormat="1" ht="10.199999999999999">
      <c r="A208" s="35"/>
      <c r="B208" s="36"/>
      <c r="C208" s="37"/>
      <c r="D208" s="188" t="s">
        <v>135</v>
      </c>
      <c r="E208" s="37"/>
      <c r="F208" s="189" t="s">
        <v>289</v>
      </c>
      <c r="G208" s="37"/>
      <c r="H208" s="37"/>
      <c r="I208" s="190"/>
      <c r="J208" s="37"/>
      <c r="K208" s="37"/>
      <c r="L208" s="40"/>
      <c r="M208" s="191"/>
      <c r="N208" s="192"/>
      <c r="O208" s="66"/>
      <c r="P208" s="66"/>
      <c r="Q208" s="66"/>
      <c r="R208" s="66"/>
      <c r="S208" s="66"/>
      <c r="T208" s="67"/>
      <c r="U208" s="35"/>
      <c r="V208" s="35"/>
      <c r="W208" s="35"/>
      <c r="X208" s="35"/>
      <c r="Y208" s="35"/>
      <c r="Z208" s="35"/>
      <c r="AA208" s="35"/>
      <c r="AB208" s="35"/>
      <c r="AC208" s="35"/>
      <c r="AD208" s="35"/>
      <c r="AE208" s="35"/>
      <c r="AT208" s="18" t="s">
        <v>135</v>
      </c>
      <c r="AU208" s="18" t="s">
        <v>88</v>
      </c>
    </row>
    <row r="209" spans="1:65" s="13" customFormat="1" ht="10.199999999999999">
      <c r="B209" s="194"/>
      <c r="C209" s="195"/>
      <c r="D209" s="188" t="s">
        <v>139</v>
      </c>
      <c r="E209" s="196" t="s">
        <v>40</v>
      </c>
      <c r="F209" s="197" t="s">
        <v>291</v>
      </c>
      <c r="G209" s="195"/>
      <c r="H209" s="196" t="s">
        <v>40</v>
      </c>
      <c r="I209" s="198"/>
      <c r="J209" s="195"/>
      <c r="K209" s="195"/>
      <c r="L209" s="199"/>
      <c r="M209" s="200"/>
      <c r="N209" s="201"/>
      <c r="O209" s="201"/>
      <c r="P209" s="201"/>
      <c r="Q209" s="201"/>
      <c r="R209" s="201"/>
      <c r="S209" s="201"/>
      <c r="T209" s="202"/>
      <c r="AT209" s="203" t="s">
        <v>139</v>
      </c>
      <c r="AU209" s="203" t="s">
        <v>88</v>
      </c>
      <c r="AV209" s="13" t="s">
        <v>86</v>
      </c>
      <c r="AW209" s="13" t="s">
        <v>38</v>
      </c>
      <c r="AX209" s="13" t="s">
        <v>78</v>
      </c>
      <c r="AY209" s="203" t="s">
        <v>125</v>
      </c>
    </row>
    <row r="210" spans="1:65" s="14" customFormat="1" ht="10.199999999999999">
      <c r="B210" s="204"/>
      <c r="C210" s="205"/>
      <c r="D210" s="188" t="s">
        <v>139</v>
      </c>
      <c r="E210" s="206" t="s">
        <v>40</v>
      </c>
      <c r="F210" s="207" t="s">
        <v>275</v>
      </c>
      <c r="G210" s="205"/>
      <c r="H210" s="208">
        <v>0.2</v>
      </c>
      <c r="I210" s="209"/>
      <c r="J210" s="205"/>
      <c r="K210" s="205"/>
      <c r="L210" s="210"/>
      <c r="M210" s="211"/>
      <c r="N210" s="212"/>
      <c r="O210" s="212"/>
      <c r="P210" s="212"/>
      <c r="Q210" s="212"/>
      <c r="R210" s="212"/>
      <c r="S210" s="212"/>
      <c r="T210" s="213"/>
      <c r="AT210" s="214" t="s">
        <v>139</v>
      </c>
      <c r="AU210" s="214" t="s">
        <v>88</v>
      </c>
      <c r="AV210" s="14" t="s">
        <v>88</v>
      </c>
      <c r="AW210" s="14" t="s">
        <v>38</v>
      </c>
      <c r="AX210" s="14" t="s">
        <v>86</v>
      </c>
      <c r="AY210" s="214" t="s">
        <v>125</v>
      </c>
    </row>
    <row r="211" spans="1:65" s="2" customFormat="1" ht="14.4" customHeight="1">
      <c r="A211" s="35"/>
      <c r="B211" s="36"/>
      <c r="C211" s="175" t="s">
        <v>292</v>
      </c>
      <c r="D211" s="175" t="s">
        <v>128</v>
      </c>
      <c r="E211" s="176" t="s">
        <v>293</v>
      </c>
      <c r="F211" s="177" t="s">
        <v>294</v>
      </c>
      <c r="G211" s="178" t="s">
        <v>251</v>
      </c>
      <c r="H211" s="179">
        <v>51</v>
      </c>
      <c r="I211" s="180"/>
      <c r="J211" s="181">
        <f>ROUND(I211*H211,2)</f>
        <v>0</v>
      </c>
      <c r="K211" s="177" t="s">
        <v>132</v>
      </c>
      <c r="L211" s="40"/>
      <c r="M211" s="182" t="s">
        <v>40</v>
      </c>
      <c r="N211" s="183" t="s">
        <v>51</v>
      </c>
      <c r="O211" s="66"/>
      <c r="P211" s="184">
        <f>O211*H211</f>
        <v>0</v>
      </c>
      <c r="Q211" s="184">
        <v>6.0000000000000002E-5</v>
      </c>
      <c r="R211" s="184">
        <f>Q211*H211</f>
        <v>3.0600000000000002E-3</v>
      </c>
      <c r="S211" s="184">
        <v>0</v>
      </c>
      <c r="T211" s="185">
        <f>S211*H211</f>
        <v>0</v>
      </c>
      <c r="U211" s="35"/>
      <c r="V211" s="35"/>
      <c r="W211" s="35"/>
      <c r="X211" s="35"/>
      <c r="Y211" s="35"/>
      <c r="Z211" s="35"/>
      <c r="AA211" s="35"/>
      <c r="AB211" s="35"/>
      <c r="AC211" s="35"/>
      <c r="AD211" s="35"/>
      <c r="AE211" s="35"/>
      <c r="AR211" s="186" t="s">
        <v>179</v>
      </c>
      <c r="AT211" s="186" t="s">
        <v>128</v>
      </c>
      <c r="AU211" s="186" t="s">
        <v>88</v>
      </c>
      <c r="AY211" s="18" t="s">
        <v>125</v>
      </c>
      <c r="BE211" s="187">
        <f>IF(N211="základní",J211,0)</f>
        <v>0</v>
      </c>
      <c r="BF211" s="187">
        <f>IF(N211="snížená",J211,0)</f>
        <v>0</v>
      </c>
      <c r="BG211" s="187">
        <f>IF(N211="zákl. přenesená",J211,0)</f>
        <v>0</v>
      </c>
      <c r="BH211" s="187">
        <f>IF(N211="sníž. přenesená",J211,0)</f>
        <v>0</v>
      </c>
      <c r="BI211" s="187">
        <f>IF(N211="nulová",J211,0)</f>
        <v>0</v>
      </c>
      <c r="BJ211" s="18" t="s">
        <v>133</v>
      </c>
      <c r="BK211" s="187">
        <f>ROUND(I211*H211,2)</f>
        <v>0</v>
      </c>
      <c r="BL211" s="18" t="s">
        <v>179</v>
      </c>
      <c r="BM211" s="186" t="s">
        <v>295</v>
      </c>
    </row>
    <row r="212" spans="1:65" s="2" customFormat="1" ht="10.199999999999999">
      <c r="A212" s="35"/>
      <c r="B212" s="36"/>
      <c r="C212" s="37"/>
      <c r="D212" s="188" t="s">
        <v>135</v>
      </c>
      <c r="E212" s="37"/>
      <c r="F212" s="189" t="s">
        <v>296</v>
      </c>
      <c r="G212" s="37"/>
      <c r="H212" s="37"/>
      <c r="I212" s="190"/>
      <c r="J212" s="37"/>
      <c r="K212" s="37"/>
      <c r="L212" s="40"/>
      <c r="M212" s="191"/>
      <c r="N212" s="192"/>
      <c r="O212" s="66"/>
      <c r="P212" s="66"/>
      <c r="Q212" s="66"/>
      <c r="R212" s="66"/>
      <c r="S212" s="66"/>
      <c r="T212" s="67"/>
      <c r="U212" s="35"/>
      <c r="V212" s="35"/>
      <c r="W212" s="35"/>
      <c r="X212" s="35"/>
      <c r="Y212" s="35"/>
      <c r="Z212" s="35"/>
      <c r="AA212" s="35"/>
      <c r="AB212" s="35"/>
      <c r="AC212" s="35"/>
      <c r="AD212" s="35"/>
      <c r="AE212" s="35"/>
      <c r="AT212" s="18" t="s">
        <v>135</v>
      </c>
      <c r="AU212" s="18" t="s">
        <v>88</v>
      </c>
    </row>
    <row r="213" spans="1:65" s="2" customFormat="1" ht="28.8">
      <c r="A213" s="35"/>
      <c r="B213" s="36"/>
      <c r="C213" s="37"/>
      <c r="D213" s="188" t="s">
        <v>137</v>
      </c>
      <c r="E213" s="37"/>
      <c r="F213" s="193" t="s">
        <v>254</v>
      </c>
      <c r="G213" s="37"/>
      <c r="H213" s="37"/>
      <c r="I213" s="190"/>
      <c r="J213" s="37"/>
      <c r="K213" s="37"/>
      <c r="L213" s="40"/>
      <c r="M213" s="191"/>
      <c r="N213" s="192"/>
      <c r="O213" s="66"/>
      <c r="P213" s="66"/>
      <c r="Q213" s="66"/>
      <c r="R213" s="66"/>
      <c r="S213" s="66"/>
      <c r="T213" s="67"/>
      <c r="U213" s="35"/>
      <c r="V213" s="35"/>
      <c r="W213" s="35"/>
      <c r="X213" s="35"/>
      <c r="Y213" s="35"/>
      <c r="Z213" s="35"/>
      <c r="AA213" s="35"/>
      <c r="AB213" s="35"/>
      <c r="AC213" s="35"/>
      <c r="AD213" s="35"/>
      <c r="AE213" s="35"/>
      <c r="AT213" s="18" t="s">
        <v>137</v>
      </c>
      <c r="AU213" s="18" t="s">
        <v>88</v>
      </c>
    </row>
    <row r="214" spans="1:65" s="13" customFormat="1" ht="10.199999999999999">
      <c r="B214" s="194"/>
      <c r="C214" s="195"/>
      <c r="D214" s="188" t="s">
        <v>139</v>
      </c>
      <c r="E214" s="196" t="s">
        <v>40</v>
      </c>
      <c r="F214" s="197" t="s">
        <v>181</v>
      </c>
      <c r="G214" s="195"/>
      <c r="H214" s="196" t="s">
        <v>40</v>
      </c>
      <c r="I214" s="198"/>
      <c r="J214" s="195"/>
      <c r="K214" s="195"/>
      <c r="L214" s="199"/>
      <c r="M214" s="200"/>
      <c r="N214" s="201"/>
      <c r="O214" s="201"/>
      <c r="P214" s="201"/>
      <c r="Q214" s="201"/>
      <c r="R214" s="201"/>
      <c r="S214" s="201"/>
      <c r="T214" s="202"/>
      <c r="AT214" s="203" t="s">
        <v>139</v>
      </c>
      <c r="AU214" s="203" t="s">
        <v>88</v>
      </c>
      <c r="AV214" s="13" t="s">
        <v>86</v>
      </c>
      <c r="AW214" s="13" t="s">
        <v>38</v>
      </c>
      <c r="AX214" s="13" t="s">
        <v>78</v>
      </c>
      <c r="AY214" s="203" t="s">
        <v>125</v>
      </c>
    </row>
    <row r="215" spans="1:65" s="13" customFormat="1" ht="10.199999999999999">
      <c r="B215" s="194"/>
      <c r="C215" s="195"/>
      <c r="D215" s="188" t="s">
        <v>139</v>
      </c>
      <c r="E215" s="196" t="s">
        <v>40</v>
      </c>
      <c r="F215" s="197" t="s">
        <v>257</v>
      </c>
      <c r="G215" s="195"/>
      <c r="H215" s="196" t="s">
        <v>40</v>
      </c>
      <c r="I215" s="198"/>
      <c r="J215" s="195"/>
      <c r="K215" s="195"/>
      <c r="L215" s="199"/>
      <c r="M215" s="200"/>
      <c r="N215" s="201"/>
      <c r="O215" s="201"/>
      <c r="P215" s="201"/>
      <c r="Q215" s="201"/>
      <c r="R215" s="201"/>
      <c r="S215" s="201"/>
      <c r="T215" s="202"/>
      <c r="AT215" s="203" t="s">
        <v>139</v>
      </c>
      <c r="AU215" s="203" t="s">
        <v>88</v>
      </c>
      <c r="AV215" s="13" t="s">
        <v>86</v>
      </c>
      <c r="AW215" s="13" t="s">
        <v>38</v>
      </c>
      <c r="AX215" s="13" t="s">
        <v>78</v>
      </c>
      <c r="AY215" s="203" t="s">
        <v>125</v>
      </c>
    </row>
    <row r="216" spans="1:65" s="13" customFormat="1" ht="10.199999999999999">
      <c r="B216" s="194"/>
      <c r="C216" s="195"/>
      <c r="D216" s="188" t="s">
        <v>139</v>
      </c>
      <c r="E216" s="196" t="s">
        <v>40</v>
      </c>
      <c r="F216" s="197" t="s">
        <v>297</v>
      </c>
      <c r="G216" s="195"/>
      <c r="H216" s="196" t="s">
        <v>40</v>
      </c>
      <c r="I216" s="198"/>
      <c r="J216" s="195"/>
      <c r="K216" s="195"/>
      <c r="L216" s="199"/>
      <c r="M216" s="200"/>
      <c r="N216" s="201"/>
      <c r="O216" s="201"/>
      <c r="P216" s="201"/>
      <c r="Q216" s="201"/>
      <c r="R216" s="201"/>
      <c r="S216" s="201"/>
      <c r="T216" s="202"/>
      <c r="AT216" s="203" t="s">
        <v>139</v>
      </c>
      <c r="AU216" s="203" t="s">
        <v>88</v>
      </c>
      <c r="AV216" s="13" t="s">
        <v>86</v>
      </c>
      <c r="AW216" s="13" t="s">
        <v>38</v>
      </c>
      <c r="AX216" s="13" t="s">
        <v>78</v>
      </c>
      <c r="AY216" s="203" t="s">
        <v>125</v>
      </c>
    </row>
    <row r="217" spans="1:65" s="14" customFormat="1" ht="10.199999999999999">
      <c r="B217" s="204"/>
      <c r="C217" s="205"/>
      <c r="D217" s="188" t="s">
        <v>139</v>
      </c>
      <c r="E217" s="206" t="s">
        <v>40</v>
      </c>
      <c r="F217" s="207" t="s">
        <v>298</v>
      </c>
      <c r="G217" s="205"/>
      <c r="H217" s="208">
        <v>19</v>
      </c>
      <c r="I217" s="209"/>
      <c r="J217" s="205"/>
      <c r="K217" s="205"/>
      <c r="L217" s="210"/>
      <c r="M217" s="211"/>
      <c r="N217" s="212"/>
      <c r="O217" s="212"/>
      <c r="P217" s="212"/>
      <c r="Q217" s="212"/>
      <c r="R217" s="212"/>
      <c r="S217" s="212"/>
      <c r="T217" s="213"/>
      <c r="AT217" s="214" t="s">
        <v>139</v>
      </c>
      <c r="AU217" s="214" t="s">
        <v>88</v>
      </c>
      <c r="AV217" s="14" t="s">
        <v>88</v>
      </c>
      <c r="AW217" s="14" t="s">
        <v>38</v>
      </c>
      <c r="AX217" s="14" t="s">
        <v>78</v>
      </c>
      <c r="AY217" s="214" t="s">
        <v>125</v>
      </c>
    </row>
    <row r="218" spans="1:65" s="13" customFormat="1" ht="10.199999999999999">
      <c r="B218" s="194"/>
      <c r="C218" s="195"/>
      <c r="D218" s="188" t="s">
        <v>139</v>
      </c>
      <c r="E218" s="196" t="s">
        <v>40</v>
      </c>
      <c r="F218" s="197" t="s">
        <v>299</v>
      </c>
      <c r="G218" s="195"/>
      <c r="H218" s="196" t="s">
        <v>40</v>
      </c>
      <c r="I218" s="198"/>
      <c r="J218" s="195"/>
      <c r="K218" s="195"/>
      <c r="L218" s="199"/>
      <c r="M218" s="200"/>
      <c r="N218" s="201"/>
      <c r="O218" s="201"/>
      <c r="P218" s="201"/>
      <c r="Q218" s="201"/>
      <c r="R218" s="201"/>
      <c r="S218" s="201"/>
      <c r="T218" s="202"/>
      <c r="AT218" s="203" t="s">
        <v>139</v>
      </c>
      <c r="AU218" s="203" t="s">
        <v>88</v>
      </c>
      <c r="AV218" s="13" t="s">
        <v>86</v>
      </c>
      <c r="AW218" s="13" t="s">
        <v>38</v>
      </c>
      <c r="AX218" s="13" t="s">
        <v>78</v>
      </c>
      <c r="AY218" s="203" t="s">
        <v>125</v>
      </c>
    </row>
    <row r="219" spans="1:65" s="14" customFormat="1" ht="10.199999999999999">
      <c r="B219" s="204"/>
      <c r="C219" s="205"/>
      <c r="D219" s="188" t="s">
        <v>139</v>
      </c>
      <c r="E219" s="206" t="s">
        <v>40</v>
      </c>
      <c r="F219" s="207" t="s">
        <v>300</v>
      </c>
      <c r="G219" s="205"/>
      <c r="H219" s="208">
        <v>32</v>
      </c>
      <c r="I219" s="209"/>
      <c r="J219" s="205"/>
      <c r="K219" s="205"/>
      <c r="L219" s="210"/>
      <c r="M219" s="211"/>
      <c r="N219" s="212"/>
      <c r="O219" s="212"/>
      <c r="P219" s="212"/>
      <c r="Q219" s="212"/>
      <c r="R219" s="212"/>
      <c r="S219" s="212"/>
      <c r="T219" s="213"/>
      <c r="AT219" s="214" t="s">
        <v>139</v>
      </c>
      <c r="AU219" s="214" t="s">
        <v>88</v>
      </c>
      <c r="AV219" s="14" t="s">
        <v>88</v>
      </c>
      <c r="AW219" s="14" t="s">
        <v>38</v>
      </c>
      <c r="AX219" s="14" t="s">
        <v>78</v>
      </c>
      <c r="AY219" s="214" t="s">
        <v>125</v>
      </c>
    </row>
    <row r="220" spans="1:65" s="15" customFormat="1" ht="10.199999999999999">
      <c r="B220" s="215"/>
      <c r="C220" s="216"/>
      <c r="D220" s="188" t="s">
        <v>139</v>
      </c>
      <c r="E220" s="217" t="s">
        <v>40</v>
      </c>
      <c r="F220" s="218" t="s">
        <v>260</v>
      </c>
      <c r="G220" s="216"/>
      <c r="H220" s="219">
        <v>51</v>
      </c>
      <c r="I220" s="220"/>
      <c r="J220" s="216"/>
      <c r="K220" s="216"/>
      <c r="L220" s="221"/>
      <c r="M220" s="222"/>
      <c r="N220" s="223"/>
      <c r="O220" s="223"/>
      <c r="P220" s="223"/>
      <c r="Q220" s="223"/>
      <c r="R220" s="223"/>
      <c r="S220" s="223"/>
      <c r="T220" s="224"/>
      <c r="AT220" s="225" t="s">
        <v>139</v>
      </c>
      <c r="AU220" s="225" t="s">
        <v>88</v>
      </c>
      <c r="AV220" s="15" t="s">
        <v>133</v>
      </c>
      <c r="AW220" s="15" t="s">
        <v>38</v>
      </c>
      <c r="AX220" s="15" t="s">
        <v>86</v>
      </c>
      <c r="AY220" s="225" t="s">
        <v>125</v>
      </c>
    </row>
    <row r="221" spans="1:65" s="2" customFormat="1" ht="14.4" customHeight="1">
      <c r="A221" s="35"/>
      <c r="B221" s="36"/>
      <c r="C221" s="175" t="s">
        <v>301</v>
      </c>
      <c r="D221" s="175" t="s">
        <v>128</v>
      </c>
      <c r="E221" s="176" t="s">
        <v>302</v>
      </c>
      <c r="F221" s="177" t="s">
        <v>303</v>
      </c>
      <c r="G221" s="178" t="s">
        <v>251</v>
      </c>
      <c r="H221" s="179">
        <v>96</v>
      </c>
      <c r="I221" s="180"/>
      <c r="J221" s="181">
        <f>ROUND(I221*H221,2)</f>
        <v>0</v>
      </c>
      <c r="K221" s="177" t="s">
        <v>132</v>
      </c>
      <c r="L221" s="40"/>
      <c r="M221" s="182" t="s">
        <v>40</v>
      </c>
      <c r="N221" s="183" t="s">
        <v>51</v>
      </c>
      <c r="O221" s="66"/>
      <c r="P221" s="184">
        <f>O221*H221</f>
        <v>0</v>
      </c>
      <c r="Q221" s="184">
        <v>5.0000000000000002E-5</v>
      </c>
      <c r="R221" s="184">
        <f>Q221*H221</f>
        <v>4.8000000000000004E-3</v>
      </c>
      <c r="S221" s="184">
        <v>0</v>
      </c>
      <c r="T221" s="185">
        <f>S221*H221</f>
        <v>0</v>
      </c>
      <c r="U221" s="35"/>
      <c r="V221" s="35"/>
      <c r="W221" s="35"/>
      <c r="X221" s="35"/>
      <c r="Y221" s="35"/>
      <c r="Z221" s="35"/>
      <c r="AA221" s="35"/>
      <c r="AB221" s="35"/>
      <c r="AC221" s="35"/>
      <c r="AD221" s="35"/>
      <c r="AE221" s="35"/>
      <c r="AR221" s="186" t="s">
        <v>179</v>
      </c>
      <c r="AT221" s="186" t="s">
        <v>128</v>
      </c>
      <c r="AU221" s="186" t="s">
        <v>88</v>
      </c>
      <c r="AY221" s="18" t="s">
        <v>125</v>
      </c>
      <c r="BE221" s="187">
        <f>IF(N221="základní",J221,0)</f>
        <v>0</v>
      </c>
      <c r="BF221" s="187">
        <f>IF(N221="snížená",J221,0)</f>
        <v>0</v>
      </c>
      <c r="BG221" s="187">
        <f>IF(N221="zákl. přenesená",J221,0)</f>
        <v>0</v>
      </c>
      <c r="BH221" s="187">
        <f>IF(N221="sníž. přenesená",J221,0)</f>
        <v>0</v>
      </c>
      <c r="BI221" s="187">
        <f>IF(N221="nulová",J221,0)</f>
        <v>0</v>
      </c>
      <c r="BJ221" s="18" t="s">
        <v>133</v>
      </c>
      <c r="BK221" s="187">
        <f>ROUND(I221*H221,2)</f>
        <v>0</v>
      </c>
      <c r="BL221" s="18" t="s">
        <v>179</v>
      </c>
      <c r="BM221" s="186" t="s">
        <v>304</v>
      </c>
    </row>
    <row r="222" spans="1:65" s="2" customFormat="1" ht="10.199999999999999">
      <c r="A222" s="35"/>
      <c r="B222" s="36"/>
      <c r="C222" s="37"/>
      <c r="D222" s="188" t="s">
        <v>135</v>
      </c>
      <c r="E222" s="37"/>
      <c r="F222" s="189" t="s">
        <v>305</v>
      </c>
      <c r="G222" s="37"/>
      <c r="H222" s="37"/>
      <c r="I222" s="190"/>
      <c r="J222" s="37"/>
      <c r="K222" s="37"/>
      <c r="L222" s="40"/>
      <c r="M222" s="191"/>
      <c r="N222" s="192"/>
      <c r="O222" s="66"/>
      <c r="P222" s="66"/>
      <c r="Q222" s="66"/>
      <c r="R222" s="66"/>
      <c r="S222" s="66"/>
      <c r="T222" s="67"/>
      <c r="U222" s="35"/>
      <c r="V222" s="35"/>
      <c r="W222" s="35"/>
      <c r="X222" s="35"/>
      <c r="Y222" s="35"/>
      <c r="Z222" s="35"/>
      <c r="AA222" s="35"/>
      <c r="AB222" s="35"/>
      <c r="AC222" s="35"/>
      <c r="AD222" s="35"/>
      <c r="AE222" s="35"/>
      <c r="AT222" s="18" t="s">
        <v>135</v>
      </c>
      <c r="AU222" s="18" t="s">
        <v>88</v>
      </c>
    </row>
    <row r="223" spans="1:65" s="2" customFormat="1" ht="28.8">
      <c r="A223" s="35"/>
      <c r="B223" s="36"/>
      <c r="C223" s="37"/>
      <c r="D223" s="188" t="s">
        <v>137</v>
      </c>
      <c r="E223" s="37"/>
      <c r="F223" s="193" t="s">
        <v>254</v>
      </c>
      <c r="G223" s="37"/>
      <c r="H223" s="37"/>
      <c r="I223" s="190"/>
      <c r="J223" s="37"/>
      <c r="K223" s="37"/>
      <c r="L223" s="40"/>
      <c r="M223" s="191"/>
      <c r="N223" s="192"/>
      <c r="O223" s="66"/>
      <c r="P223" s="66"/>
      <c r="Q223" s="66"/>
      <c r="R223" s="66"/>
      <c r="S223" s="66"/>
      <c r="T223" s="67"/>
      <c r="U223" s="35"/>
      <c r="V223" s="35"/>
      <c r="W223" s="35"/>
      <c r="X223" s="35"/>
      <c r="Y223" s="35"/>
      <c r="Z223" s="35"/>
      <c r="AA223" s="35"/>
      <c r="AB223" s="35"/>
      <c r="AC223" s="35"/>
      <c r="AD223" s="35"/>
      <c r="AE223" s="35"/>
      <c r="AT223" s="18" t="s">
        <v>137</v>
      </c>
      <c r="AU223" s="18" t="s">
        <v>88</v>
      </c>
    </row>
    <row r="224" spans="1:65" s="13" customFormat="1" ht="10.199999999999999">
      <c r="B224" s="194"/>
      <c r="C224" s="195"/>
      <c r="D224" s="188" t="s">
        <v>139</v>
      </c>
      <c r="E224" s="196" t="s">
        <v>40</v>
      </c>
      <c r="F224" s="197" t="s">
        <v>181</v>
      </c>
      <c r="G224" s="195"/>
      <c r="H224" s="196" t="s">
        <v>40</v>
      </c>
      <c r="I224" s="198"/>
      <c r="J224" s="195"/>
      <c r="K224" s="195"/>
      <c r="L224" s="199"/>
      <c r="M224" s="200"/>
      <c r="N224" s="201"/>
      <c r="O224" s="201"/>
      <c r="P224" s="201"/>
      <c r="Q224" s="201"/>
      <c r="R224" s="201"/>
      <c r="S224" s="201"/>
      <c r="T224" s="202"/>
      <c r="AT224" s="203" t="s">
        <v>139</v>
      </c>
      <c r="AU224" s="203" t="s">
        <v>88</v>
      </c>
      <c r="AV224" s="13" t="s">
        <v>86</v>
      </c>
      <c r="AW224" s="13" t="s">
        <v>38</v>
      </c>
      <c r="AX224" s="13" t="s">
        <v>78</v>
      </c>
      <c r="AY224" s="203" t="s">
        <v>125</v>
      </c>
    </row>
    <row r="225" spans="1:65" s="13" customFormat="1" ht="10.199999999999999">
      <c r="B225" s="194"/>
      <c r="C225" s="195"/>
      <c r="D225" s="188" t="s">
        <v>139</v>
      </c>
      <c r="E225" s="196" t="s">
        <v>40</v>
      </c>
      <c r="F225" s="197" t="s">
        <v>257</v>
      </c>
      <c r="G225" s="195"/>
      <c r="H225" s="196" t="s">
        <v>40</v>
      </c>
      <c r="I225" s="198"/>
      <c r="J225" s="195"/>
      <c r="K225" s="195"/>
      <c r="L225" s="199"/>
      <c r="M225" s="200"/>
      <c r="N225" s="201"/>
      <c r="O225" s="201"/>
      <c r="P225" s="201"/>
      <c r="Q225" s="201"/>
      <c r="R225" s="201"/>
      <c r="S225" s="201"/>
      <c r="T225" s="202"/>
      <c r="AT225" s="203" t="s">
        <v>139</v>
      </c>
      <c r="AU225" s="203" t="s">
        <v>88</v>
      </c>
      <c r="AV225" s="13" t="s">
        <v>86</v>
      </c>
      <c r="AW225" s="13" t="s">
        <v>38</v>
      </c>
      <c r="AX225" s="13" t="s">
        <v>78</v>
      </c>
      <c r="AY225" s="203" t="s">
        <v>125</v>
      </c>
    </row>
    <row r="226" spans="1:65" s="13" customFormat="1" ht="10.199999999999999">
      <c r="B226" s="194"/>
      <c r="C226" s="195"/>
      <c r="D226" s="188" t="s">
        <v>139</v>
      </c>
      <c r="E226" s="196" t="s">
        <v>40</v>
      </c>
      <c r="F226" s="197" t="s">
        <v>306</v>
      </c>
      <c r="G226" s="195"/>
      <c r="H226" s="196" t="s">
        <v>40</v>
      </c>
      <c r="I226" s="198"/>
      <c r="J226" s="195"/>
      <c r="K226" s="195"/>
      <c r="L226" s="199"/>
      <c r="M226" s="200"/>
      <c r="N226" s="201"/>
      <c r="O226" s="201"/>
      <c r="P226" s="201"/>
      <c r="Q226" s="201"/>
      <c r="R226" s="201"/>
      <c r="S226" s="201"/>
      <c r="T226" s="202"/>
      <c r="AT226" s="203" t="s">
        <v>139</v>
      </c>
      <c r="AU226" s="203" t="s">
        <v>88</v>
      </c>
      <c r="AV226" s="13" t="s">
        <v>86</v>
      </c>
      <c r="AW226" s="13" t="s">
        <v>38</v>
      </c>
      <c r="AX226" s="13" t="s">
        <v>78</v>
      </c>
      <c r="AY226" s="203" t="s">
        <v>125</v>
      </c>
    </row>
    <row r="227" spans="1:65" s="14" customFormat="1" ht="10.199999999999999">
      <c r="B227" s="204"/>
      <c r="C227" s="205"/>
      <c r="D227" s="188" t="s">
        <v>139</v>
      </c>
      <c r="E227" s="206" t="s">
        <v>40</v>
      </c>
      <c r="F227" s="207" t="s">
        <v>307</v>
      </c>
      <c r="G227" s="205"/>
      <c r="H227" s="208">
        <v>30</v>
      </c>
      <c r="I227" s="209"/>
      <c r="J227" s="205"/>
      <c r="K227" s="205"/>
      <c r="L227" s="210"/>
      <c r="M227" s="211"/>
      <c r="N227" s="212"/>
      <c r="O227" s="212"/>
      <c r="P227" s="212"/>
      <c r="Q227" s="212"/>
      <c r="R227" s="212"/>
      <c r="S227" s="212"/>
      <c r="T227" s="213"/>
      <c r="AT227" s="214" t="s">
        <v>139</v>
      </c>
      <c r="AU227" s="214" t="s">
        <v>88</v>
      </c>
      <c r="AV227" s="14" t="s">
        <v>88</v>
      </c>
      <c r="AW227" s="14" t="s">
        <v>38</v>
      </c>
      <c r="AX227" s="14" t="s">
        <v>78</v>
      </c>
      <c r="AY227" s="214" t="s">
        <v>125</v>
      </c>
    </row>
    <row r="228" spans="1:65" s="13" customFormat="1" ht="10.199999999999999">
      <c r="B228" s="194"/>
      <c r="C228" s="195"/>
      <c r="D228" s="188" t="s">
        <v>139</v>
      </c>
      <c r="E228" s="196" t="s">
        <v>40</v>
      </c>
      <c r="F228" s="197" t="s">
        <v>308</v>
      </c>
      <c r="G228" s="195"/>
      <c r="H228" s="196" t="s">
        <v>40</v>
      </c>
      <c r="I228" s="198"/>
      <c r="J228" s="195"/>
      <c r="K228" s="195"/>
      <c r="L228" s="199"/>
      <c r="M228" s="200"/>
      <c r="N228" s="201"/>
      <c r="O228" s="201"/>
      <c r="P228" s="201"/>
      <c r="Q228" s="201"/>
      <c r="R228" s="201"/>
      <c r="S228" s="201"/>
      <c r="T228" s="202"/>
      <c r="AT228" s="203" t="s">
        <v>139</v>
      </c>
      <c r="AU228" s="203" t="s">
        <v>88</v>
      </c>
      <c r="AV228" s="13" t="s">
        <v>86</v>
      </c>
      <c r="AW228" s="13" t="s">
        <v>38</v>
      </c>
      <c r="AX228" s="13" t="s">
        <v>78</v>
      </c>
      <c r="AY228" s="203" t="s">
        <v>125</v>
      </c>
    </row>
    <row r="229" spans="1:65" s="14" customFormat="1" ht="10.199999999999999">
      <c r="B229" s="204"/>
      <c r="C229" s="205"/>
      <c r="D229" s="188" t="s">
        <v>139</v>
      </c>
      <c r="E229" s="206" t="s">
        <v>40</v>
      </c>
      <c r="F229" s="207" t="s">
        <v>309</v>
      </c>
      <c r="G229" s="205"/>
      <c r="H229" s="208">
        <v>33</v>
      </c>
      <c r="I229" s="209"/>
      <c r="J229" s="205"/>
      <c r="K229" s="205"/>
      <c r="L229" s="210"/>
      <c r="M229" s="211"/>
      <c r="N229" s="212"/>
      <c r="O229" s="212"/>
      <c r="P229" s="212"/>
      <c r="Q229" s="212"/>
      <c r="R229" s="212"/>
      <c r="S229" s="212"/>
      <c r="T229" s="213"/>
      <c r="AT229" s="214" t="s">
        <v>139</v>
      </c>
      <c r="AU229" s="214" t="s">
        <v>88</v>
      </c>
      <c r="AV229" s="14" t="s">
        <v>88</v>
      </c>
      <c r="AW229" s="14" t="s">
        <v>38</v>
      </c>
      <c r="AX229" s="14" t="s">
        <v>78</v>
      </c>
      <c r="AY229" s="214" t="s">
        <v>125</v>
      </c>
    </row>
    <row r="230" spans="1:65" s="13" customFormat="1" ht="10.199999999999999">
      <c r="B230" s="194"/>
      <c r="C230" s="195"/>
      <c r="D230" s="188" t="s">
        <v>139</v>
      </c>
      <c r="E230" s="196" t="s">
        <v>40</v>
      </c>
      <c r="F230" s="197" t="s">
        <v>310</v>
      </c>
      <c r="G230" s="195"/>
      <c r="H230" s="196" t="s">
        <v>40</v>
      </c>
      <c r="I230" s="198"/>
      <c r="J230" s="195"/>
      <c r="K230" s="195"/>
      <c r="L230" s="199"/>
      <c r="M230" s="200"/>
      <c r="N230" s="201"/>
      <c r="O230" s="201"/>
      <c r="P230" s="201"/>
      <c r="Q230" s="201"/>
      <c r="R230" s="201"/>
      <c r="S230" s="201"/>
      <c r="T230" s="202"/>
      <c r="AT230" s="203" t="s">
        <v>139</v>
      </c>
      <c r="AU230" s="203" t="s">
        <v>88</v>
      </c>
      <c r="AV230" s="13" t="s">
        <v>86</v>
      </c>
      <c r="AW230" s="13" t="s">
        <v>38</v>
      </c>
      <c r="AX230" s="13" t="s">
        <v>78</v>
      </c>
      <c r="AY230" s="203" t="s">
        <v>125</v>
      </c>
    </row>
    <row r="231" spans="1:65" s="14" customFormat="1" ht="10.199999999999999">
      <c r="B231" s="204"/>
      <c r="C231" s="205"/>
      <c r="D231" s="188" t="s">
        <v>139</v>
      </c>
      <c r="E231" s="206" t="s">
        <v>40</v>
      </c>
      <c r="F231" s="207" t="s">
        <v>309</v>
      </c>
      <c r="G231" s="205"/>
      <c r="H231" s="208">
        <v>33</v>
      </c>
      <c r="I231" s="209"/>
      <c r="J231" s="205"/>
      <c r="K231" s="205"/>
      <c r="L231" s="210"/>
      <c r="M231" s="211"/>
      <c r="N231" s="212"/>
      <c r="O231" s="212"/>
      <c r="P231" s="212"/>
      <c r="Q231" s="212"/>
      <c r="R231" s="212"/>
      <c r="S231" s="212"/>
      <c r="T231" s="213"/>
      <c r="AT231" s="214" t="s">
        <v>139</v>
      </c>
      <c r="AU231" s="214" t="s">
        <v>88</v>
      </c>
      <c r="AV231" s="14" t="s">
        <v>88</v>
      </c>
      <c r="AW231" s="14" t="s">
        <v>38</v>
      </c>
      <c r="AX231" s="14" t="s">
        <v>78</v>
      </c>
      <c r="AY231" s="214" t="s">
        <v>125</v>
      </c>
    </row>
    <row r="232" spans="1:65" s="15" customFormat="1" ht="10.199999999999999">
      <c r="B232" s="215"/>
      <c r="C232" s="216"/>
      <c r="D232" s="188" t="s">
        <v>139</v>
      </c>
      <c r="E232" s="217" t="s">
        <v>40</v>
      </c>
      <c r="F232" s="218" t="s">
        <v>260</v>
      </c>
      <c r="G232" s="216"/>
      <c r="H232" s="219">
        <v>96</v>
      </c>
      <c r="I232" s="220"/>
      <c r="J232" s="216"/>
      <c r="K232" s="216"/>
      <c r="L232" s="221"/>
      <c r="M232" s="222"/>
      <c r="N232" s="223"/>
      <c r="O232" s="223"/>
      <c r="P232" s="223"/>
      <c r="Q232" s="223"/>
      <c r="R232" s="223"/>
      <c r="S232" s="223"/>
      <c r="T232" s="224"/>
      <c r="AT232" s="225" t="s">
        <v>139</v>
      </c>
      <c r="AU232" s="225" t="s">
        <v>88</v>
      </c>
      <c r="AV232" s="15" t="s">
        <v>133</v>
      </c>
      <c r="AW232" s="15" t="s">
        <v>38</v>
      </c>
      <c r="AX232" s="15" t="s">
        <v>86</v>
      </c>
      <c r="AY232" s="225" t="s">
        <v>125</v>
      </c>
    </row>
    <row r="233" spans="1:65" s="2" customFormat="1" ht="14.4" customHeight="1">
      <c r="A233" s="35"/>
      <c r="B233" s="36"/>
      <c r="C233" s="226" t="s">
        <v>311</v>
      </c>
      <c r="D233" s="226" t="s">
        <v>262</v>
      </c>
      <c r="E233" s="227" t="s">
        <v>312</v>
      </c>
      <c r="F233" s="228" t="s">
        <v>313</v>
      </c>
      <c r="G233" s="229" t="s">
        <v>159</v>
      </c>
      <c r="H233" s="230">
        <v>0.14699999999999999</v>
      </c>
      <c r="I233" s="231"/>
      <c r="J233" s="232">
        <f>ROUND(I233*H233,2)</f>
        <v>0</v>
      </c>
      <c r="K233" s="228" t="s">
        <v>40</v>
      </c>
      <c r="L233" s="233"/>
      <c r="M233" s="234" t="s">
        <v>40</v>
      </c>
      <c r="N233" s="235" t="s">
        <v>51</v>
      </c>
      <c r="O233" s="66"/>
      <c r="P233" s="184">
        <f>O233*H233</f>
        <v>0</v>
      </c>
      <c r="Q233" s="184">
        <v>1</v>
      </c>
      <c r="R233" s="184">
        <f>Q233*H233</f>
        <v>0.14699999999999999</v>
      </c>
      <c r="S233" s="184">
        <v>0</v>
      </c>
      <c r="T233" s="185">
        <f>S233*H233</f>
        <v>0</v>
      </c>
      <c r="U233" s="35"/>
      <c r="V233" s="35"/>
      <c r="W233" s="35"/>
      <c r="X233" s="35"/>
      <c r="Y233" s="35"/>
      <c r="Z233" s="35"/>
      <c r="AA233" s="35"/>
      <c r="AB233" s="35"/>
      <c r="AC233" s="35"/>
      <c r="AD233" s="35"/>
      <c r="AE233" s="35"/>
      <c r="AR233" s="186" t="s">
        <v>266</v>
      </c>
      <c r="AT233" s="186" t="s">
        <v>262</v>
      </c>
      <c r="AU233" s="186" t="s">
        <v>88</v>
      </c>
      <c r="AY233" s="18" t="s">
        <v>125</v>
      </c>
      <c r="BE233" s="187">
        <f>IF(N233="základní",J233,0)</f>
        <v>0</v>
      </c>
      <c r="BF233" s="187">
        <f>IF(N233="snížená",J233,0)</f>
        <v>0</v>
      </c>
      <c r="BG233" s="187">
        <f>IF(N233="zákl. přenesená",J233,0)</f>
        <v>0</v>
      </c>
      <c r="BH233" s="187">
        <f>IF(N233="sníž. přenesená",J233,0)</f>
        <v>0</v>
      </c>
      <c r="BI233" s="187">
        <f>IF(N233="nulová",J233,0)</f>
        <v>0</v>
      </c>
      <c r="BJ233" s="18" t="s">
        <v>133</v>
      </c>
      <c r="BK233" s="187">
        <f>ROUND(I233*H233,2)</f>
        <v>0</v>
      </c>
      <c r="BL233" s="18" t="s">
        <v>179</v>
      </c>
      <c r="BM233" s="186" t="s">
        <v>314</v>
      </c>
    </row>
    <row r="234" spans="1:65" s="2" customFormat="1" ht="10.199999999999999">
      <c r="A234" s="35"/>
      <c r="B234" s="36"/>
      <c r="C234" s="37"/>
      <c r="D234" s="188" t="s">
        <v>135</v>
      </c>
      <c r="E234" s="37"/>
      <c r="F234" s="189" t="s">
        <v>313</v>
      </c>
      <c r="G234" s="37"/>
      <c r="H234" s="37"/>
      <c r="I234" s="190"/>
      <c r="J234" s="37"/>
      <c r="K234" s="37"/>
      <c r="L234" s="40"/>
      <c r="M234" s="191"/>
      <c r="N234" s="192"/>
      <c r="O234" s="66"/>
      <c r="P234" s="66"/>
      <c r="Q234" s="66"/>
      <c r="R234" s="66"/>
      <c r="S234" s="66"/>
      <c r="T234" s="67"/>
      <c r="U234" s="35"/>
      <c r="V234" s="35"/>
      <c r="W234" s="35"/>
      <c r="X234" s="35"/>
      <c r="Y234" s="35"/>
      <c r="Z234" s="35"/>
      <c r="AA234" s="35"/>
      <c r="AB234" s="35"/>
      <c r="AC234" s="35"/>
      <c r="AD234" s="35"/>
      <c r="AE234" s="35"/>
      <c r="AT234" s="18" t="s">
        <v>135</v>
      </c>
      <c r="AU234" s="18" t="s">
        <v>88</v>
      </c>
    </row>
    <row r="235" spans="1:65" s="13" customFormat="1" ht="10.199999999999999">
      <c r="B235" s="194"/>
      <c r="C235" s="195"/>
      <c r="D235" s="188" t="s">
        <v>139</v>
      </c>
      <c r="E235" s="196" t="s">
        <v>40</v>
      </c>
      <c r="F235" s="197" t="s">
        <v>315</v>
      </c>
      <c r="G235" s="195"/>
      <c r="H235" s="196" t="s">
        <v>40</v>
      </c>
      <c r="I235" s="198"/>
      <c r="J235" s="195"/>
      <c r="K235" s="195"/>
      <c r="L235" s="199"/>
      <c r="M235" s="200"/>
      <c r="N235" s="201"/>
      <c r="O235" s="201"/>
      <c r="P235" s="201"/>
      <c r="Q235" s="201"/>
      <c r="R235" s="201"/>
      <c r="S235" s="201"/>
      <c r="T235" s="202"/>
      <c r="AT235" s="203" t="s">
        <v>139</v>
      </c>
      <c r="AU235" s="203" t="s">
        <v>88</v>
      </c>
      <c r="AV235" s="13" t="s">
        <v>86</v>
      </c>
      <c r="AW235" s="13" t="s">
        <v>38</v>
      </c>
      <c r="AX235" s="13" t="s">
        <v>78</v>
      </c>
      <c r="AY235" s="203" t="s">
        <v>125</v>
      </c>
    </row>
    <row r="236" spans="1:65" s="13" customFormat="1" ht="10.199999999999999">
      <c r="B236" s="194"/>
      <c r="C236" s="195"/>
      <c r="D236" s="188" t="s">
        <v>139</v>
      </c>
      <c r="E236" s="196" t="s">
        <v>40</v>
      </c>
      <c r="F236" s="197" t="s">
        <v>306</v>
      </c>
      <c r="G236" s="195"/>
      <c r="H236" s="196" t="s">
        <v>40</v>
      </c>
      <c r="I236" s="198"/>
      <c r="J236" s="195"/>
      <c r="K236" s="195"/>
      <c r="L236" s="199"/>
      <c r="M236" s="200"/>
      <c r="N236" s="201"/>
      <c r="O236" s="201"/>
      <c r="P236" s="201"/>
      <c r="Q236" s="201"/>
      <c r="R236" s="201"/>
      <c r="S236" s="201"/>
      <c r="T236" s="202"/>
      <c r="AT236" s="203" t="s">
        <v>139</v>
      </c>
      <c r="AU236" s="203" t="s">
        <v>88</v>
      </c>
      <c r="AV236" s="13" t="s">
        <v>86</v>
      </c>
      <c r="AW236" s="13" t="s">
        <v>38</v>
      </c>
      <c r="AX236" s="13" t="s">
        <v>78</v>
      </c>
      <c r="AY236" s="203" t="s">
        <v>125</v>
      </c>
    </row>
    <row r="237" spans="1:65" s="14" customFormat="1" ht="10.199999999999999">
      <c r="B237" s="204"/>
      <c r="C237" s="205"/>
      <c r="D237" s="188" t="s">
        <v>139</v>
      </c>
      <c r="E237" s="206" t="s">
        <v>40</v>
      </c>
      <c r="F237" s="207" t="s">
        <v>316</v>
      </c>
      <c r="G237" s="205"/>
      <c r="H237" s="208">
        <v>0.03</v>
      </c>
      <c r="I237" s="209"/>
      <c r="J237" s="205"/>
      <c r="K237" s="205"/>
      <c r="L237" s="210"/>
      <c r="M237" s="211"/>
      <c r="N237" s="212"/>
      <c r="O237" s="212"/>
      <c r="P237" s="212"/>
      <c r="Q237" s="212"/>
      <c r="R237" s="212"/>
      <c r="S237" s="212"/>
      <c r="T237" s="213"/>
      <c r="AT237" s="214" t="s">
        <v>139</v>
      </c>
      <c r="AU237" s="214" t="s">
        <v>88</v>
      </c>
      <c r="AV237" s="14" t="s">
        <v>88</v>
      </c>
      <c r="AW237" s="14" t="s">
        <v>38</v>
      </c>
      <c r="AX237" s="14" t="s">
        <v>78</v>
      </c>
      <c r="AY237" s="214" t="s">
        <v>125</v>
      </c>
    </row>
    <row r="238" spans="1:65" s="13" customFormat="1" ht="10.199999999999999">
      <c r="B238" s="194"/>
      <c r="C238" s="195"/>
      <c r="D238" s="188" t="s">
        <v>139</v>
      </c>
      <c r="E238" s="196" t="s">
        <v>40</v>
      </c>
      <c r="F238" s="197" t="s">
        <v>297</v>
      </c>
      <c r="G238" s="195"/>
      <c r="H238" s="196" t="s">
        <v>40</v>
      </c>
      <c r="I238" s="198"/>
      <c r="J238" s="195"/>
      <c r="K238" s="195"/>
      <c r="L238" s="199"/>
      <c r="M238" s="200"/>
      <c r="N238" s="201"/>
      <c r="O238" s="201"/>
      <c r="P238" s="201"/>
      <c r="Q238" s="201"/>
      <c r="R238" s="201"/>
      <c r="S238" s="201"/>
      <c r="T238" s="202"/>
      <c r="AT238" s="203" t="s">
        <v>139</v>
      </c>
      <c r="AU238" s="203" t="s">
        <v>88</v>
      </c>
      <c r="AV238" s="13" t="s">
        <v>86</v>
      </c>
      <c r="AW238" s="13" t="s">
        <v>38</v>
      </c>
      <c r="AX238" s="13" t="s">
        <v>78</v>
      </c>
      <c r="AY238" s="203" t="s">
        <v>125</v>
      </c>
    </row>
    <row r="239" spans="1:65" s="14" customFormat="1" ht="10.199999999999999">
      <c r="B239" s="204"/>
      <c r="C239" s="205"/>
      <c r="D239" s="188" t="s">
        <v>139</v>
      </c>
      <c r="E239" s="206" t="s">
        <v>40</v>
      </c>
      <c r="F239" s="207" t="s">
        <v>317</v>
      </c>
      <c r="G239" s="205"/>
      <c r="H239" s="208">
        <v>1.9E-2</v>
      </c>
      <c r="I239" s="209"/>
      <c r="J239" s="205"/>
      <c r="K239" s="205"/>
      <c r="L239" s="210"/>
      <c r="M239" s="211"/>
      <c r="N239" s="212"/>
      <c r="O239" s="212"/>
      <c r="P239" s="212"/>
      <c r="Q239" s="212"/>
      <c r="R239" s="212"/>
      <c r="S239" s="212"/>
      <c r="T239" s="213"/>
      <c r="AT239" s="214" t="s">
        <v>139</v>
      </c>
      <c r="AU239" s="214" t="s">
        <v>88</v>
      </c>
      <c r="AV239" s="14" t="s">
        <v>88</v>
      </c>
      <c r="AW239" s="14" t="s">
        <v>38</v>
      </c>
      <c r="AX239" s="14" t="s">
        <v>78</v>
      </c>
      <c r="AY239" s="214" t="s">
        <v>125</v>
      </c>
    </row>
    <row r="240" spans="1:65" s="13" customFormat="1" ht="10.199999999999999">
      <c r="B240" s="194"/>
      <c r="C240" s="195"/>
      <c r="D240" s="188" t="s">
        <v>139</v>
      </c>
      <c r="E240" s="196" t="s">
        <v>40</v>
      </c>
      <c r="F240" s="197" t="s">
        <v>299</v>
      </c>
      <c r="G240" s="195"/>
      <c r="H240" s="196" t="s">
        <v>40</v>
      </c>
      <c r="I240" s="198"/>
      <c r="J240" s="195"/>
      <c r="K240" s="195"/>
      <c r="L240" s="199"/>
      <c r="M240" s="200"/>
      <c r="N240" s="201"/>
      <c r="O240" s="201"/>
      <c r="P240" s="201"/>
      <c r="Q240" s="201"/>
      <c r="R240" s="201"/>
      <c r="S240" s="201"/>
      <c r="T240" s="202"/>
      <c r="AT240" s="203" t="s">
        <v>139</v>
      </c>
      <c r="AU240" s="203" t="s">
        <v>88</v>
      </c>
      <c r="AV240" s="13" t="s">
        <v>86</v>
      </c>
      <c r="AW240" s="13" t="s">
        <v>38</v>
      </c>
      <c r="AX240" s="13" t="s">
        <v>78</v>
      </c>
      <c r="AY240" s="203" t="s">
        <v>125</v>
      </c>
    </row>
    <row r="241" spans="1:65" s="14" customFormat="1" ht="10.199999999999999">
      <c r="B241" s="204"/>
      <c r="C241" s="205"/>
      <c r="D241" s="188" t="s">
        <v>139</v>
      </c>
      <c r="E241" s="206" t="s">
        <v>40</v>
      </c>
      <c r="F241" s="207" t="s">
        <v>318</v>
      </c>
      <c r="G241" s="205"/>
      <c r="H241" s="208">
        <v>3.2000000000000001E-2</v>
      </c>
      <c r="I241" s="209"/>
      <c r="J241" s="205"/>
      <c r="K241" s="205"/>
      <c r="L241" s="210"/>
      <c r="M241" s="211"/>
      <c r="N241" s="212"/>
      <c r="O241" s="212"/>
      <c r="P241" s="212"/>
      <c r="Q241" s="212"/>
      <c r="R241" s="212"/>
      <c r="S241" s="212"/>
      <c r="T241" s="213"/>
      <c r="AT241" s="214" t="s">
        <v>139</v>
      </c>
      <c r="AU241" s="214" t="s">
        <v>88</v>
      </c>
      <c r="AV241" s="14" t="s">
        <v>88</v>
      </c>
      <c r="AW241" s="14" t="s">
        <v>38</v>
      </c>
      <c r="AX241" s="14" t="s">
        <v>78</v>
      </c>
      <c r="AY241" s="214" t="s">
        <v>125</v>
      </c>
    </row>
    <row r="242" spans="1:65" s="13" customFormat="1" ht="10.199999999999999">
      <c r="B242" s="194"/>
      <c r="C242" s="195"/>
      <c r="D242" s="188" t="s">
        <v>139</v>
      </c>
      <c r="E242" s="196" t="s">
        <v>40</v>
      </c>
      <c r="F242" s="197" t="s">
        <v>308</v>
      </c>
      <c r="G242" s="195"/>
      <c r="H242" s="196" t="s">
        <v>40</v>
      </c>
      <c r="I242" s="198"/>
      <c r="J242" s="195"/>
      <c r="K242" s="195"/>
      <c r="L242" s="199"/>
      <c r="M242" s="200"/>
      <c r="N242" s="201"/>
      <c r="O242" s="201"/>
      <c r="P242" s="201"/>
      <c r="Q242" s="201"/>
      <c r="R242" s="201"/>
      <c r="S242" s="201"/>
      <c r="T242" s="202"/>
      <c r="AT242" s="203" t="s">
        <v>139</v>
      </c>
      <c r="AU242" s="203" t="s">
        <v>88</v>
      </c>
      <c r="AV242" s="13" t="s">
        <v>86</v>
      </c>
      <c r="AW242" s="13" t="s">
        <v>38</v>
      </c>
      <c r="AX242" s="13" t="s">
        <v>78</v>
      </c>
      <c r="AY242" s="203" t="s">
        <v>125</v>
      </c>
    </row>
    <row r="243" spans="1:65" s="14" customFormat="1" ht="10.199999999999999">
      <c r="B243" s="204"/>
      <c r="C243" s="205"/>
      <c r="D243" s="188" t="s">
        <v>139</v>
      </c>
      <c r="E243" s="206" t="s">
        <v>40</v>
      </c>
      <c r="F243" s="207" t="s">
        <v>319</v>
      </c>
      <c r="G243" s="205"/>
      <c r="H243" s="208">
        <v>3.3000000000000002E-2</v>
      </c>
      <c r="I243" s="209"/>
      <c r="J243" s="205"/>
      <c r="K243" s="205"/>
      <c r="L243" s="210"/>
      <c r="M243" s="211"/>
      <c r="N243" s="212"/>
      <c r="O243" s="212"/>
      <c r="P243" s="212"/>
      <c r="Q243" s="212"/>
      <c r="R243" s="212"/>
      <c r="S243" s="212"/>
      <c r="T243" s="213"/>
      <c r="AT243" s="214" t="s">
        <v>139</v>
      </c>
      <c r="AU243" s="214" t="s">
        <v>88</v>
      </c>
      <c r="AV243" s="14" t="s">
        <v>88</v>
      </c>
      <c r="AW243" s="14" t="s">
        <v>38</v>
      </c>
      <c r="AX243" s="14" t="s">
        <v>78</v>
      </c>
      <c r="AY243" s="214" t="s">
        <v>125</v>
      </c>
    </row>
    <row r="244" spans="1:65" s="13" customFormat="1" ht="10.199999999999999">
      <c r="B244" s="194"/>
      <c r="C244" s="195"/>
      <c r="D244" s="188" t="s">
        <v>139</v>
      </c>
      <c r="E244" s="196" t="s">
        <v>40</v>
      </c>
      <c r="F244" s="197" t="s">
        <v>310</v>
      </c>
      <c r="G244" s="195"/>
      <c r="H244" s="196" t="s">
        <v>40</v>
      </c>
      <c r="I244" s="198"/>
      <c r="J244" s="195"/>
      <c r="K244" s="195"/>
      <c r="L244" s="199"/>
      <c r="M244" s="200"/>
      <c r="N244" s="201"/>
      <c r="O244" s="201"/>
      <c r="P244" s="201"/>
      <c r="Q244" s="201"/>
      <c r="R244" s="201"/>
      <c r="S244" s="201"/>
      <c r="T244" s="202"/>
      <c r="AT244" s="203" t="s">
        <v>139</v>
      </c>
      <c r="AU244" s="203" t="s">
        <v>88</v>
      </c>
      <c r="AV244" s="13" t="s">
        <v>86</v>
      </c>
      <c r="AW244" s="13" t="s">
        <v>38</v>
      </c>
      <c r="AX244" s="13" t="s">
        <v>78</v>
      </c>
      <c r="AY244" s="203" t="s">
        <v>125</v>
      </c>
    </row>
    <row r="245" spans="1:65" s="14" customFormat="1" ht="10.199999999999999">
      <c r="B245" s="204"/>
      <c r="C245" s="205"/>
      <c r="D245" s="188" t="s">
        <v>139</v>
      </c>
      <c r="E245" s="206" t="s">
        <v>40</v>
      </c>
      <c r="F245" s="207" t="s">
        <v>319</v>
      </c>
      <c r="G245" s="205"/>
      <c r="H245" s="208">
        <v>3.3000000000000002E-2</v>
      </c>
      <c r="I245" s="209"/>
      <c r="J245" s="205"/>
      <c r="K245" s="205"/>
      <c r="L245" s="210"/>
      <c r="M245" s="211"/>
      <c r="N245" s="212"/>
      <c r="O245" s="212"/>
      <c r="P245" s="212"/>
      <c r="Q245" s="212"/>
      <c r="R245" s="212"/>
      <c r="S245" s="212"/>
      <c r="T245" s="213"/>
      <c r="AT245" s="214" t="s">
        <v>139</v>
      </c>
      <c r="AU245" s="214" t="s">
        <v>88</v>
      </c>
      <c r="AV245" s="14" t="s">
        <v>88</v>
      </c>
      <c r="AW245" s="14" t="s">
        <v>38</v>
      </c>
      <c r="AX245" s="14" t="s">
        <v>78</v>
      </c>
      <c r="AY245" s="214" t="s">
        <v>125</v>
      </c>
    </row>
    <row r="246" spans="1:65" s="15" customFormat="1" ht="10.199999999999999">
      <c r="B246" s="215"/>
      <c r="C246" s="216"/>
      <c r="D246" s="188" t="s">
        <v>139</v>
      </c>
      <c r="E246" s="217" t="s">
        <v>40</v>
      </c>
      <c r="F246" s="218" t="s">
        <v>260</v>
      </c>
      <c r="G246" s="216"/>
      <c r="H246" s="219">
        <v>0.14700000000000002</v>
      </c>
      <c r="I246" s="220"/>
      <c r="J246" s="216"/>
      <c r="K246" s="216"/>
      <c r="L246" s="221"/>
      <c r="M246" s="222"/>
      <c r="N246" s="223"/>
      <c r="O246" s="223"/>
      <c r="P246" s="223"/>
      <c r="Q246" s="223"/>
      <c r="R246" s="223"/>
      <c r="S246" s="223"/>
      <c r="T246" s="224"/>
      <c r="AT246" s="225" t="s">
        <v>139</v>
      </c>
      <c r="AU246" s="225" t="s">
        <v>88</v>
      </c>
      <c r="AV246" s="15" t="s">
        <v>133</v>
      </c>
      <c r="AW246" s="15" t="s">
        <v>38</v>
      </c>
      <c r="AX246" s="15" t="s">
        <v>86</v>
      </c>
      <c r="AY246" s="225" t="s">
        <v>125</v>
      </c>
    </row>
    <row r="247" spans="1:65" s="2" customFormat="1" ht="14.4" customHeight="1">
      <c r="A247" s="35"/>
      <c r="B247" s="36"/>
      <c r="C247" s="175" t="s">
        <v>320</v>
      </c>
      <c r="D247" s="175" t="s">
        <v>128</v>
      </c>
      <c r="E247" s="176" t="s">
        <v>321</v>
      </c>
      <c r="F247" s="177" t="s">
        <v>322</v>
      </c>
      <c r="G247" s="178" t="s">
        <v>251</v>
      </c>
      <c r="H247" s="179">
        <v>3.36</v>
      </c>
      <c r="I247" s="180"/>
      <c r="J247" s="181">
        <f>ROUND(I247*H247,2)</f>
        <v>0</v>
      </c>
      <c r="K247" s="177" t="s">
        <v>132</v>
      </c>
      <c r="L247" s="40"/>
      <c r="M247" s="182" t="s">
        <v>40</v>
      </c>
      <c r="N247" s="183" t="s">
        <v>51</v>
      </c>
      <c r="O247" s="66"/>
      <c r="P247" s="184">
        <f>O247*H247</f>
        <v>0</v>
      </c>
      <c r="Q247" s="184">
        <v>0</v>
      </c>
      <c r="R247" s="184">
        <f>Q247*H247</f>
        <v>0</v>
      </c>
      <c r="S247" s="184">
        <v>1E-3</v>
      </c>
      <c r="T247" s="185">
        <f>S247*H247</f>
        <v>3.3600000000000001E-3</v>
      </c>
      <c r="U247" s="35"/>
      <c r="V247" s="35"/>
      <c r="W247" s="35"/>
      <c r="X247" s="35"/>
      <c r="Y247" s="35"/>
      <c r="Z247" s="35"/>
      <c r="AA247" s="35"/>
      <c r="AB247" s="35"/>
      <c r="AC247" s="35"/>
      <c r="AD247" s="35"/>
      <c r="AE247" s="35"/>
      <c r="AR247" s="186" t="s">
        <v>179</v>
      </c>
      <c r="AT247" s="186" t="s">
        <v>128</v>
      </c>
      <c r="AU247" s="186" t="s">
        <v>88</v>
      </c>
      <c r="AY247" s="18" t="s">
        <v>125</v>
      </c>
      <c r="BE247" s="187">
        <f>IF(N247="základní",J247,0)</f>
        <v>0</v>
      </c>
      <c r="BF247" s="187">
        <f>IF(N247="snížená",J247,0)</f>
        <v>0</v>
      </c>
      <c r="BG247" s="187">
        <f>IF(N247="zákl. přenesená",J247,0)</f>
        <v>0</v>
      </c>
      <c r="BH247" s="187">
        <f>IF(N247="sníž. přenesená",J247,0)</f>
        <v>0</v>
      </c>
      <c r="BI247" s="187">
        <f>IF(N247="nulová",J247,0)</f>
        <v>0</v>
      </c>
      <c r="BJ247" s="18" t="s">
        <v>133</v>
      </c>
      <c r="BK247" s="187">
        <f>ROUND(I247*H247,2)</f>
        <v>0</v>
      </c>
      <c r="BL247" s="18" t="s">
        <v>179</v>
      </c>
      <c r="BM247" s="186" t="s">
        <v>323</v>
      </c>
    </row>
    <row r="248" spans="1:65" s="2" customFormat="1" ht="10.199999999999999">
      <c r="A248" s="35"/>
      <c r="B248" s="36"/>
      <c r="C248" s="37"/>
      <c r="D248" s="188" t="s">
        <v>135</v>
      </c>
      <c r="E248" s="37"/>
      <c r="F248" s="189" t="s">
        <v>324</v>
      </c>
      <c r="G248" s="37"/>
      <c r="H248" s="37"/>
      <c r="I248" s="190"/>
      <c r="J248" s="37"/>
      <c r="K248" s="37"/>
      <c r="L248" s="40"/>
      <c r="M248" s="191"/>
      <c r="N248" s="192"/>
      <c r="O248" s="66"/>
      <c r="P248" s="66"/>
      <c r="Q248" s="66"/>
      <c r="R248" s="66"/>
      <c r="S248" s="66"/>
      <c r="T248" s="67"/>
      <c r="U248" s="35"/>
      <c r="V248" s="35"/>
      <c r="W248" s="35"/>
      <c r="X248" s="35"/>
      <c r="Y248" s="35"/>
      <c r="Z248" s="35"/>
      <c r="AA248" s="35"/>
      <c r="AB248" s="35"/>
      <c r="AC248" s="35"/>
      <c r="AD248" s="35"/>
      <c r="AE248" s="35"/>
      <c r="AT248" s="18" t="s">
        <v>135</v>
      </c>
      <c r="AU248" s="18" t="s">
        <v>88</v>
      </c>
    </row>
    <row r="249" spans="1:65" s="2" customFormat="1" ht="48">
      <c r="A249" s="35"/>
      <c r="B249" s="36"/>
      <c r="C249" s="37"/>
      <c r="D249" s="188" t="s">
        <v>137</v>
      </c>
      <c r="E249" s="37"/>
      <c r="F249" s="193" t="s">
        <v>325</v>
      </c>
      <c r="G249" s="37"/>
      <c r="H249" s="37"/>
      <c r="I249" s="190"/>
      <c r="J249" s="37"/>
      <c r="K249" s="37"/>
      <c r="L249" s="40"/>
      <c r="M249" s="191"/>
      <c r="N249" s="192"/>
      <c r="O249" s="66"/>
      <c r="P249" s="66"/>
      <c r="Q249" s="66"/>
      <c r="R249" s="66"/>
      <c r="S249" s="66"/>
      <c r="T249" s="67"/>
      <c r="U249" s="35"/>
      <c r="V249" s="35"/>
      <c r="W249" s="35"/>
      <c r="X249" s="35"/>
      <c r="Y249" s="35"/>
      <c r="Z249" s="35"/>
      <c r="AA249" s="35"/>
      <c r="AB249" s="35"/>
      <c r="AC249" s="35"/>
      <c r="AD249" s="35"/>
      <c r="AE249" s="35"/>
      <c r="AT249" s="18" t="s">
        <v>137</v>
      </c>
      <c r="AU249" s="18" t="s">
        <v>88</v>
      </c>
    </row>
    <row r="250" spans="1:65" s="13" customFormat="1" ht="10.199999999999999">
      <c r="B250" s="194"/>
      <c r="C250" s="195"/>
      <c r="D250" s="188" t="s">
        <v>139</v>
      </c>
      <c r="E250" s="196" t="s">
        <v>40</v>
      </c>
      <c r="F250" s="197" t="s">
        <v>326</v>
      </c>
      <c r="G250" s="195"/>
      <c r="H250" s="196" t="s">
        <v>40</v>
      </c>
      <c r="I250" s="198"/>
      <c r="J250" s="195"/>
      <c r="K250" s="195"/>
      <c r="L250" s="199"/>
      <c r="M250" s="200"/>
      <c r="N250" s="201"/>
      <c r="O250" s="201"/>
      <c r="P250" s="201"/>
      <c r="Q250" s="201"/>
      <c r="R250" s="201"/>
      <c r="S250" s="201"/>
      <c r="T250" s="202"/>
      <c r="AT250" s="203" t="s">
        <v>139</v>
      </c>
      <c r="AU250" s="203" t="s">
        <v>88</v>
      </c>
      <c r="AV250" s="13" t="s">
        <v>86</v>
      </c>
      <c r="AW250" s="13" t="s">
        <v>38</v>
      </c>
      <c r="AX250" s="13" t="s">
        <v>78</v>
      </c>
      <c r="AY250" s="203" t="s">
        <v>125</v>
      </c>
    </row>
    <row r="251" spans="1:65" s="14" customFormat="1" ht="10.199999999999999">
      <c r="B251" s="204"/>
      <c r="C251" s="205"/>
      <c r="D251" s="188" t="s">
        <v>139</v>
      </c>
      <c r="E251" s="206" t="s">
        <v>40</v>
      </c>
      <c r="F251" s="207" t="s">
        <v>256</v>
      </c>
      <c r="G251" s="205"/>
      <c r="H251" s="208">
        <v>3.36</v>
      </c>
      <c r="I251" s="209"/>
      <c r="J251" s="205"/>
      <c r="K251" s="205"/>
      <c r="L251" s="210"/>
      <c r="M251" s="211"/>
      <c r="N251" s="212"/>
      <c r="O251" s="212"/>
      <c r="P251" s="212"/>
      <c r="Q251" s="212"/>
      <c r="R251" s="212"/>
      <c r="S251" s="212"/>
      <c r="T251" s="213"/>
      <c r="AT251" s="214" t="s">
        <v>139</v>
      </c>
      <c r="AU251" s="214" t="s">
        <v>88</v>
      </c>
      <c r="AV251" s="14" t="s">
        <v>88</v>
      </c>
      <c r="AW251" s="14" t="s">
        <v>38</v>
      </c>
      <c r="AX251" s="14" t="s">
        <v>86</v>
      </c>
      <c r="AY251" s="214" t="s">
        <v>125</v>
      </c>
    </row>
    <row r="252" spans="1:65" s="2" customFormat="1" ht="14.4" customHeight="1">
      <c r="A252" s="35"/>
      <c r="B252" s="36"/>
      <c r="C252" s="175" t="s">
        <v>327</v>
      </c>
      <c r="D252" s="175" t="s">
        <v>128</v>
      </c>
      <c r="E252" s="176" t="s">
        <v>328</v>
      </c>
      <c r="F252" s="177" t="s">
        <v>329</v>
      </c>
      <c r="G252" s="178" t="s">
        <v>159</v>
      </c>
      <c r="H252" s="179">
        <v>0.17499999999999999</v>
      </c>
      <c r="I252" s="180"/>
      <c r="J252" s="181">
        <f>ROUND(I252*H252,2)</f>
        <v>0</v>
      </c>
      <c r="K252" s="177" t="s">
        <v>40</v>
      </c>
      <c r="L252" s="40"/>
      <c r="M252" s="182" t="s">
        <v>40</v>
      </c>
      <c r="N252" s="183" t="s">
        <v>51</v>
      </c>
      <c r="O252" s="66"/>
      <c r="P252" s="184">
        <f>O252*H252</f>
        <v>0</v>
      </c>
      <c r="Q252" s="184">
        <v>0</v>
      </c>
      <c r="R252" s="184">
        <f>Q252*H252</f>
        <v>0</v>
      </c>
      <c r="S252" s="184">
        <v>0</v>
      </c>
      <c r="T252" s="185">
        <f>S252*H252</f>
        <v>0</v>
      </c>
      <c r="U252" s="35"/>
      <c r="V252" s="35"/>
      <c r="W252" s="35"/>
      <c r="X252" s="35"/>
      <c r="Y252" s="35"/>
      <c r="Z252" s="35"/>
      <c r="AA252" s="35"/>
      <c r="AB252" s="35"/>
      <c r="AC252" s="35"/>
      <c r="AD252" s="35"/>
      <c r="AE252" s="35"/>
      <c r="AR252" s="186" t="s">
        <v>179</v>
      </c>
      <c r="AT252" s="186" t="s">
        <v>128</v>
      </c>
      <c r="AU252" s="186" t="s">
        <v>88</v>
      </c>
      <c r="AY252" s="18" t="s">
        <v>125</v>
      </c>
      <c r="BE252" s="187">
        <f>IF(N252="základní",J252,0)</f>
        <v>0</v>
      </c>
      <c r="BF252" s="187">
        <f>IF(N252="snížená",J252,0)</f>
        <v>0</v>
      </c>
      <c r="BG252" s="187">
        <f>IF(N252="zákl. přenesená",J252,0)</f>
        <v>0</v>
      </c>
      <c r="BH252" s="187">
        <f>IF(N252="sníž. přenesená",J252,0)</f>
        <v>0</v>
      </c>
      <c r="BI252" s="187">
        <f>IF(N252="nulová",J252,0)</f>
        <v>0</v>
      </c>
      <c r="BJ252" s="18" t="s">
        <v>133</v>
      </c>
      <c r="BK252" s="187">
        <f>ROUND(I252*H252,2)</f>
        <v>0</v>
      </c>
      <c r="BL252" s="18" t="s">
        <v>179</v>
      </c>
      <c r="BM252" s="186" t="s">
        <v>330</v>
      </c>
    </row>
    <row r="253" spans="1:65" s="2" customFormat="1" ht="10.199999999999999">
      <c r="A253" s="35"/>
      <c r="B253" s="36"/>
      <c r="C253" s="37"/>
      <c r="D253" s="188" t="s">
        <v>135</v>
      </c>
      <c r="E253" s="37"/>
      <c r="F253" s="189" t="s">
        <v>329</v>
      </c>
      <c r="G253" s="37"/>
      <c r="H253" s="37"/>
      <c r="I253" s="190"/>
      <c r="J253" s="37"/>
      <c r="K253" s="37"/>
      <c r="L253" s="40"/>
      <c r="M253" s="191"/>
      <c r="N253" s="192"/>
      <c r="O253" s="66"/>
      <c r="P253" s="66"/>
      <c r="Q253" s="66"/>
      <c r="R253" s="66"/>
      <c r="S253" s="66"/>
      <c r="T253" s="67"/>
      <c r="U253" s="35"/>
      <c r="V253" s="35"/>
      <c r="W253" s="35"/>
      <c r="X253" s="35"/>
      <c r="Y253" s="35"/>
      <c r="Z253" s="35"/>
      <c r="AA253" s="35"/>
      <c r="AB253" s="35"/>
      <c r="AC253" s="35"/>
      <c r="AD253" s="35"/>
      <c r="AE253" s="35"/>
      <c r="AT253" s="18" t="s">
        <v>135</v>
      </c>
      <c r="AU253" s="18" t="s">
        <v>88</v>
      </c>
    </row>
    <row r="254" spans="1:65" s="13" customFormat="1" ht="10.199999999999999">
      <c r="B254" s="194"/>
      <c r="C254" s="195"/>
      <c r="D254" s="188" t="s">
        <v>139</v>
      </c>
      <c r="E254" s="196" t="s">
        <v>40</v>
      </c>
      <c r="F254" s="197" t="s">
        <v>331</v>
      </c>
      <c r="G254" s="195"/>
      <c r="H254" s="196" t="s">
        <v>40</v>
      </c>
      <c r="I254" s="198"/>
      <c r="J254" s="195"/>
      <c r="K254" s="195"/>
      <c r="L254" s="199"/>
      <c r="M254" s="200"/>
      <c r="N254" s="201"/>
      <c r="O254" s="201"/>
      <c r="P254" s="201"/>
      <c r="Q254" s="201"/>
      <c r="R254" s="201"/>
      <c r="S254" s="201"/>
      <c r="T254" s="202"/>
      <c r="AT254" s="203" t="s">
        <v>139</v>
      </c>
      <c r="AU254" s="203" t="s">
        <v>88</v>
      </c>
      <c r="AV254" s="13" t="s">
        <v>86</v>
      </c>
      <c r="AW254" s="13" t="s">
        <v>38</v>
      </c>
      <c r="AX254" s="13" t="s">
        <v>78</v>
      </c>
      <c r="AY254" s="203" t="s">
        <v>125</v>
      </c>
    </row>
    <row r="255" spans="1:65" s="13" customFormat="1" ht="20.399999999999999">
      <c r="B255" s="194"/>
      <c r="C255" s="195"/>
      <c r="D255" s="188" t="s">
        <v>139</v>
      </c>
      <c r="E255" s="196" t="s">
        <v>40</v>
      </c>
      <c r="F255" s="197" t="s">
        <v>332</v>
      </c>
      <c r="G255" s="195"/>
      <c r="H255" s="196" t="s">
        <v>40</v>
      </c>
      <c r="I255" s="198"/>
      <c r="J255" s="195"/>
      <c r="K255" s="195"/>
      <c r="L255" s="199"/>
      <c r="M255" s="200"/>
      <c r="N255" s="201"/>
      <c r="O255" s="201"/>
      <c r="P255" s="201"/>
      <c r="Q255" s="201"/>
      <c r="R255" s="201"/>
      <c r="S255" s="201"/>
      <c r="T255" s="202"/>
      <c r="AT255" s="203" t="s">
        <v>139</v>
      </c>
      <c r="AU255" s="203" t="s">
        <v>88</v>
      </c>
      <c r="AV255" s="13" t="s">
        <v>86</v>
      </c>
      <c r="AW255" s="13" t="s">
        <v>38</v>
      </c>
      <c r="AX255" s="13" t="s">
        <v>78</v>
      </c>
      <c r="AY255" s="203" t="s">
        <v>125</v>
      </c>
    </row>
    <row r="256" spans="1:65" s="13" customFormat="1" ht="10.199999999999999">
      <c r="B256" s="194"/>
      <c r="C256" s="195"/>
      <c r="D256" s="188" t="s">
        <v>139</v>
      </c>
      <c r="E256" s="196" t="s">
        <v>40</v>
      </c>
      <c r="F256" s="197" t="s">
        <v>333</v>
      </c>
      <c r="G256" s="195"/>
      <c r="H256" s="196" t="s">
        <v>40</v>
      </c>
      <c r="I256" s="198"/>
      <c r="J256" s="195"/>
      <c r="K256" s="195"/>
      <c r="L256" s="199"/>
      <c r="M256" s="200"/>
      <c r="N256" s="201"/>
      <c r="O256" s="201"/>
      <c r="P256" s="201"/>
      <c r="Q256" s="201"/>
      <c r="R256" s="201"/>
      <c r="S256" s="201"/>
      <c r="T256" s="202"/>
      <c r="AT256" s="203" t="s">
        <v>139</v>
      </c>
      <c r="AU256" s="203" t="s">
        <v>88</v>
      </c>
      <c r="AV256" s="13" t="s">
        <v>86</v>
      </c>
      <c r="AW256" s="13" t="s">
        <v>38</v>
      </c>
      <c r="AX256" s="13" t="s">
        <v>78</v>
      </c>
      <c r="AY256" s="203" t="s">
        <v>125</v>
      </c>
    </row>
    <row r="257" spans="1:65" s="14" customFormat="1" ht="10.199999999999999">
      <c r="B257" s="204"/>
      <c r="C257" s="205"/>
      <c r="D257" s="188" t="s">
        <v>139</v>
      </c>
      <c r="E257" s="206" t="s">
        <v>40</v>
      </c>
      <c r="F257" s="207" t="s">
        <v>334</v>
      </c>
      <c r="G257" s="205"/>
      <c r="H257" s="208">
        <v>0.14699999999999999</v>
      </c>
      <c r="I257" s="209"/>
      <c r="J257" s="205"/>
      <c r="K257" s="205"/>
      <c r="L257" s="210"/>
      <c r="M257" s="211"/>
      <c r="N257" s="212"/>
      <c r="O257" s="212"/>
      <c r="P257" s="212"/>
      <c r="Q257" s="212"/>
      <c r="R257" s="212"/>
      <c r="S257" s="212"/>
      <c r="T257" s="213"/>
      <c r="AT257" s="214" t="s">
        <v>139</v>
      </c>
      <c r="AU257" s="214" t="s">
        <v>88</v>
      </c>
      <c r="AV257" s="14" t="s">
        <v>88</v>
      </c>
      <c r="AW257" s="14" t="s">
        <v>38</v>
      </c>
      <c r="AX257" s="14" t="s">
        <v>78</v>
      </c>
      <c r="AY257" s="214" t="s">
        <v>125</v>
      </c>
    </row>
    <row r="258" spans="1:65" s="13" customFormat="1" ht="10.199999999999999">
      <c r="B258" s="194"/>
      <c r="C258" s="195"/>
      <c r="D258" s="188" t="s">
        <v>139</v>
      </c>
      <c r="E258" s="196" t="s">
        <v>40</v>
      </c>
      <c r="F258" s="197" t="s">
        <v>333</v>
      </c>
      <c r="G258" s="195"/>
      <c r="H258" s="196" t="s">
        <v>40</v>
      </c>
      <c r="I258" s="198"/>
      <c r="J258" s="195"/>
      <c r="K258" s="195"/>
      <c r="L258" s="199"/>
      <c r="M258" s="200"/>
      <c r="N258" s="201"/>
      <c r="O258" s="201"/>
      <c r="P258" s="201"/>
      <c r="Q258" s="201"/>
      <c r="R258" s="201"/>
      <c r="S258" s="201"/>
      <c r="T258" s="202"/>
      <c r="AT258" s="203" t="s">
        <v>139</v>
      </c>
      <c r="AU258" s="203" t="s">
        <v>88</v>
      </c>
      <c r="AV258" s="13" t="s">
        <v>86</v>
      </c>
      <c r="AW258" s="13" t="s">
        <v>38</v>
      </c>
      <c r="AX258" s="13" t="s">
        <v>78</v>
      </c>
      <c r="AY258" s="203" t="s">
        <v>125</v>
      </c>
    </row>
    <row r="259" spans="1:65" s="14" customFormat="1" ht="10.199999999999999">
      <c r="B259" s="204"/>
      <c r="C259" s="205"/>
      <c r="D259" s="188" t="s">
        <v>139</v>
      </c>
      <c r="E259" s="206" t="s">
        <v>40</v>
      </c>
      <c r="F259" s="207" t="s">
        <v>335</v>
      </c>
      <c r="G259" s="205"/>
      <c r="H259" s="208">
        <v>2.8000000000000001E-2</v>
      </c>
      <c r="I259" s="209"/>
      <c r="J259" s="205"/>
      <c r="K259" s="205"/>
      <c r="L259" s="210"/>
      <c r="M259" s="211"/>
      <c r="N259" s="212"/>
      <c r="O259" s="212"/>
      <c r="P259" s="212"/>
      <c r="Q259" s="212"/>
      <c r="R259" s="212"/>
      <c r="S259" s="212"/>
      <c r="T259" s="213"/>
      <c r="AT259" s="214" t="s">
        <v>139</v>
      </c>
      <c r="AU259" s="214" t="s">
        <v>88</v>
      </c>
      <c r="AV259" s="14" t="s">
        <v>88</v>
      </c>
      <c r="AW259" s="14" t="s">
        <v>38</v>
      </c>
      <c r="AX259" s="14" t="s">
        <v>78</v>
      </c>
      <c r="AY259" s="214" t="s">
        <v>125</v>
      </c>
    </row>
    <row r="260" spans="1:65" s="15" customFormat="1" ht="10.199999999999999">
      <c r="B260" s="215"/>
      <c r="C260" s="216"/>
      <c r="D260" s="188" t="s">
        <v>139</v>
      </c>
      <c r="E260" s="217" t="s">
        <v>40</v>
      </c>
      <c r="F260" s="218" t="s">
        <v>260</v>
      </c>
      <c r="G260" s="216"/>
      <c r="H260" s="219">
        <v>0.17499999999999999</v>
      </c>
      <c r="I260" s="220"/>
      <c r="J260" s="216"/>
      <c r="K260" s="216"/>
      <c r="L260" s="221"/>
      <c r="M260" s="222"/>
      <c r="N260" s="223"/>
      <c r="O260" s="223"/>
      <c r="P260" s="223"/>
      <c r="Q260" s="223"/>
      <c r="R260" s="223"/>
      <c r="S260" s="223"/>
      <c r="T260" s="224"/>
      <c r="AT260" s="225" t="s">
        <v>139</v>
      </c>
      <c r="AU260" s="225" t="s">
        <v>88</v>
      </c>
      <c r="AV260" s="15" t="s">
        <v>133</v>
      </c>
      <c r="AW260" s="15" t="s">
        <v>38</v>
      </c>
      <c r="AX260" s="15" t="s">
        <v>86</v>
      </c>
      <c r="AY260" s="225" t="s">
        <v>125</v>
      </c>
    </row>
    <row r="261" spans="1:65" s="2" customFormat="1" ht="14.4" customHeight="1">
      <c r="A261" s="35"/>
      <c r="B261" s="36"/>
      <c r="C261" s="175" t="s">
        <v>336</v>
      </c>
      <c r="D261" s="175" t="s">
        <v>128</v>
      </c>
      <c r="E261" s="176" t="s">
        <v>337</v>
      </c>
      <c r="F261" s="177" t="s">
        <v>338</v>
      </c>
      <c r="G261" s="178" t="s">
        <v>159</v>
      </c>
      <c r="H261" s="179">
        <v>1.393</v>
      </c>
      <c r="I261" s="180"/>
      <c r="J261" s="181">
        <f>ROUND(I261*H261,2)</f>
        <v>0</v>
      </c>
      <c r="K261" s="177" t="s">
        <v>40</v>
      </c>
      <c r="L261" s="40"/>
      <c r="M261" s="182" t="s">
        <v>40</v>
      </c>
      <c r="N261" s="183" t="s">
        <v>51</v>
      </c>
      <c r="O261" s="66"/>
      <c r="P261" s="184">
        <f>O261*H261</f>
        <v>0</v>
      </c>
      <c r="Q261" s="184">
        <v>0</v>
      </c>
      <c r="R261" s="184">
        <f>Q261*H261</f>
        <v>0</v>
      </c>
      <c r="S261" s="184">
        <v>0</v>
      </c>
      <c r="T261" s="185">
        <f>S261*H261</f>
        <v>0</v>
      </c>
      <c r="U261" s="35"/>
      <c r="V261" s="35"/>
      <c r="W261" s="35"/>
      <c r="X261" s="35"/>
      <c r="Y261" s="35"/>
      <c r="Z261" s="35"/>
      <c r="AA261" s="35"/>
      <c r="AB261" s="35"/>
      <c r="AC261" s="35"/>
      <c r="AD261" s="35"/>
      <c r="AE261" s="35"/>
      <c r="AR261" s="186" t="s">
        <v>179</v>
      </c>
      <c r="AT261" s="186" t="s">
        <v>128</v>
      </c>
      <c r="AU261" s="186" t="s">
        <v>88</v>
      </c>
      <c r="AY261" s="18" t="s">
        <v>125</v>
      </c>
      <c r="BE261" s="187">
        <f>IF(N261="základní",J261,0)</f>
        <v>0</v>
      </c>
      <c r="BF261" s="187">
        <f>IF(N261="snížená",J261,0)</f>
        <v>0</v>
      </c>
      <c r="BG261" s="187">
        <f>IF(N261="zákl. přenesená",J261,0)</f>
        <v>0</v>
      </c>
      <c r="BH261" s="187">
        <f>IF(N261="sníž. přenesená",J261,0)</f>
        <v>0</v>
      </c>
      <c r="BI261" s="187">
        <f>IF(N261="nulová",J261,0)</f>
        <v>0</v>
      </c>
      <c r="BJ261" s="18" t="s">
        <v>133</v>
      </c>
      <c r="BK261" s="187">
        <f>ROUND(I261*H261,2)</f>
        <v>0</v>
      </c>
      <c r="BL261" s="18" t="s">
        <v>179</v>
      </c>
      <c r="BM261" s="186" t="s">
        <v>339</v>
      </c>
    </row>
    <row r="262" spans="1:65" s="2" customFormat="1" ht="19.2">
      <c r="A262" s="35"/>
      <c r="B262" s="36"/>
      <c r="C262" s="37"/>
      <c r="D262" s="188" t="s">
        <v>135</v>
      </c>
      <c r="E262" s="37"/>
      <c r="F262" s="189" t="s">
        <v>340</v>
      </c>
      <c r="G262" s="37"/>
      <c r="H262" s="37"/>
      <c r="I262" s="190"/>
      <c r="J262" s="37"/>
      <c r="K262" s="37"/>
      <c r="L262" s="40"/>
      <c r="M262" s="191"/>
      <c r="N262" s="192"/>
      <c r="O262" s="66"/>
      <c r="P262" s="66"/>
      <c r="Q262" s="66"/>
      <c r="R262" s="66"/>
      <c r="S262" s="66"/>
      <c r="T262" s="67"/>
      <c r="U262" s="35"/>
      <c r="V262" s="35"/>
      <c r="W262" s="35"/>
      <c r="X262" s="35"/>
      <c r="Y262" s="35"/>
      <c r="Z262" s="35"/>
      <c r="AA262" s="35"/>
      <c r="AB262" s="35"/>
      <c r="AC262" s="35"/>
      <c r="AD262" s="35"/>
      <c r="AE262" s="35"/>
      <c r="AT262" s="18" t="s">
        <v>135</v>
      </c>
      <c r="AU262" s="18" t="s">
        <v>88</v>
      </c>
    </row>
    <row r="263" spans="1:65" s="2" customFormat="1" ht="86.4">
      <c r="A263" s="35"/>
      <c r="B263" s="36"/>
      <c r="C263" s="37"/>
      <c r="D263" s="188" t="s">
        <v>137</v>
      </c>
      <c r="E263" s="37"/>
      <c r="F263" s="193" t="s">
        <v>341</v>
      </c>
      <c r="G263" s="37"/>
      <c r="H263" s="37"/>
      <c r="I263" s="190"/>
      <c r="J263" s="37"/>
      <c r="K263" s="37"/>
      <c r="L263" s="40"/>
      <c r="M263" s="191"/>
      <c r="N263" s="192"/>
      <c r="O263" s="66"/>
      <c r="P263" s="66"/>
      <c r="Q263" s="66"/>
      <c r="R263" s="66"/>
      <c r="S263" s="66"/>
      <c r="T263" s="67"/>
      <c r="U263" s="35"/>
      <c r="V263" s="35"/>
      <c r="W263" s="35"/>
      <c r="X263" s="35"/>
      <c r="Y263" s="35"/>
      <c r="Z263" s="35"/>
      <c r="AA263" s="35"/>
      <c r="AB263" s="35"/>
      <c r="AC263" s="35"/>
      <c r="AD263" s="35"/>
      <c r="AE263" s="35"/>
      <c r="AT263" s="18" t="s">
        <v>137</v>
      </c>
      <c r="AU263" s="18" t="s">
        <v>88</v>
      </c>
    </row>
    <row r="264" spans="1:65" s="12" customFormat="1" ht="22.8" customHeight="1">
      <c r="B264" s="159"/>
      <c r="C264" s="160"/>
      <c r="D264" s="161" t="s">
        <v>77</v>
      </c>
      <c r="E264" s="173" t="s">
        <v>342</v>
      </c>
      <c r="F264" s="173" t="s">
        <v>343</v>
      </c>
      <c r="G264" s="160"/>
      <c r="H264" s="160"/>
      <c r="I264" s="163"/>
      <c r="J264" s="174">
        <f>BK264</f>
        <v>0</v>
      </c>
      <c r="K264" s="160"/>
      <c r="L264" s="165"/>
      <c r="M264" s="166"/>
      <c r="N264" s="167"/>
      <c r="O264" s="167"/>
      <c r="P264" s="168">
        <f>SUM(P265:P312)</f>
        <v>0</v>
      </c>
      <c r="Q264" s="167"/>
      <c r="R264" s="168">
        <f>SUM(R265:R312)</f>
        <v>13.0701</v>
      </c>
      <c r="S264" s="167"/>
      <c r="T264" s="169">
        <f>SUM(T265:T312)</f>
        <v>12.015000000000001</v>
      </c>
      <c r="AR264" s="170" t="s">
        <v>88</v>
      </c>
      <c r="AT264" s="171" t="s">
        <v>77</v>
      </c>
      <c r="AU264" s="171" t="s">
        <v>86</v>
      </c>
      <c r="AY264" s="170" t="s">
        <v>125</v>
      </c>
      <c r="BK264" s="172">
        <f>SUM(BK265:BK312)</f>
        <v>0</v>
      </c>
    </row>
    <row r="265" spans="1:65" s="2" customFormat="1" ht="14.4" customHeight="1">
      <c r="A265" s="35"/>
      <c r="B265" s="36"/>
      <c r="C265" s="175" t="s">
        <v>344</v>
      </c>
      <c r="D265" s="175" t="s">
        <v>128</v>
      </c>
      <c r="E265" s="176" t="s">
        <v>345</v>
      </c>
      <c r="F265" s="177" t="s">
        <v>346</v>
      </c>
      <c r="G265" s="178" t="s">
        <v>131</v>
      </c>
      <c r="H265" s="179">
        <v>210</v>
      </c>
      <c r="I265" s="180"/>
      <c r="J265" s="181">
        <f>ROUND(I265*H265,2)</f>
        <v>0</v>
      </c>
      <c r="K265" s="177" t="s">
        <v>40</v>
      </c>
      <c r="L265" s="40"/>
      <c r="M265" s="182" t="s">
        <v>40</v>
      </c>
      <c r="N265" s="183" t="s">
        <v>51</v>
      </c>
      <c r="O265" s="66"/>
      <c r="P265" s="184">
        <f>O265*H265</f>
        <v>0</v>
      </c>
      <c r="Q265" s="184">
        <v>3.2000000000000003E-4</v>
      </c>
      <c r="R265" s="184">
        <f>Q265*H265</f>
        <v>6.720000000000001E-2</v>
      </c>
      <c r="S265" s="184">
        <v>0</v>
      </c>
      <c r="T265" s="185">
        <f>S265*H265</f>
        <v>0</v>
      </c>
      <c r="U265" s="35"/>
      <c r="V265" s="35"/>
      <c r="W265" s="35"/>
      <c r="X265" s="35"/>
      <c r="Y265" s="35"/>
      <c r="Z265" s="35"/>
      <c r="AA265" s="35"/>
      <c r="AB265" s="35"/>
      <c r="AC265" s="35"/>
      <c r="AD265" s="35"/>
      <c r="AE265" s="35"/>
      <c r="AR265" s="186" t="s">
        <v>179</v>
      </c>
      <c r="AT265" s="186" t="s">
        <v>128</v>
      </c>
      <c r="AU265" s="186" t="s">
        <v>88</v>
      </c>
      <c r="AY265" s="18" t="s">
        <v>125</v>
      </c>
      <c r="BE265" s="187">
        <f>IF(N265="základní",J265,0)</f>
        <v>0</v>
      </c>
      <c r="BF265" s="187">
        <f>IF(N265="snížená",J265,0)</f>
        <v>0</v>
      </c>
      <c r="BG265" s="187">
        <f>IF(N265="zákl. přenesená",J265,0)</f>
        <v>0</v>
      </c>
      <c r="BH265" s="187">
        <f>IF(N265="sníž. přenesená",J265,0)</f>
        <v>0</v>
      </c>
      <c r="BI265" s="187">
        <f>IF(N265="nulová",J265,0)</f>
        <v>0</v>
      </c>
      <c r="BJ265" s="18" t="s">
        <v>133</v>
      </c>
      <c r="BK265" s="187">
        <f>ROUND(I265*H265,2)</f>
        <v>0</v>
      </c>
      <c r="BL265" s="18" t="s">
        <v>179</v>
      </c>
      <c r="BM265" s="186" t="s">
        <v>347</v>
      </c>
    </row>
    <row r="266" spans="1:65" s="2" customFormat="1" ht="10.199999999999999">
      <c r="A266" s="35"/>
      <c r="B266" s="36"/>
      <c r="C266" s="37"/>
      <c r="D266" s="188" t="s">
        <v>135</v>
      </c>
      <c r="E266" s="37"/>
      <c r="F266" s="189" t="s">
        <v>346</v>
      </c>
      <c r="G266" s="37"/>
      <c r="H266" s="37"/>
      <c r="I266" s="190"/>
      <c r="J266" s="37"/>
      <c r="K266" s="37"/>
      <c r="L266" s="40"/>
      <c r="M266" s="191"/>
      <c r="N266" s="192"/>
      <c r="O266" s="66"/>
      <c r="P266" s="66"/>
      <c r="Q266" s="66"/>
      <c r="R266" s="66"/>
      <c r="S266" s="66"/>
      <c r="T266" s="67"/>
      <c r="U266" s="35"/>
      <c r="V266" s="35"/>
      <c r="W266" s="35"/>
      <c r="X266" s="35"/>
      <c r="Y266" s="35"/>
      <c r="Z266" s="35"/>
      <c r="AA266" s="35"/>
      <c r="AB266" s="35"/>
      <c r="AC266" s="35"/>
      <c r="AD266" s="35"/>
      <c r="AE266" s="35"/>
      <c r="AT266" s="18" t="s">
        <v>135</v>
      </c>
      <c r="AU266" s="18" t="s">
        <v>88</v>
      </c>
    </row>
    <row r="267" spans="1:65" s="13" customFormat="1" ht="10.199999999999999">
      <c r="B267" s="194"/>
      <c r="C267" s="195"/>
      <c r="D267" s="188" t="s">
        <v>139</v>
      </c>
      <c r="E267" s="196" t="s">
        <v>40</v>
      </c>
      <c r="F267" s="197" t="s">
        <v>181</v>
      </c>
      <c r="G267" s="195"/>
      <c r="H267" s="196" t="s">
        <v>40</v>
      </c>
      <c r="I267" s="198"/>
      <c r="J267" s="195"/>
      <c r="K267" s="195"/>
      <c r="L267" s="199"/>
      <c r="M267" s="200"/>
      <c r="N267" s="201"/>
      <c r="O267" s="201"/>
      <c r="P267" s="201"/>
      <c r="Q267" s="201"/>
      <c r="R267" s="201"/>
      <c r="S267" s="201"/>
      <c r="T267" s="202"/>
      <c r="AT267" s="203" t="s">
        <v>139</v>
      </c>
      <c r="AU267" s="203" t="s">
        <v>88</v>
      </c>
      <c r="AV267" s="13" t="s">
        <v>86</v>
      </c>
      <c r="AW267" s="13" t="s">
        <v>38</v>
      </c>
      <c r="AX267" s="13" t="s">
        <v>78</v>
      </c>
      <c r="AY267" s="203" t="s">
        <v>125</v>
      </c>
    </row>
    <row r="268" spans="1:65" s="13" customFormat="1" ht="20.399999999999999">
      <c r="B268" s="194"/>
      <c r="C268" s="195"/>
      <c r="D268" s="188" t="s">
        <v>139</v>
      </c>
      <c r="E268" s="196" t="s">
        <v>40</v>
      </c>
      <c r="F268" s="197" t="s">
        <v>348</v>
      </c>
      <c r="G268" s="195"/>
      <c r="H268" s="196" t="s">
        <v>40</v>
      </c>
      <c r="I268" s="198"/>
      <c r="J268" s="195"/>
      <c r="K268" s="195"/>
      <c r="L268" s="199"/>
      <c r="M268" s="200"/>
      <c r="N268" s="201"/>
      <c r="O268" s="201"/>
      <c r="P268" s="201"/>
      <c r="Q268" s="201"/>
      <c r="R268" s="201"/>
      <c r="S268" s="201"/>
      <c r="T268" s="202"/>
      <c r="AT268" s="203" t="s">
        <v>139</v>
      </c>
      <c r="AU268" s="203" t="s">
        <v>88</v>
      </c>
      <c r="AV268" s="13" t="s">
        <v>86</v>
      </c>
      <c r="AW268" s="13" t="s">
        <v>38</v>
      </c>
      <c r="AX268" s="13" t="s">
        <v>78</v>
      </c>
      <c r="AY268" s="203" t="s">
        <v>125</v>
      </c>
    </row>
    <row r="269" spans="1:65" s="13" customFormat="1" ht="10.199999999999999">
      <c r="B269" s="194"/>
      <c r="C269" s="195"/>
      <c r="D269" s="188" t="s">
        <v>139</v>
      </c>
      <c r="E269" s="196" t="s">
        <v>40</v>
      </c>
      <c r="F269" s="197" t="s">
        <v>349</v>
      </c>
      <c r="G269" s="195"/>
      <c r="H269" s="196" t="s">
        <v>40</v>
      </c>
      <c r="I269" s="198"/>
      <c r="J269" s="195"/>
      <c r="K269" s="195"/>
      <c r="L269" s="199"/>
      <c r="M269" s="200"/>
      <c r="N269" s="201"/>
      <c r="O269" s="201"/>
      <c r="P269" s="201"/>
      <c r="Q269" s="201"/>
      <c r="R269" s="201"/>
      <c r="S269" s="201"/>
      <c r="T269" s="202"/>
      <c r="AT269" s="203" t="s">
        <v>139</v>
      </c>
      <c r="AU269" s="203" t="s">
        <v>88</v>
      </c>
      <c r="AV269" s="13" t="s">
        <v>86</v>
      </c>
      <c r="AW269" s="13" t="s">
        <v>38</v>
      </c>
      <c r="AX269" s="13" t="s">
        <v>78</v>
      </c>
      <c r="AY269" s="203" t="s">
        <v>125</v>
      </c>
    </row>
    <row r="270" spans="1:65" s="14" customFormat="1" ht="10.199999999999999">
      <c r="B270" s="204"/>
      <c r="C270" s="205"/>
      <c r="D270" s="188" t="s">
        <v>139</v>
      </c>
      <c r="E270" s="206" t="s">
        <v>40</v>
      </c>
      <c r="F270" s="207" t="s">
        <v>350</v>
      </c>
      <c r="G270" s="205"/>
      <c r="H270" s="208">
        <v>210</v>
      </c>
      <c r="I270" s="209"/>
      <c r="J270" s="205"/>
      <c r="K270" s="205"/>
      <c r="L270" s="210"/>
      <c r="M270" s="211"/>
      <c r="N270" s="212"/>
      <c r="O270" s="212"/>
      <c r="P270" s="212"/>
      <c r="Q270" s="212"/>
      <c r="R270" s="212"/>
      <c r="S270" s="212"/>
      <c r="T270" s="213"/>
      <c r="AT270" s="214" t="s">
        <v>139</v>
      </c>
      <c r="AU270" s="214" t="s">
        <v>88</v>
      </c>
      <c r="AV270" s="14" t="s">
        <v>88</v>
      </c>
      <c r="AW270" s="14" t="s">
        <v>38</v>
      </c>
      <c r="AX270" s="14" t="s">
        <v>86</v>
      </c>
      <c r="AY270" s="214" t="s">
        <v>125</v>
      </c>
    </row>
    <row r="271" spans="1:65" s="2" customFormat="1" ht="14.4" customHeight="1">
      <c r="A271" s="35"/>
      <c r="B271" s="36"/>
      <c r="C271" s="175" t="s">
        <v>351</v>
      </c>
      <c r="D271" s="175" t="s">
        <v>128</v>
      </c>
      <c r="E271" s="176" t="s">
        <v>352</v>
      </c>
      <c r="F271" s="177" t="s">
        <v>353</v>
      </c>
      <c r="G271" s="178" t="s">
        <v>131</v>
      </c>
      <c r="H271" s="179">
        <v>44.5</v>
      </c>
      <c r="I271" s="180"/>
      <c r="J271" s="181">
        <f>ROUND(I271*H271,2)</f>
        <v>0</v>
      </c>
      <c r="K271" s="177" t="s">
        <v>132</v>
      </c>
      <c r="L271" s="40"/>
      <c r="M271" s="182" t="s">
        <v>40</v>
      </c>
      <c r="N271" s="183" t="s">
        <v>51</v>
      </c>
      <c r="O271" s="66"/>
      <c r="P271" s="184">
        <f>O271*H271</f>
        <v>0</v>
      </c>
      <c r="Q271" s="184">
        <v>0</v>
      </c>
      <c r="R271" s="184">
        <f>Q271*H271</f>
        <v>0</v>
      </c>
      <c r="S271" s="184">
        <v>0</v>
      </c>
      <c r="T271" s="185">
        <f>S271*H271</f>
        <v>0</v>
      </c>
      <c r="U271" s="35"/>
      <c r="V271" s="35"/>
      <c r="W271" s="35"/>
      <c r="X271" s="35"/>
      <c r="Y271" s="35"/>
      <c r="Z271" s="35"/>
      <c r="AA271" s="35"/>
      <c r="AB271" s="35"/>
      <c r="AC271" s="35"/>
      <c r="AD271" s="35"/>
      <c r="AE271" s="35"/>
      <c r="AR271" s="186" t="s">
        <v>179</v>
      </c>
      <c r="AT271" s="186" t="s">
        <v>128</v>
      </c>
      <c r="AU271" s="186" t="s">
        <v>88</v>
      </c>
      <c r="AY271" s="18" t="s">
        <v>125</v>
      </c>
      <c r="BE271" s="187">
        <f>IF(N271="základní",J271,0)</f>
        <v>0</v>
      </c>
      <c r="BF271" s="187">
        <f>IF(N271="snížená",J271,0)</f>
        <v>0</v>
      </c>
      <c r="BG271" s="187">
        <f>IF(N271="zákl. přenesená",J271,0)</f>
        <v>0</v>
      </c>
      <c r="BH271" s="187">
        <f>IF(N271="sníž. přenesená",J271,0)</f>
        <v>0</v>
      </c>
      <c r="BI271" s="187">
        <f>IF(N271="nulová",J271,0)</f>
        <v>0</v>
      </c>
      <c r="BJ271" s="18" t="s">
        <v>133</v>
      </c>
      <c r="BK271" s="187">
        <f>ROUND(I271*H271,2)</f>
        <v>0</v>
      </c>
      <c r="BL271" s="18" t="s">
        <v>179</v>
      </c>
      <c r="BM271" s="186" t="s">
        <v>354</v>
      </c>
    </row>
    <row r="272" spans="1:65" s="2" customFormat="1" ht="19.2">
      <c r="A272" s="35"/>
      <c r="B272" s="36"/>
      <c r="C272" s="37"/>
      <c r="D272" s="188" t="s">
        <v>135</v>
      </c>
      <c r="E272" s="37"/>
      <c r="F272" s="189" t="s">
        <v>355</v>
      </c>
      <c r="G272" s="37"/>
      <c r="H272" s="37"/>
      <c r="I272" s="190"/>
      <c r="J272" s="37"/>
      <c r="K272" s="37"/>
      <c r="L272" s="40"/>
      <c r="M272" s="191"/>
      <c r="N272" s="192"/>
      <c r="O272" s="66"/>
      <c r="P272" s="66"/>
      <c r="Q272" s="66"/>
      <c r="R272" s="66"/>
      <c r="S272" s="66"/>
      <c r="T272" s="67"/>
      <c r="U272" s="35"/>
      <c r="V272" s="35"/>
      <c r="W272" s="35"/>
      <c r="X272" s="35"/>
      <c r="Y272" s="35"/>
      <c r="Z272" s="35"/>
      <c r="AA272" s="35"/>
      <c r="AB272" s="35"/>
      <c r="AC272" s="35"/>
      <c r="AD272" s="35"/>
      <c r="AE272" s="35"/>
      <c r="AT272" s="18" t="s">
        <v>135</v>
      </c>
      <c r="AU272" s="18" t="s">
        <v>88</v>
      </c>
    </row>
    <row r="273" spans="1:65" s="13" customFormat="1" ht="10.199999999999999">
      <c r="B273" s="194"/>
      <c r="C273" s="195"/>
      <c r="D273" s="188" t="s">
        <v>139</v>
      </c>
      <c r="E273" s="196" t="s">
        <v>40</v>
      </c>
      <c r="F273" s="197" t="s">
        <v>356</v>
      </c>
      <c r="G273" s="195"/>
      <c r="H273" s="196" t="s">
        <v>40</v>
      </c>
      <c r="I273" s="198"/>
      <c r="J273" s="195"/>
      <c r="K273" s="195"/>
      <c r="L273" s="199"/>
      <c r="M273" s="200"/>
      <c r="N273" s="201"/>
      <c r="O273" s="201"/>
      <c r="P273" s="201"/>
      <c r="Q273" s="201"/>
      <c r="R273" s="201"/>
      <c r="S273" s="201"/>
      <c r="T273" s="202"/>
      <c r="AT273" s="203" t="s">
        <v>139</v>
      </c>
      <c r="AU273" s="203" t="s">
        <v>88</v>
      </c>
      <c r="AV273" s="13" t="s">
        <v>86</v>
      </c>
      <c r="AW273" s="13" t="s">
        <v>38</v>
      </c>
      <c r="AX273" s="13" t="s">
        <v>78</v>
      </c>
      <c r="AY273" s="203" t="s">
        <v>125</v>
      </c>
    </row>
    <row r="274" spans="1:65" s="13" customFormat="1" ht="10.199999999999999">
      <c r="B274" s="194"/>
      <c r="C274" s="195"/>
      <c r="D274" s="188" t="s">
        <v>139</v>
      </c>
      <c r="E274" s="196" t="s">
        <v>40</v>
      </c>
      <c r="F274" s="197" t="s">
        <v>357</v>
      </c>
      <c r="G274" s="195"/>
      <c r="H274" s="196" t="s">
        <v>40</v>
      </c>
      <c r="I274" s="198"/>
      <c r="J274" s="195"/>
      <c r="K274" s="195"/>
      <c r="L274" s="199"/>
      <c r="M274" s="200"/>
      <c r="N274" s="201"/>
      <c r="O274" s="201"/>
      <c r="P274" s="201"/>
      <c r="Q274" s="201"/>
      <c r="R274" s="201"/>
      <c r="S274" s="201"/>
      <c r="T274" s="202"/>
      <c r="AT274" s="203" t="s">
        <v>139</v>
      </c>
      <c r="AU274" s="203" t="s">
        <v>88</v>
      </c>
      <c r="AV274" s="13" t="s">
        <v>86</v>
      </c>
      <c r="AW274" s="13" t="s">
        <v>38</v>
      </c>
      <c r="AX274" s="13" t="s">
        <v>78</v>
      </c>
      <c r="AY274" s="203" t="s">
        <v>125</v>
      </c>
    </row>
    <row r="275" spans="1:65" s="14" customFormat="1" ht="10.199999999999999">
      <c r="B275" s="204"/>
      <c r="C275" s="205"/>
      <c r="D275" s="188" t="s">
        <v>139</v>
      </c>
      <c r="E275" s="206" t="s">
        <v>40</v>
      </c>
      <c r="F275" s="207" t="s">
        <v>358</v>
      </c>
      <c r="G275" s="205"/>
      <c r="H275" s="208">
        <v>44.5</v>
      </c>
      <c r="I275" s="209"/>
      <c r="J275" s="205"/>
      <c r="K275" s="205"/>
      <c r="L275" s="210"/>
      <c r="M275" s="211"/>
      <c r="N275" s="212"/>
      <c r="O275" s="212"/>
      <c r="P275" s="212"/>
      <c r="Q275" s="212"/>
      <c r="R275" s="212"/>
      <c r="S275" s="212"/>
      <c r="T275" s="213"/>
      <c r="AT275" s="214" t="s">
        <v>139</v>
      </c>
      <c r="AU275" s="214" t="s">
        <v>88</v>
      </c>
      <c r="AV275" s="14" t="s">
        <v>88</v>
      </c>
      <c r="AW275" s="14" t="s">
        <v>38</v>
      </c>
      <c r="AX275" s="14" t="s">
        <v>86</v>
      </c>
      <c r="AY275" s="214" t="s">
        <v>125</v>
      </c>
    </row>
    <row r="276" spans="1:65" s="2" customFormat="1" ht="14.4" customHeight="1">
      <c r="A276" s="35"/>
      <c r="B276" s="36"/>
      <c r="C276" s="175" t="s">
        <v>359</v>
      </c>
      <c r="D276" s="175" t="s">
        <v>128</v>
      </c>
      <c r="E276" s="176" t="s">
        <v>360</v>
      </c>
      <c r="F276" s="177" t="s">
        <v>361</v>
      </c>
      <c r="G276" s="178" t="s">
        <v>131</v>
      </c>
      <c r="H276" s="179">
        <v>445</v>
      </c>
      <c r="I276" s="180"/>
      <c r="J276" s="181">
        <f>ROUND(I276*H276,2)</f>
        <v>0</v>
      </c>
      <c r="K276" s="177" t="s">
        <v>40</v>
      </c>
      <c r="L276" s="40"/>
      <c r="M276" s="182" t="s">
        <v>40</v>
      </c>
      <c r="N276" s="183" t="s">
        <v>51</v>
      </c>
      <c r="O276" s="66"/>
      <c r="P276" s="184">
        <f>O276*H276</f>
        <v>0</v>
      </c>
      <c r="Q276" s="184">
        <v>0</v>
      </c>
      <c r="R276" s="184">
        <f>Q276*H276</f>
        <v>0</v>
      </c>
      <c r="S276" s="184">
        <v>0</v>
      </c>
      <c r="T276" s="185">
        <f>S276*H276</f>
        <v>0</v>
      </c>
      <c r="U276" s="35"/>
      <c r="V276" s="35"/>
      <c r="W276" s="35"/>
      <c r="X276" s="35"/>
      <c r="Y276" s="35"/>
      <c r="Z276" s="35"/>
      <c r="AA276" s="35"/>
      <c r="AB276" s="35"/>
      <c r="AC276" s="35"/>
      <c r="AD276" s="35"/>
      <c r="AE276" s="35"/>
      <c r="AR276" s="186" t="s">
        <v>179</v>
      </c>
      <c r="AT276" s="186" t="s">
        <v>128</v>
      </c>
      <c r="AU276" s="186" t="s">
        <v>88</v>
      </c>
      <c r="AY276" s="18" t="s">
        <v>125</v>
      </c>
      <c r="BE276" s="187">
        <f>IF(N276="základní",J276,0)</f>
        <v>0</v>
      </c>
      <c r="BF276" s="187">
        <f>IF(N276="snížená",J276,0)</f>
        <v>0</v>
      </c>
      <c r="BG276" s="187">
        <f>IF(N276="zákl. přenesená",J276,0)</f>
        <v>0</v>
      </c>
      <c r="BH276" s="187">
        <f>IF(N276="sníž. přenesená",J276,0)</f>
        <v>0</v>
      </c>
      <c r="BI276" s="187">
        <f>IF(N276="nulová",J276,0)</f>
        <v>0</v>
      </c>
      <c r="BJ276" s="18" t="s">
        <v>133</v>
      </c>
      <c r="BK276" s="187">
        <f>ROUND(I276*H276,2)</f>
        <v>0</v>
      </c>
      <c r="BL276" s="18" t="s">
        <v>179</v>
      </c>
      <c r="BM276" s="186" t="s">
        <v>362</v>
      </c>
    </row>
    <row r="277" spans="1:65" s="2" customFormat="1" ht="10.199999999999999">
      <c r="A277" s="35"/>
      <c r="B277" s="36"/>
      <c r="C277" s="37"/>
      <c r="D277" s="188" t="s">
        <v>135</v>
      </c>
      <c r="E277" s="37"/>
      <c r="F277" s="189" t="s">
        <v>363</v>
      </c>
      <c r="G277" s="37"/>
      <c r="H277" s="37"/>
      <c r="I277" s="190"/>
      <c r="J277" s="37"/>
      <c r="K277" s="37"/>
      <c r="L277" s="40"/>
      <c r="M277" s="191"/>
      <c r="N277" s="192"/>
      <c r="O277" s="66"/>
      <c r="P277" s="66"/>
      <c r="Q277" s="66"/>
      <c r="R277" s="66"/>
      <c r="S277" s="66"/>
      <c r="T277" s="67"/>
      <c r="U277" s="35"/>
      <c r="V277" s="35"/>
      <c r="W277" s="35"/>
      <c r="X277" s="35"/>
      <c r="Y277" s="35"/>
      <c r="Z277" s="35"/>
      <c r="AA277" s="35"/>
      <c r="AB277" s="35"/>
      <c r="AC277" s="35"/>
      <c r="AD277" s="35"/>
      <c r="AE277" s="35"/>
      <c r="AT277" s="18" t="s">
        <v>135</v>
      </c>
      <c r="AU277" s="18" t="s">
        <v>88</v>
      </c>
    </row>
    <row r="278" spans="1:65" s="13" customFormat="1" ht="10.199999999999999">
      <c r="B278" s="194"/>
      <c r="C278" s="195"/>
      <c r="D278" s="188" t="s">
        <v>139</v>
      </c>
      <c r="E278" s="196" t="s">
        <v>40</v>
      </c>
      <c r="F278" s="197" t="s">
        <v>356</v>
      </c>
      <c r="G278" s="195"/>
      <c r="H278" s="196" t="s">
        <v>40</v>
      </c>
      <c r="I278" s="198"/>
      <c r="J278" s="195"/>
      <c r="K278" s="195"/>
      <c r="L278" s="199"/>
      <c r="M278" s="200"/>
      <c r="N278" s="201"/>
      <c r="O278" s="201"/>
      <c r="P278" s="201"/>
      <c r="Q278" s="201"/>
      <c r="R278" s="201"/>
      <c r="S278" s="201"/>
      <c r="T278" s="202"/>
      <c r="AT278" s="203" t="s">
        <v>139</v>
      </c>
      <c r="AU278" s="203" t="s">
        <v>88</v>
      </c>
      <c r="AV278" s="13" t="s">
        <v>86</v>
      </c>
      <c r="AW278" s="13" t="s">
        <v>38</v>
      </c>
      <c r="AX278" s="13" t="s">
        <v>78</v>
      </c>
      <c r="AY278" s="203" t="s">
        <v>125</v>
      </c>
    </row>
    <row r="279" spans="1:65" s="13" customFormat="1" ht="10.199999999999999">
      <c r="B279" s="194"/>
      <c r="C279" s="195"/>
      <c r="D279" s="188" t="s">
        <v>139</v>
      </c>
      <c r="E279" s="196" t="s">
        <v>40</v>
      </c>
      <c r="F279" s="197" t="s">
        <v>364</v>
      </c>
      <c r="G279" s="195"/>
      <c r="H279" s="196" t="s">
        <v>40</v>
      </c>
      <c r="I279" s="198"/>
      <c r="J279" s="195"/>
      <c r="K279" s="195"/>
      <c r="L279" s="199"/>
      <c r="M279" s="200"/>
      <c r="N279" s="201"/>
      <c r="O279" s="201"/>
      <c r="P279" s="201"/>
      <c r="Q279" s="201"/>
      <c r="R279" s="201"/>
      <c r="S279" s="201"/>
      <c r="T279" s="202"/>
      <c r="AT279" s="203" t="s">
        <v>139</v>
      </c>
      <c r="AU279" s="203" t="s">
        <v>88</v>
      </c>
      <c r="AV279" s="13" t="s">
        <v>86</v>
      </c>
      <c r="AW279" s="13" t="s">
        <v>38</v>
      </c>
      <c r="AX279" s="13" t="s">
        <v>78</v>
      </c>
      <c r="AY279" s="203" t="s">
        <v>125</v>
      </c>
    </row>
    <row r="280" spans="1:65" s="14" customFormat="1" ht="10.199999999999999">
      <c r="B280" s="204"/>
      <c r="C280" s="205"/>
      <c r="D280" s="188" t="s">
        <v>139</v>
      </c>
      <c r="E280" s="206" t="s">
        <v>40</v>
      </c>
      <c r="F280" s="207" t="s">
        <v>365</v>
      </c>
      <c r="G280" s="205"/>
      <c r="H280" s="208">
        <v>445</v>
      </c>
      <c r="I280" s="209"/>
      <c r="J280" s="205"/>
      <c r="K280" s="205"/>
      <c r="L280" s="210"/>
      <c r="M280" s="211"/>
      <c r="N280" s="212"/>
      <c r="O280" s="212"/>
      <c r="P280" s="212"/>
      <c r="Q280" s="212"/>
      <c r="R280" s="212"/>
      <c r="S280" s="212"/>
      <c r="T280" s="213"/>
      <c r="AT280" s="214" t="s">
        <v>139</v>
      </c>
      <c r="AU280" s="214" t="s">
        <v>88</v>
      </c>
      <c r="AV280" s="14" t="s">
        <v>88</v>
      </c>
      <c r="AW280" s="14" t="s">
        <v>38</v>
      </c>
      <c r="AX280" s="14" t="s">
        <v>86</v>
      </c>
      <c r="AY280" s="214" t="s">
        <v>125</v>
      </c>
    </row>
    <row r="281" spans="1:65" s="2" customFormat="1" ht="14.4" customHeight="1">
      <c r="A281" s="35"/>
      <c r="B281" s="36"/>
      <c r="C281" s="175" t="s">
        <v>266</v>
      </c>
      <c r="D281" s="175" t="s">
        <v>128</v>
      </c>
      <c r="E281" s="176" t="s">
        <v>366</v>
      </c>
      <c r="F281" s="177" t="s">
        <v>367</v>
      </c>
      <c r="G281" s="178" t="s">
        <v>131</v>
      </c>
      <c r="H281" s="179">
        <v>445</v>
      </c>
      <c r="I281" s="180"/>
      <c r="J281" s="181">
        <f>ROUND(I281*H281,2)</f>
        <v>0</v>
      </c>
      <c r="K281" s="177" t="s">
        <v>132</v>
      </c>
      <c r="L281" s="40"/>
      <c r="M281" s="182" t="s">
        <v>40</v>
      </c>
      <c r="N281" s="183" t="s">
        <v>51</v>
      </c>
      <c r="O281" s="66"/>
      <c r="P281" s="184">
        <f>O281*H281</f>
        <v>0</v>
      </c>
      <c r="Q281" s="184">
        <v>1.2999999999999999E-2</v>
      </c>
      <c r="R281" s="184">
        <f>Q281*H281</f>
        <v>5.7850000000000001</v>
      </c>
      <c r="S281" s="184">
        <v>1.2999999999999999E-2</v>
      </c>
      <c r="T281" s="185">
        <f>S281*H281</f>
        <v>5.7850000000000001</v>
      </c>
      <c r="U281" s="35"/>
      <c r="V281" s="35"/>
      <c r="W281" s="35"/>
      <c r="X281" s="35"/>
      <c r="Y281" s="35"/>
      <c r="Z281" s="35"/>
      <c r="AA281" s="35"/>
      <c r="AB281" s="35"/>
      <c r="AC281" s="35"/>
      <c r="AD281" s="35"/>
      <c r="AE281" s="35"/>
      <c r="AR281" s="186" t="s">
        <v>179</v>
      </c>
      <c r="AT281" s="186" t="s">
        <v>128</v>
      </c>
      <c r="AU281" s="186" t="s">
        <v>88</v>
      </c>
      <c r="AY281" s="18" t="s">
        <v>125</v>
      </c>
      <c r="BE281" s="187">
        <f>IF(N281="základní",J281,0)</f>
        <v>0</v>
      </c>
      <c r="BF281" s="187">
        <f>IF(N281="snížená",J281,0)</f>
        <v>0</v>
      </c>
      <c r="BG281" s="187">
        <f>IF(N281="zákl. přenesená",J281,0)</f>
        <v>0</v>
      </c>
      <c r="BH281" s="187">
        <f>IF(N281="sníž. přenesená",J281,0)</f>
        <v>0</v>
      </c>
      <c r="BI281" s="187">
        <f>IF(N281="nulová",J281,0)</f>
        <v>0</v>
      </c>
      <c r="BJ281" s="18" t="s">
        <v>133</v>
      </c>
      <c r="BK281" s="187">
        <f>ROUND(I281*H281,2)</f>
        <v>0</v>
      </c>
      <c r="BL281" s="18" t="s">
        <v>179</v>
      </c>
      <c r="BM281" s="186" t="s">
        <v>368</v>
      </c>
    </row>
    <row r="282" spans="1:65" s="2" customFormat="1" ht="19.2">
      <c r="A282" s="35"/>
      <c r="B282" s="36"/>
      <c r="C282" s="37"/>
      <c r="D282" s="188" t="s">
        <v>135</v>
      </c>
      <c r="E282" s="37"/>
      <c r="F282" s="189" t="s">
        <v>369</v>
      </c>
      <c r="G282" s="37"/>
      <c r="H282" s="37"/>
      <c r="I282" s="190"/>
      <c r="J282" s="37"/>
      <c r="K282" s="37"/>
      <c r="L282" s="40"/>
      <c r="M282" s="191"/>
      <c r="N282" s="192"/>
      <c r="O282" s="66"/>
      <c r="P282" s="66"/>
      <c r="Q282" s="66"/>
      <c r="R282" s="66"/>
      <c r="S282" s="66"/>
      <c r="T282" s="67"/>
      <c r="U282" s="35"/>
      <c r="V282" s="35"/>
      <c r="W282" s="35"/>
      <c r="X282" s="35"/>
      <c r="Y282" s="35"/>
      <c r="Z282" s="35"/>
      <c r="AA282" s="35"/>
      <c r="AB282" s="35"/>
      <c r="AC282" s="35"/>
      <c r="AD282" s="35"/>
      <c r="AE282" s="35"/>
      <c r="AT282" s="18" t="s">
        <v>135</v>
      </c>
      <c r="AU282" s="18" t="s">
        <v>88</v>
      </c>
    </row>
    <row r="283" spans="1:65" s="13" customFormat="1" ht="10.199999999999999">
      <c r="B283" s="194"/>
      <c r="C283" s="195"/>
      <c r="D283" s="188" t="s">
        <v>139</v>
      </c>
      <c r="E283" s="196" t="s">
        <v>40</v>
      </c>
      <c r="F283" s="197" t="s">
        <v>370</v>
      </c>
      <c r="G283" s="195"/>
      <c r="H283" s="196" t="s">
        <v>40</v>
      </c>
      <c r="I283" s="198"/>
      <c r="J283" s="195"/>
      <c r="K283" s="195"/>
      <c r="L283" s="199"/>
      <c r="M283" s="200"/>
      <c r="N283" s="201"/>
      <c r="O283" s="201"/>
      <c r="P283" s="201"/>
      <c r="Q283" s="201"/>
      <c r="R283" s="201"/>
      <c r="S283" s="201"/>
      <c r="T283" s="202"/>
      <c r="AT283" s="203" t="s">
        <v>139</v>
      </c>
      <c r="AU283" s="203" t="s">
        <v>88</v>
      </c>
      <c r="AV283" s="13" t="s">
        <v>86</v>
      </c>
      <c r="AW283" s="13" t="s">
        <v>38</v>
      </c>
      <c r="AX283" s="13" t="s">
        <v>78</v>
      </c>
      <c r="AY283" s="203" t="s">
        <v>125</v>
      </c>
    </row>
    <row r="284" spans="1:65" s="14" customFormat="1" ht="10.199999999999999">
      <c r="B284" s="204"/>
      <c r="C284" s="205"/>
      <c r="D284" s="188" t="s">
        <v>139</v>
      </c>
      <c r="E284" s="206" t="s">
        <v>40</v>
      </c>
      <c r="F284" s="207" t="s">
        <v>365</v>
      </c>
      <c r="G284" s="205"/>
      <c r="H284" s="208">
        <v>445</v>
      </c>
      <c r="I284" s="209"/>
      <c r="J284" s="205"/>
      <c r="K284" s="205"/>
      <c r="L284" s="210"/>
      <c r="M284" s="211"/>
      <c r="N284" s="212"/>
      <c r="O284" s="212"/>
      <c r="P284" s="212"/>
      <c r="Q284" s="212"/>
      <c r="R284" s="212"/>
      <c r="S284" s="212"/>
      <c r="T284" s="213"/>
      <c r="AT284" s="214" t="s">
        <v>139</v>
      </c>
      <c r="AU284" s="214" t="s">
        <v>88</v>
      </c>
      <c r="AV284" s="14" t="s">
        <v>88</v>
      </c>
      <c r="AW284" s="14" t="s">
        <v>38</v>
      </c>
      <c r="AX284" s="14" t="s">
        <v>86</v>
      </c>
      <c r="AY284" s="214" t="s">
        <v>125</v>
      </c>
    </row>
    <row r="285" spans="1:65" s="2" customFormat="1" ht="14.4" customHeight="1">
      <c r="A285" s="35"/>
      <c r="B285" s="36"/>
      <c r="C285" s="175" t="s">
        <v>371</v>
      </c>
      <c r="D285" s="175" t="s">
        <v>128</v>
      </c>
      <c r="E285" s="176" t="s">
        <v>372</v>
      </c>
      <c r="F285" s="177" t="s">
        <v>367</v>
      </c>
      <c r="G285" s="178" t="s">
        <v>131</v>
      </c>
      <c r="H285" s="179">
        <v>445</v>
      </c>
      <c r="I285" s="180"/>
      <c r="J285" s="181">
        <f>ROUND(I285*H285,2)</f>
        <v>0</v>
      </c>
      <c r="K285" s="177" t="s">
        <v>40</v>
      </c>
      <c r="L285" s="40"/>
      <c r="M285" s="182" t="s">
        <v>40</v>
      </c>
      <c r="N285" s="183" t="s">
        <v>51</v>
      </c>
      <c r="O285" s="66"/>
      <c r="P285" s="184">
        <f>O285*H285</f>
        <v>0</v>
      </c>
      <c r="Q285" s="184">
        <v>3.0000000000000001E-3</v>
      </c>
      <c r="R285" s="184">
        <f>Q285*H285</f>
        <v>1.335</v>
      </c>
      <c r="S285" s="184">
        <v>3.0000000000000001E-3</v>
      </c>
      <c r="T285" s="185">
        <f>S285*H285</f>
        <v>1.335</v>
      </c>
      <c r="U285" s="35"/>
      <c r="V285" s="35"/>
      <c r="W285" s="35"/>
      <c r="X285" s="35"/>
      <c r="Y285" s="35"/>
      <c r="Z285" s="35"/>
      <c r="AA285" s="35"/>
      <c r="AB285" s="35"/>
      <c r="AC285" s="35"/>
      <c r="AD285" s="35"/>
      <c r="AE285" s="35"/>
      <c r="AR285" s="186" t="s">
        <v>179</v>
      </c>
      <c r="AT285" s="186" t="s">
        <v>128</v>
      </c>
      <c r="AU285" s="186" t="s">
        <v>88</v>
      </c>
      <c r="AY285" s="18" t="s">
        <v>125</v>
      </c>
      <c r="BE285" s="187">
        <f>IF(N285="základní",J285,0)</f>
        <v>0</v>
      </c>
      <c r="BF285" s="187">
        <f>IF(N285="snížená",J285,0)</f>
        <v>0</v>
      </c>
      <c r="BG285" s="187">
        <f>IF(N285="zákl. přenesená",J285,0)</f>
        <v>0</v>
      </c>
      <c r="BH285" s="187">
        <f>IF(N285="sníž. přenesená",J285,0)</f>
        <v>0</v>
      </c>
      <c r="BI285" s="187">
        <f>IF(N285="nulová",J285,0)</f>
        <v>0</v>
      </c>
      <c r="BJ285" s="18" t="s">
        <v>133</v>
      </c>
      <c r="BK285" s="187">
        <f>ROUND(I285*H285,2)</f>
        <v>0</v>
      </c>
      <c r="BL285" s="18" t="s">
        <v>179</v>
      </c>
      <c r="BM285" s="186" t="s">
        <v>373</v>
      </c>
    </row>
    <row r="286" spans="1:65" s="2" customFormat="1" ht="19.2">
      <c r="A286" s="35"/>
      <c r="B286" s="36"/>
      <c r="C286" s="37"/>
      <c r="D286" s="188" t="s">
        <v>135</v>
      </c>
      <c r="E286" s="37"/>
      <c r="F286" s="189" t="s">
        <v>369</v>
      </c>
      <c r="G286" s="37"/>
      <c r="H286" s="37"/>
      <c r="I286" s="190"/>
      <c r="J286" s="37"/>
      <c r="K286" s="37"/>
      <c r="L286" s="40"/>
      <c r="M286" s="191"/>
      <c r="N286" s="192"/>
      <c r="O286" s="66"/>
      <c r="P286" s="66"/>
      <c r="Q286" s="66"/>
      <c r="R286" s="66"/>
      <c r="S286" s="66"/>
      <c r="T286" s="67"/>
      <c r="U286" s="35"/>
      <c r="V286" s="35"/>
      <c r="W286" s="35"/>
      <c r="X286" s="35"/>
      <c r="Y286" s="35"/>
      <c r="Z286" s="35"/>
      <c r="AA286" s="35"/>
      <c r="AB286" s="35"/>
      <c r="AC286" s="35"/>
      <c r="AD286" s="35"/>
      <c r="AE286" s="35"/>
      <c r="AT286" s="18" t="s">
        <v>135</v>
      </c>
      <c r="AU286" s="18" t="s">
        <v>88</v>
      </c>
    </row>
    <row r="287" spans="1:65" s="13" customFormat="1" ht="20.399999999999999">
      <c r="B287" s="194"/>
      <c r="C287" s="195"/>
      <c r="D287" s="188" t="s">
        <v>139</v>
      </c>
      <c r="E287" s="196" t="s">
        <v>40</v>
      </c>
      <c r="F287" s="197" t="s">
        <v>374</v>
      </c>
      <c r="G287" s="195"/>
      <c r="H287" s="196" t="s">
        <v>40</v>
      </c>
      <c r="I287" s="198"/>
      <c r="J287" s="195"/>
      <c r="K287" s="195"/>
      <c r="L287" s="199"/>
      <c r="M287" s="200"/>
      <c r="N287" s="201"/>
      <c r="O287" s="201"/>
      <c r="P287" s="201"/>
      <c r="Q287" s="201"/>
      <c r="R287" s="201"/>
      <c r="S287" s="201"/>
      <c r="T287" s="202"/>
      <c r="AT287" s="203" t="s">
        <v>139</v>
      </c>
      <c r="AU287" s="203" t="s">
        <v>88</v>
      </c>
      <c r="AV287" s="13" t="s">
        <v>86</v>
      </c>
      <c r="AW287" s="13" t="s">
        <v>38</v>
      </c>
      <c r="AX287" s="13" t="s">
        <v>78</v>
      </c>
      <c r="AY287" s="203" t="s">
        <v>125</v>
      </c>
    </row>
    <row r="288" spans="1:65" s="14" customFormat="1" ht="10.199999999999999">
      <c r="B288" s="204"/>
      <c r="C288" s="205"/>
      <c r="D288" s="188" t="s">
        <v>139</v>
      </c>
      <c r="E288" s="206" t="s">
        <v>40</v>
      </c>
      <c r="F288" s="207" t="s">
        <v>365</v>
      </c>
      <c r="G288" s="205"/>
      <c r="H288" s="208">
        <v>445</v>
      </c>
      <c r="I288" s="209"/>
      <c r="J288" s="205"/>
      <c r="K288" s="205"/>
      <c r="L288" s="210"/>
      <c r="M288" s="211"/>
      <c r="N288" s="212"/>
      <c r="O288" s="212"/>
      <c r="P288" s="212"/>
      <c r="Q288" s="212"/>
      <c r="R288" s="212"/>
      <c r="S288" s="212"/>
      <c r="T288" s="213"/>
      <c r="AT288" s="214" t="s">
        <v>139</v>
      </c>
      <c r="AU288" s="214" t="s">
        <v>88</v>
      </c>
      <c r="AV288" s="14" t="s">
        <v>88</v>
      </c>
      <c r="AW288" s="14" t="s">
        <v>38</v>
      </c>
      <c r="AX288" s="14" t="s">
        <v>86</v>
      </c>
      <c r="AY288" s="214" t="s">
        <v>125</v>
      </c>
    </row>
    <row r="289" spans="1:65" s="2" customFormat="1" ht="14.4" customHeight="1">
      <c r="A289" s="35"/>
      <c r="B289" s="36"/>
      <c r="C289" s="175" t="s">
        <v>375</v>
      </c>
      <c r="D289" s="175" t="s">
        <v>128</v>
      </c>
      <c r="E289" s="176" t="s">
        <v>376</v>
      </c>
      <c r="F289" s="177" t="s">
        <v>377</v>
      </c>
      <c r="G289" s="178" t="s">
        <v>131</v>
      </c>
      <c r="H289" s="179">
        <v>445</v>
      </c>
      <c r="I289" s="180"/>
      <c r="J289" s="181">
        <f>ROUND(I289*H289,2)</f>
        <v>0</v>
      </c>
      <c r="K289" s="177" t="s">
        <v>132</v>
      </c>
      <c r="L289" s="40"/>
      <c r="M289" s="182" t="s">
        <v>40</v>
      </c>
      <c r="N289" s="183" t="s">
        <v>51</v>
      </c>
      <c r="O289" s="66"/>
      <c r="P289" s="184">
        <f>O289*H289</f>
        <v>0</v>
      </c>
      <c r="Q289" s="184">
        <v>1.0999999999999999E-2</v>
      </c>
      <c r="R289" s="184">
        <f>Q289*H289</f>
        <v>4.8949999999999996</v>
      </c>
      <c r="S289" s="184">
        <v>1.0999999999999999E-2</v>
      </c>
      <c r="T289" s="185">
        <f>S289*H289</f>
        <v>4.8949999999999996</v>
      </c>
      <c r="U289" s="35"/>
      <c r="V289" s="35"/>
      <c r="W289" s="35"/>
      <c r="X289" s="35"/>
      <c r="Y289" s="35"/>
      <c r="Z289" s="35"/>
      <c r="AA289" s="35"/>
      <c r="AB289" s="35"/>
      <c r="AC289" s="35"/>
      <c r="AD289" s="35"/>
      <c r="AE289" s="35"/>
      <c r="AR289" s="186" t="s">
        <v>179</v>
      </c>
      <c r="AT289" s="186" t="s">
        <v>128</v>
      </c>
      <c r="AU289" s="186" t="s">
        <v>88</v>
      </c>
      <c r="AY289" s="18" t="s">
        <v>125</v>
      </c>
      <c r="BE289" s="187">
        <f>IF(N289="základní",J289,0)</f>
        <v>0</v>
      </c>
      <c r="BF289" s="187">
        <f>IF(N289="snížená",J289,0)</f>
        <v>0</v>
      </c>
      <c r="BG289" s="187">
        <f>IF(N289="zákl. přenesená",J289,0)</f>
        <v>0</v>
      </c>
      <c r="BH289" s="187">
        <f>IF(N289="sníž. přenesená",J289,0)</f>
        <v>0</v>
      </c>
      <c r="BI289" s="187">
        <f>IF(N289="nulová",J289,0)</f>
        <v>0</v>
      </c>
      <c r="BJ289" s="18" t="s">
        <v>133</v>
      </c>
      <c r="BK289" s="187">
        <f>ROUND(I289*H289,2)</f>
        <v>0</v>
      </c>
      <c r="BL289" s="18" t="s">
        <v>179</v>
      </c>
      <c r="BM289" s="186" t="s">
        <v>378</v>
      </c>
    </row>
    <row r="290" spans="1:65" s="2" customFormat="1" ht="19.2">
      <c r="A290" s="35"/>
      <c r="B290" s="36"/>
      <c r="C290" s="37"/>
      <c r="D290" s="188" t="s">
        <v>135</v>
      </c>
      <c r="E290" s="37"/>
      <c r="F290" s="189" t="s">
        <v>379</v>
      </c>
      <c r="G290" s="37"/>
      <c r="H290" s="37"/>
      <c r="I290" s="190"/>
      <c r="J290" s="37"/>
      <c r="K290" s="37"/>
      <c r="L290" s="40"/>
      <c r="M290" s="191"/>
      <c r="N290" s="192"/>
      <c r="O290" s="66"/>
      <c r="P290" s="66"/>
      <c r="Q290" s="66"/>
      <c r="R290" s="66"/>
      <c r="S290" s="66"/>
      <c r="T290" s="67"/>
      <c r="U290" s="35"/>
      <c r="V290" s="35"/>
      <c r="W290" s="35"/>
      <c r="X290" s="35"/>
      <c r="Y290" s="35"/>
      <c r="Z290" s="35"/>
      <c r="AA290" s="35"/>
      <c r="AB290" s="35"/>
      <c r="AC290" s="35"/>
      <c r="AD290" s="35"/>
      <c r="AE290" s="35"/>
      <c r="AT290" s="18" t="s">
        <v>135</v>
      </c>
      <c r="AU290" s="18" t="s">
        <v>88</v>
      </c>
    </row>
    <row r="291" spans="1:65" s="13" customFormat="1" ht="10.199999999999999">
      <c r="B291" s="194"/>
      <c r="C291" s="195"/>
      <c r="D291" s="188" t="s">
        <v>139</v>
      </c>
      <c r="E291" s="196" t="s">
        <v>40</v>
      </c>
      <c r="F291" s="197" t="s">
        <v>380</v>
      </c>
      <c r="G291" s="195"/>
      <c r="H291" s="196" t="s">
        <v>40</v>
      </c>
      <c r="I291" s="198"/>
      <c r="J291" s="195"/>
      <c r="K291" s="195"/>
      <c r="L291" s="199"/>
      <c r="M291" s="200"/>
      <c r="N291" s="201"/>
      <c r="O291" s="201"/>
      <c r="P291" s="201"/>
      <c r="Q291" s="201"/>
      <c r="R291" s="201"/>
      <c r="S291" s="201"/>
      <c r="T291" s="202"/>
      <c r="AT291" s="203" t="s">
        <v>139</v>
      </c>
      <c r="AU291" s="203" t="s">
        <v>88</v>
      </c>
      <c r="AV291" s="13" t="s">
        <v>86</v>
      </c>
      <c r="AW291" s="13" t="s">
        <v>38</v>
      </c>
      <c r="AX291" s="13" t="s">
        <v>78</v>
      </c>
      <c r="AY291" s="203" t="s">
        <v>125</v>
      </c>
    </row>
    <row r="292" spans="1:65" s="14" customFormat="1" ht="10.199999999999999">
      <c r="B292" s="204"/>
      <c r="C292" s="205"/>
      <c r="D292" s="188" t="s">
        <v>139</v>
      </c>
      <c r="E292" s="206" t="s">
        <v>40</v>
      </c>
      <c r="F292" s="207" t="s">
        <v>365</v>
      </c>
      <c r="G292" s="205"/>
      <c r="H292" s="208">
        <v>445</v>
      </c>
      <c r="I292" s="209"/>
      <c r="J292" s="205"/>
      <c r="K292" s="205"/>
      <c r="L292" s="210"/>
      <c r="M292" s="211"/>
      <c r="N292" s="212"/>
      <c r="O292" s="212"/>
      <c r="P292" s="212"/>
      <c r="Q292" s="212"/>
      <c r="R292" s="212"/>
      <c r="S292" s="212"/>
      <c r="T292" s="213"/>
      <c r="AT292" s="214" t="s">
        <v>139</v>
      </c>
      <c r="AU292" s="214" t="s">
        <v>88</v>
      </c>
      <c r="AV292" s="14" t="s">
        <v>88</v>
      </c>
      <c r="AW292" s="14" t="s">
        <v>38</v>
      </c>
      <c r="AX292" s="14" t="s">
        <v>86</v>
      </c>
      <c r="AY292" s="214" t="s">
        <v>125</v>
      </c>
    </row>
    <row r="293" spans="1:65" s="2" customFormat="1" ht="14.4" customHeight="1">
      <c r="A293" s="35"/>
      <c r="B293" s="36"/>
      <c r="C293" s="175" t="s">
        <v>381</v>
      </c>
      <c r="D293" s="175" t="s">
        <v>128</v>
      </c>
      <c r="E293" s="176" t="s">
        <v>382</v>
      </c>
      <c r="F293" s="177" t="s">
        <v>383</v>
      </c>
      <c r="G293" s="178" t="s">
        <v>131</v>
      </c>
      <c r="H293" s="179">
        <v>445</v>
      </c>
      <c r="I293" s="180"/>
      <c r="J293" s="181">
        <f>ROUND(I293*H293,2)</f>
        <v>0</v>
      </c>
      <c r="K293" s="177" t="s">
        <v>132</v>
      </c>
      <c r="L293" s="40"/>
      <c r="M293" s="182" t="s">
        <v>40</v>
      </c>
      <c r="N293" s="183" t="s">
        <v>51</v>
      </c>
      <c r="O293" s="66"/>
      <c r="P293" s="184">
        <f>O293*H293</f>
        <v>0</v>
      </c>
      <c r="Q293" s="184">
        <v>6.0999999999999997E-4</v>
      </c>
      <c r="R293" s="184">
        <f>Q293*H293</f>
        <v>0.27144999999999997</v>
      </c>
      <c r="S293" s="184">
        <v>0</v>
      </c>
      <c r="T293" s="185">
        <f>S293*H293</f>
        <v>0</v>
      </c>
      <c r="U293" s="35"/>
      <c r="V293" s="35"/>
      <c r="W293" s="35"/>
      <c r="X293" s="35"/>
      <c r="Y293" s="35"/>
      <c r="Z293" s="35"/>
      <c r="AA293" s="35"/>
      <c r="AB293" s="35"/>
      <c r="AC293" s="35"/>
      <c r="AD293" s="35"/>
      <c r="AE293" s="35"/>
      <c r="AR293" s="186" t="s">
        <v>179</v>
      </c>
      <c r="AT293" s="186" t="s">
        <v>128</v>
      </c>
      <c r="AU293" s="186" t="s">
        <v>88</v>
      </c>
      <c r="AY293" s="18" t="s">
        <v>125</v>
      </c>
      <c r="BE293" s="187">
        <f>IF(N293="základní",J293,0)</f>
        <v>0</v>
      </c>
      <c r="BF293" s="187">
        <f>IF(N293="snížená",J293,0)</f>
        <v>0</v>
      </c>
      <c r="BG293" s="187">
        <f>IF(N293="zákl. přenesená",J293,0)</f>
        <v>0</v>
      </c>
      <c r="BH293" s="187">
        <f>IF(N293="sníž. přenesená",J293,0)</f>
        <v>0</v>
      </c>
      <c r="BI293" s="187">
        <f>IF(N293="nulová",J293,0)</f>
        <v>0</v>
      </c>
      <c r="BJ293" s="18" t="s">
        <v>133</v>
      </c>
      <c r="BK293" s="187">
        <f>ROUND(I293*H293,2)</f>
        <v>0</v>
      </c>
      <c r="BL293" s="18" t="s">
        <v>179</v>
      </c>
      <c r="BM293" s="186" t="s">
        <v>384</v>
      </c>
    </row>
    <row r="294" spans="1:65" s="2" customFormat="1" ht="10.199999999999999">
      <c r="A294" s="35"/>
      <c r="B294" s="36"/>
      <c r="C294" s="37"/>
      <c r="D294" s="188" t="s">
        <v>135</v>
      </c>
      <c r="E294" s="37"/>
      <c r="F294" s="189" t="s">
        <v>385</v>
      </c>
      <c r="G294" s="37"/>
      <c r="H294" s="37"/>
      <c r="I294" s="190"/>
      <c r="J294" s="37"/>
      <c r="K294" s="37"/>
      <c r="L294" s="40"/>
      <c r="M294" s="191"/>
      <c r="N294" s="192"/>
      <c r="O294" s="66"/>
      <c r="P294" s="66"/>
      <c r="Q294" s="66"/>
      <c r="R294" s="66"/>
      <c r="S294" s="66"/>
      <c r="T294" s="67"/>
      <c r="U294" s="35"/>
      <c r="V294" s="35"/>
      <c r="W294" s="35"/>
      <c r="X294" s="35"/>
      <c r="Y294" s="35"/>
      <c r="Z294" s="35"/>
      <c r="AA294" s="35"/>
      <c r="AB294" s="35"/>
      <c r="AC294" s="35"/>
      <c r="AD294" s="35"/>
      <c r="AE294" s="35"/>
      <c r="AT294" s="18" t="s">
        <v>135</v>
      </c>
      <c r="AU294" s="18" t="s">
        <v>88</v>
      </c>
    </row>
    <row r="295" spans="1:65" s="13" customFormat="1" ht="10.199999999999999">
      <c r="B295" s="194"/>
      <c r="C295" s="195"/>
      <c r="D295" s="188" t="s">
        <v>139</v>
      </c>
      <c r="E295" s="196" t="s">
        <v>40</v>
      </c>
      <c r="F295" s="197" t="s">
        <v>386</v>
      </c>
      <c r="G295" s="195"/>
      <c r="H295" s="196" t="s">
        <v>40</v>
      </c>
      <c r="I295" s="198"/>
      <c r="J295" s="195"/>
      <c r="K295" s="195"/>
      <c r="L295" s="199"/>
      <c r="M295" s="200"/>
      <c r="N295" s="201"/>
      <c r="O295" s="201"/>
      <c r="P295" s="201"/>
      <c r="Q295" s="201"/>
      <c r="R295" s="201"/>
      <c r="S295" s="201"/>
      <c r="T295" s="202"/>
      <c r="AT295" s="203" t="s">
        <v>139</v>
      </c>
      <c r="AU295" s="203" t="s">
        <v>88</v>
      </c>
      <c r="AV295" s="13" t="s">
        <v>86</v>
      </c>
      <c r="AW295" s="13" t="s">
        <v>38</v>
      </c>
      <c r="AX295" s="13" t="s">
        <v>78</v>
      </c>
      <c r="AY295" s="203" t="s">
        <v>125</v>
      </c>
    </row>
    <row r="296" spans="1:65" s="13" customFormat="1" ht="10.199999999999999">
      <c r="B296" s="194"/>
      <c r="C296" s="195"/>
      <c r="D296" s="188" t="s">
        <v>139</v>
      </c>
      <c r="E296" s="196" t="s">
        <v>40</v>
      </c>
      <c r="F296" s="197" t="s">
        <v>387</v>
      </c>
      <c r="G296" s="195"/>
      <c r="H296" s="196" t="s">
        <v>40</v>
      </c>
      <c r="I296" s="198"/>
      <c r="J296" s="195"/>
      <c r="K296" s="195"/>
      <c r="L296" s="199"/>
      <c r="M296" s="200"/>
      <c r="N296" s="201"/>
      <c r="O296" s="201"/>
      <c r="P296" s="201"/>
      <c r="Q296" s="201"/>
      <c r="R296" s="201"/>
      <c r="S296" s="201"/>
      <c r="T296" s="202"/>
      <c r="AT296" s="203" t="s">
        <v>139</v>
      </c>
      <c r="AU296" s="203" t="s">
        <v>88</v>
      </c>
      <c r="AV296" s="13" t="s">
        <v>86</v>
      </c>
      <c r="AW296" s="13" t="s">
        <v>38</v>
      </c>
      <c r="AX296" s="13" t="s">
        <v>78</v>
      </c>
      <c r="AY296" s="203" t="s">
        <v>125</v>
      </c>
    </row>
    <row r="297" spans="1:65" s="14" customFormat="1" ht="10.199999999999999">
      <c r="B297" s="204"/>
      <c r="C297" s="205"/>
      <c r="D297" s="188" t="s">
        <v>139</v>
      </c>
      <c r="E297" s="206" t="s">
        <v>40</v>
      </c>
      <c r="F297" s="207" t="s">
        <v>365</v>
      </c>
      <c r="G297" s="205"/>
      <c r="H297" s="208">
        <v>445</v>
      </c>
      <c r="I297" s="209"/>
      <c r="J297" s="205"/>
      <c r="K297" s="205"/>
      <c r="L297" s="210"/>
      <c r="M297" s="211"/>
      <c r="N297" s="212"/>
      <c r="O297" s="212"/>
      <c r="P297" s="212"/>
      <c r="Q297" s="212"/>
      <c r="R297" s="212"/>
      <c r="S297" s="212"/>
      <c r="T297" s="213"/>
      <c r="AT297" s="214" t="s">
        <v>139</v>
      </c>
      <c r="AU297" s="214" t="s">
        <v>88</v>
      </c>
      <c r="AV297" s="14" t="s">
        <v>88</v>
      </c>
      <c r="AW297" s="14" t="s">
        <v>38</v>
      </c>
      <c r="AX297" s="14" t="s">
        <v>86</v>
      </c>
      <c r="AY297" s="214" t="s">
        <v>125</v>
      </c>
    </row>
    <row r="298" spans="1:65" s="2" customFormat="1" ht="14.4" customHeight="1">
      <c r="A298" s="35"/>
      <c r="B298" s="36"/>
      <c r="C298" s="175" t="s">
        <v>388</v>
      </c>
      <c r="D298" s="175" t="s">
        <v>128</v>
      </c>
      <c r="E298" s="176" t="s">
        <v>389</v>
      </c>
      <c r="F298" s="177" t="s">
        <v>390</v>
      </c>
      <c r="G298" s="178" t="s">
        <v>131</v>
      </c>
      <c r="H298" s="179">
        <v>445</v>
      </c>
      <c r="I298" s="180"/>
      <c r="J298" s="181">
        <f>ROUND(I298*H298,2)</f>
        <v>0</v>
      </c>
      <c r="K298" s="177" t="s">
        <v>132</v>
      </c>
      <c r="L298" s="40"/>
      <c r="M298" s="182" t="s">
        <v>40</v>
      </c>
      <c r="N298" s="183" t="s">
        <v>51</v>
      </c>
      <c r="O298" s="66"/>
      <c r="P298" s="184">
        <f>O298*H298</f>
        <v>0</v>
      </c>
      <c r="Q298" s="184">
        <v>1.4999999999999999E-4</v>
      </c>
      <c r="R298" s="184">
        <f>Q298*H298</f>
        <v>6.674999999999999E-2</v>
      </c>
      <c r="S298" s="184">
        <v>0</v>
      </c>
      <c r="T298" s="185">
        <f>S298*H298</f>
        <v>0</v>
      </c>
      <c r="U298" s="35"/>
      <c r="V298" s="35"/>
      <c r="W298" s="35"/>
      <c r="X298" s="35"/>
      <c r="Y298" s="35"/>
      <c r="Z298" s="35"/>
      <c r="AA298" s="35"/>
      <c r="AB298" s="35"/>
      <c r="AC298" s="35"/>
      <c r="AD298" s="35"/>
      <c r="AE298" s="35"/>
      <c r="AR298" s="186" t="s">
        <v>179</v>
      </c>
      <c r="AT298" s="186" t="s">
        <v>128</v>
      </c>
      <c r="AU298" s="186" t="s">
        <v>88</v>
      </c>
      <c r="AY298" s="18" t="s">
        <v>125</v>
      </c>
      <c r="BE298" s="187">
        <f>IF(N298="základní",J298,0)</f>
        <v>0</v>
      </c>
      <c r="BF298" s="187">
        <f>IF(N298="snížená",J298,0)</f>
        <v>0</v>
      </c>
      <c r="BG298" s="187">
        <f>IF(N298="zákl. přenesená",J298,0)</f>
        <v>0</v>
      </c>
      <c r="BH298" s="187">
        <f>IF(N298="sníž. přenesená",J298,0)</f>
        <v>0</v>
      </c>
      <c r="BI298" s="187">
        <f>IF(N298="nulová",J298,0)</f>
        <v>0</v>
      </c>
      <c r="BJ298" s="18" t="s">
        <v>133</v>
      </c>
      <c r="BK298" s="187">
        <f>ROUND(I298*H298,2)</f>
        <v>0</v>
      </c>
      <c r="BL298" s="18" t="s">
        <v>179</v>
      </c>
      <c r="BM298" s="186" t="s">
        <v>391</v>
      </c>
    </row>
    <row r="299" spans="1:65" s="2" customFormat="1" ht="10.199999999999999">
      <c r="A299" s="35"/>
      <c r="B299" s="36"/>
      <c r="C299" s="37"/>
      <c r="D299" s="188" t="s">
        <v>135</v>
      </c>
      <c r="E299" s="37"/>
      <c r="F299" s="189" t="s">
        <v>392</v>
      </c>
      <c r="G299" s="37"/>
      <c r="H299" s="37"/>
      <c r="I299" s="190"/>
      <c r="J299" s="37"/>
      <c r="K299" s="37"/>
      <c r="L299" s="40"/>
      <c r="M299" s="191"/>
      <c r="N299" s="192"/>
      <c r="O299" s="66"/>
      <c r="P299" s="66"/>
      <c r="Q299" s="66"/>
      <c r="R299" s="66"/>
      <c r="S299" s="66"/>
      <c r="T299" s="67"/>
      <c r="U299" s="35"/>
      <c r="V299" s="35"/>
      <c r="W299" s="35"/>
      <c r="X299" s="35"/>
      <c r="Y299" s="35"/>
      <c r="Z299" s="35"/>
      <c r="AA299" s="35"/>
      <c r="AB299" s="35"/>
      <c r="AC299" s="35"/>
      <c r="AD299" s="35"/>
      <c r="AE299" s="35"/>
      <c r="AT299" s="18" t="s">
        <v>135</v>
      </c>
      <c r="AU299" s="18" t="s">
        <v>88</v>
      </c>
    </row>
    <row r="300" spans="1:65" s="13" customFormat="1" ht="10.199999999999999">
      <c r="B300" s="194"/>
      <c r="C300" s="195"/>
      <c r="D300" s="188" t="s">
        <v>139</v>
      </c>
      <c r="E300" s="196" t="s">
        <v>40</v>
      </c>
      <c r="F300" s="197" t="s">
        <v>386</v>
      </c>
      <c r="G300" s="195"/>
      <c r="H300" s="196" t="s">
        <v>40</v>
      </c>
      <c r="I300" s="198"/>
      <c r="J300" s="195"/>
      <c r="K300" s="195"/>
      <c r="L300" s="199"/>
      <c r="M300" s="200"/>
      <c r="N300" s="201"/>
      <c r="O300" s="201"/>
      <c r="P300" s="201"/>
      <c r="Q300" s="201"/>
      <c r="R300" s="201"/>
      <c r="S300" s="201"/>
      <c r="T300" s="202"/>
      <c r="AT300" s="203" t="s">
        <v>139</v>
      </c>
      <c r="AU300" s="203" t="s">
        <v>88</v>
      </c>
      <c r="AV300" s="13" t="s">
        <v>86</v>
      </c>
      <c r="AW300" s="13" t="s">
        <v>38</v>
      </c>
      <c r="AX300" s="13" t="s">
        <v>78</v>
      </c>
      <c r="AY300" s="203" t="s">
        <v>125</v>
      </c>
    </row>
    <row r="301" spans="1:65" s="13" customFormat="1" ht="10.199999999999999">
      <c r="B301" s="194"/>
      <c r="C301" s="195"/>
      <c r="D301" s="188" t="s">
        <v>139</v>
      </c>
      <c r="E301" s="196" t="s">
        <v>40</v>
      </c>
      <c r="F301" s="197" t="s">
        <v>393</v>
      </c>
      <c r="G301" s="195"/>
      <c r="H301" s="196" t="s">
        <v>40</v>
      </c>
      <c r="I301" s="198"/>
      <c r="J301" s="195"/>
      <c r="K301" s="195"/>
      <c r="L301" s="199"/>
      <c r="M301" s="200"/>
      <c r="N301" s="201"/>
      <c r="O301" s="201"/>
      <c r="P301" s="201"/>
      <c r="Q301" s="201"/>
      <c r="R301" s="201"/>
      <c r="S301" s="201"/>
      <c r="T301" s="202"/>
      <c r="AT301" s="203" t="s">
        <v>139</v>
      </c>
      <c r="AU301" s="203" t="s">
        <v>88</v>
      </c>
      <c r="AV301" s="13" t="s">
        <v>86</v>
      </c>
      <c r="AW301" s="13" t="s">
        <v>38</v>
      </c>
      <c r="AX301" s="13" t="s">
        <v>78</v>
      </c>
      <c r="AY301" s="203" t="s">
        <v>125</v>
      </c>
    </row>
    <row r="302" spans="1:65" s="14" customFormat="1" ht="10.199999999999999">
      <c r="B302" s="204"/>
      <c r="C302" s="205"/>
      <c r="D302" s="188" t="s">
        <v>139</v>
      </c>
      <c r="E302" s="206" t="s">
        <v>40</v>
      </c>
      <c r="F302" s="207" t="s">
        <v>365</v>
      </c>
      <c r="G302" s="205"/>
      <c r="H302" s="208">
        <v>445</v>
      </c>
      <c r="I302" s="209"/>
      <c r="J302" s="205"/>
      <c r="K302" s="205"/>
      <c r="L302" s="210"/>
      <c r="M302" s="211"/>
      <c r="N302" s="212"/>
      <c r="O302" s="212"/>
      <c r="P302" s="212"/>
      <c r="Q302" s="212"/>
      <c r="R302" s="212"/>
      <c r="S302" s="212"/>
      <c r="T302" s="213"/>
      <c r="AT302" s="214" t="s">
        <v>139</v>
      </c>
      <c r="AU302" s="214" t="s">
        <v>88</v>
      </c>
      <c r="AV302" s="14" t="s">
        <v>88</v>
      </c>
      <c r="AW302" s="14" t="s">
        <v>38</v>
      </c>
      <c r="AX302" s="14" t="s">
        <v>86</v>
      </c>
      <c r="AY302" s="214" t="s">
        <v>125</v>
      </c>
    </row>
    <row r="303" spans="1:65" s="2" customFormat="1" ht="14.4" customHeight="1">
      <c r="A303" s="35"/>
      <c r="B303" s="36"/>
      <c r="C303" s="175" t="s">
        <v>394</v>
      </c>
      <c r="D303" s="175" t="s">
        <v>128</v>
      </c>
      <c r="E303" s="176" t="s">
        <v>395</v>
      </c>
      <c r="F303" s="177" t="s">
        <v>396</v>
      </c>
      <c r="G303" s="178" t="s">
        <v>131</v>
      </c>
      <c r="H303" s="179">
        <v>1780</v>
      </c>
      <c r="I303" s="180"/>
      <c r="J303" s="181">
        <f>ROUND(I303*H303,2)</f>
        <v>0</v>
      </c>
      <c r="K303" s="177" t="s">
        <v>132</v>
      </c>
      <c r="L303" s="40"/>
      <c r="M303" s="182" t="s">
        <v>40</v>
      </c>
      <c r="N303" s="183" t="s">
        <v>51</v>
      </c>
      <c r="O303" s="66"/>
      <c r="P303" s="184">
        <f>O303*H303</f>
        <v>0</v>
      </c>
      <c r="Q303" s="184">
        <v>2.9E-4</v>
      </c>
      <c r="R303" s="184">
        <f>Q303*H303</f>
        <v>0.51619999999999999</v>
      </c>
      <c r="S303" s="184">
        <v>0</v>
      </c>
      <c r="T303" s="185">
        <f>S303*H303</f>
        <v>0</v>
      </c>
      <c r="U303" s="35"/>
      <c r="V303" s="35"/>
      <c r="W303" s="35"/>
      <c r="X303" s="35"/>
      <c r="Y303" s="35"/>
      <c r="Z303" s="35"/>
      <c r="AA303" s="35"/>
      <c r="AB303" s="35"/>
      <c r="AC303" s="35"/>
      <c r="AD303" s="35"/>
      <c r="AE303" s="35"/>
      <c r="AR303" s="186" t="s">
        <v>179</v>
      </c>
      <c r="AT303" s="186" t="s">
        <v>128</v>
      </c>
      <c r="AU303" s="186" t="s">
        <v>88</v>
      </c>
      <c r="AY303" s="18" t="s">
        <v>125</v>
      </c>
      <c r="BE303" s="187">
        <f>IF(N303="základní",J303,0)</f>
        <v>0</v>
      </c>
      <c r="BF303" s="187">
        <f>IF(N303="snížená",J303,0)</f>
        <v>0</v>
      </c>
      <c r="BG303" s="187">
        <f>IF(N303="zákl. přenesená",J303,0)</f>
        <v>0</v>
      </c>
      <c r="BH303" s="187">
        <f>IF(N303="sníž. přenesená",J303,0)</f>
        <v>0</v>
      </c>
      <c r="BI303" s="187">
        <f>IF(N303="nulová",J303,0)</f>
        <v>0</v>
      </c>
      <c r="BJ303" s="18" t="s">
        <v>133</v>
      </c>
      <c r="BK303" s="187">
        <f>ROUND(I303*H303,2)</f>
        <v>0</v>
      </c>
      <c r="BL303" s="18" t="s">
        <v>179</v>
      </c>
      <c r="BM303" s="186" t="s">
        <v>397</v>
      </c>
    </row>
    <row r="304" spans="1:65" s="2" customFormat="1" ht="10.199999999999999">
      <c r="A304" s="35"/>
      <c r="B304" s="36"/>
      <c r="C304" s="37"/>
      <c r="D304" s="188" t="s">
        <v>135</v>
      </c>
      <c r="E304" s="37"/>
      <c r="F304" s="189" t="s">
        <v>398</v>
      </c>
      <c r="G304" s="37"/>
      <c r="H304" s="37"/>
      <c r="I304" s="190"/>
      <c r="J304" s="37"/>
      <c r="K304" s="37"/>
      <c r="L304" s="40"/>
      <c r="M304" s="191"/>
      <c r="N304" s="192"/>
      <c r="O304" s="66"/>
      <c r="P304" s="66"/>
      <c r="Q304" s="66"/>
      <c r="R304" s="66"/>
      <c r="S304" s="66"/>
      <c r="T304" s="67"/>
      <c r="U304" s="35"/>
      <c r="V304" s="35"/>
      <c r="W304" s="35"/>
      <c r="X304" s="35"/>
      <c r="Y304" s="35"/>
      <c r="Z304" s="35"/>
      <c r="AA304" s="35"/>
      <c r="AB304" s="35"/>
      <c r="AC304" s="35"/>
      <c r="AD304" s="35"/>
      <c r="AE304" s="35"/>
      <c r="AT304" s="18" t="s">
        <v>135</v>
      </c>
      <c r="AU304" s="18" t="s">
        <v>88</v>
      </c>
    </row>
    <row r="305" spans="1:65" s="13" customFormat="1" ht="10.199999999999999">
      <c r="B305" s="194"/>
      <c r="C305" s="195"/>
      <c r="D305" s="188" t="s">
        <v>139</v>
      </c>
      <c r="E305" s="196" t="s">
        <v>40</v>
      </c>
      <c r="F305" s="197" t="s">
        <v>386</v>
      </c>
      <c r="G305" s="195"/>
      <c r="H305" s="196" t="s">
        <v>40</v>
      </c>
      <c r="I305" s="198"/>
      <c r="J305" s="195"/>
      <c r="K305" s="195"/>
      <c r="L305" s="199"/>
      <c r="M305" s="200"/>
      <c r="N305" s="201"/>
      <c r="O305" s="201"/>
      <c r="P305" s="201"/>
      <c r="Q305" s="201"/>
      <c r="R305" s="201"/>
      <c r="S305" s="201"/>
      <c r="T305" s="202"/>
      <c r="AT305" s="203" t="s">
        <v>139</v>
      </c>
      <c r="AU305" s="203" t="s">
        <v>88</v>
      </c>
      <c r="AV305" s="13" t="s">
        <v>86</v>
      </c>
      <c r="AW305" s="13" t="s">
        <v>38</v>
      </c>
      <c r="AX305" s="13" t="s">
        <v>78</v>
      </c>
      <c r="AY305" s="203" t="s">
        <v>125</v>
      </c>
    </row>
    <row r="306" spans="1:65" s="13" customFormat="1" ht="10.199999999999999">
      <c r="B306" s="194"/>
      <c r="C306" s="195"/>
      <c r="D306" s="188" t="s">
        <v>139</v>
      </c>
      <c r="E306" s="196" t="s">
        <v>40</v>
      </c>
      <c r="F306" s="197" t="s">
        <v>399</v>
      </c>
      <c r="G306" s="195"/>
      <c r="H306" s="196" t="s">
        <v>40</v>
      </c>
      <c r="I306" s="198"/>
      <c r="J306" s="195"/>
      <c r="K306" s="195"/>
      <c r="L306" s="199"/>
      <c r="M306" s="200"/>
      <c r="N306" s="201"/>
      <c r="O306" s="201"/>
      <c r="P306" s="201"/>
      <c r="Q306" s="201"/>
      <c r="R306" s="201"/>
      <c r="S306" s="201"/>
      <c r="T306" s="202"/>
      <c r="AT306" s="203" t="s">
        <v>139</v>
      </c>
      <c r="AU306" s="203" t="s">
        <v>88</v>
      </c>
      <c r="AV306" s="13" t="s">
        <v>86</v>
      </c>
      <c r="AW306" s="13" t="s">
        <v>38</v>
      </c>
      <c r="AX306" s="13" t="s">
        <v>78</v>
      </c>
      <c r="AY306" s="203" t="s">
        <v>125</v>
      </c>
    </row>
    <row r="307" spans="1:65" s="14" customFormat="1" ht="10.199999999999999">
      <c r="B307" s="204"/>
      <c r="C307" s="205"/>
      <c r="D307" s="188" t="s">
        <v>139</v>
      </c>
      <c r="E307" s="206" t="s">
        <v>40</v>
      </c>
      <c r="F307" s="207" t="s">
        <v>400</v>
      </c>
      <c r="G307" s="205"/>
      <c r="H307" s="208">
        <v>1780</v>
      </c>
      <c r="I307" s="209"/>
      <c r="J307" s="205"/>
      <c r="K307" s="205"/>
      <c r="L307" s="210"/>
      <c r="M307" s="211"/>
      <c r="N307" s="212"/>
      <c r="O307" s="212"/>
      <c r="P307" s="212"/>
      <c r="Q307" s="212"/>
      <c r="R307" s="212"/>
      <c r="S307" s="212"/>
      <c r="T307" s="213"/>
      <c r="AT307" s="214" t="s">
        <v>139</v>
      </c>
      <c r="AU307" s="214" t="s">
        <v>88</v>
      </c>
      <c r="AV307" s="14" t="s">
        <v>88</v>
      </c>
      <c r="AW307" s="14" t="s">
        <v>38</v>
      </c>
      <c r="AX307" s="14" t="s">
        <v>86</v>
      </c>
      <c r="AY307" s="214" t="s">
        <v>125</v>
      </c>
    </row>
    <row r="308" spans="1:65" s="2" customFormat="1" ht="14.4" customHeight="1">
      <c r="A308" s="35"/>
      <c r="B308" s="36"/>
      <c r="C308" s="175" t="s">
        <v>401</v>
      </c>
      <c r="D308" s="175" t="s">
        <v>128</v>
      </c>
      <c r="E308" s="176" t="s">
        <v>402</v>
      </c>
      <c r="F308" s="177" t="s">
        <v>403</v>
      </c>
      <c r="G308" s="178" t="s">
        <v>131</v>
      </c>
      <c r="H308" s="179">
        <v>445</v>
      </c>
      <c r="I308" s="180"/>
      <c r="J308" s="181">
        <f>ROUND(I308*H308,2)</f>
        <v>0</v>
      </c>
      <c r="K308" s="177" t="s">
        <v>132</v>
      </c>
      <c r="L308" s="40"/>
      <c r="M308" s="182" t="s">
        <v>40</v>
      </c>
      <c r="N308" s="183" t="s">
        <v>51</v>
      </c>
      <c r="O308" s="66"/>
      <c r="P308" s="184">
        <f>O308*H308</f>
        <v>0</v>
      </c>
      <c r="Q308" s="184">
        <v>2.9999999999999997E-4</v>
      </c>
      <c r="R308" s="184">
        <f>Q308*H308</f>
        <v>0.13349999999999998</v>
      </c>
      <c r="S308" s="184">
        <v>0</v>
      </c>
      <c r="T308" s="185">
        <f>S308*H308</f>
        <v>0</v>
      </c>
      <c r="U308" s="35"/>
      <c r="V308" s="35"/>
      <c r="W308" s="35"/>
      <c r="X308" s="35"/>
      <c r="Y308" s="35"/>
      <c r="Z308" s="35"/>
      <c r="AA308" s="35"/>
      <c r="AB308" s="35"/>
      <c r="AC308" s="35"/>
      <c r="AD308" s="35"/>
      <c r="AE308" s="35"/>
      <c r="AR308" s="186" t="s">
        <v>179</v>
      </c>
      <c r="AT308" s="186" t="s">
        <v>128</v>
      </c>
      <c r="AU308" s="186" t="s">
        <v>88</v>
      </c>
      <c r="AY308" s="18" t="s">
        <v>125</v>
      </c>
      <c r="BE308" s="187">
        <f>IF(N308="základní",J308,0)</f>
        <v>0</v>
      </c>
      <c r="BF308" s="187">
        <f>IF(N308="snížená",J308,0)</f>
        <v>0</v>
      </c>
      <c r="BG308" s="187">
        <f>IF(N308="zákl. přenesená",J308,0)</f>
        <v>0</v>
      </c>
      <c r="BH308" s="187">
        <f>IF(N308="sníž. přenesená",J308,0)</f>
        <v>0</v>
      </c>
      <c r="BI308" s="187">
        <f>IF(N308="nulová",J308,0)</f>
        <v>0</v>
      </c>
      <c r="BJ308" s="18" t="s">
        <v>133</v>
      </c>
      <c r="BK308" s="187">
        <f>ROUND(I308*H308,2)</f>
        <v>0</v>
      </c>
      <c r="BL308" s="18" t="s">
        <v>179</v>
      </c>
      <c r="BM308" s="186" t="s">
        <v>404</v>
      </c>
    </row>
    <row r="309" spans="1:65" s="2" customFormat="1" ht="10.199999999999999">
      <c r="A309" s="35"/>
      <c r="B309" s="36"/>
      <c r="C309" s="37"/>
      <c r="D309" s="188" t="s">
        <v>135</v>
      </c>
      <c r="E309" s="37"/>
      <c r="F309" s="189" t="s">
        <v>405</v>
      </c>
      <c r="G309" s="37"/>
      <c r="H309" s="37"/>
      <c r="I309" s="190"/>
      <c r="J309" s="37"/>
      <c r="K309" s="37"/>
      <c r="L309" s="40"/>
      <c r="M309" s="191"/>
      <c r="N309" s="192"/>
      <c r="O309" s="66"/>
      <c r="P309" s="66"/>
      <c r="Q309" s="66"/>
      <c r="R309" s="66"/>
      <c r="S309" s="66"/>
      <c r="T309" s="67"/>
      <c r="U309" s="35"/>
      <c r="V309" s="35"/>
      <c r="W309" s="35"/>
      <c r="X309" s="35"/>
      <c r="Y309" s="35"/>
      <c r="Z309" s="35"/>
      <c r="AA309" s="35"/>
      <c r="AB309" s="35"/>
      <c r="AC309" s="35"/>
      <c r="AD309" s="35"/>
      <c r="AE309" s="35"/>
      <c r="AT309" s="18" t="s">
        <v>135</v>
      </c>
      <c r="AU309" s="18" t="s">
        <v>88</v>
      </c>
    </row>
    <row r="310" spans="1:65" s="13" customFormat="1" ht="10.199999999999999">
      <c r="B310" s="194"/>
      <c r="C310" s="195"/>
      <c r="D310" s="188" t="s">
        <v>139</v>
      </c>
      <c r="E310" s="196" t="s">
        <v>40</v>
      </c>
      <c r="F310" s="197" t="s">
        <v>386</v>
      </c>
      <c r="G310" s="195"/>
      <c r="H310" s="196" t="s">
        <v>40</v>
      </c>
      <c r="I310" s="198"/>
      <c r="J310" s="195"/>
      <c r="K310" s="195"/>
      <c r="L310" s="199"/>
      <c r="M310" s="200"/>
      <c r="N310" s="201"/>
      <c r="O310" s="201"/>
      <c r="P310" s="201"/>
      <c r="Q310" s="201"/>
      <c r="R310" s="201"/>
      <c r="S310" s="201"/>
      <c r="T310" s="202"/>
      <c r="AT310" s="203" t="s">
        <v>139</v>
      </c>
      <c r="AU310" s="203" t="s">
        <v>88</v>
      </c>
      <c r="AV310" s="13" t="s">
        <v>86</v>
      </c>
      <c r="AW310" s="13" t="s">
        <v>38</v>
      </c>
      <c r="AX310" s="13" t="s">
        <v>78</v>
      </c>
      <c r="AY310" s="203" t="s">
        <v>125</v>
      </c>
    </row>
    <row r="311" spans="1:65" s="13" customFormat="1" ht="10.199999999999999">
      <c r="B311" s="194"/>
      <c r="C311" s="195"/>
      <c r="D311" s="188" t="s">
        <v>139</v>
      </c>
      <c r="E311" s="196" t="s">
        <v>40</v>
      </c>
      <c r="F311" s="197" t="s">
        <v>406</v>
      </c>
      <c r="G311" s="195"/>
      <c r="H311" s="196" t="s">
        <v>40</v>
      </c>
      <c r="I311" s="198"/>
      <c r="J311" s="195"/>
      <c r="K311" s="195"/>
      <c r="L311" s="199"/>
      <c r="M311" s="200"/>
      <c r="N311" s="201"/>
      <c r="O311" s="201"/>
      <c r="P311" s="201"/>
      <c r="Q311" s="201"/>
      <c r="R311" s="201"/>
      <c r="S311" s="201"/>
      <c r="T311" s="202"/>
      <c r="AT311" s="203" t="s">
        <v>139</v>
      </c>
      <c r="AU311" s="203" t="s">
        <v>88</v>
      </c>
      <c r="AV311" s="13" t="s">
        <v>86</v>
      </c>
      <c r="AW311" s="13" t="s">
        <v>38</v>
      </c>
      <c r="AX311" s="13" t="s">
        <v>78</v>
      </c>
      <c r="AY311" s="203" t="s">
        <v>125</v>
      </c>
    </row>
    <row r="312" spans="1:65" s="14" customFormat="1" ht="10.199999999999999">
      <c r="B312" s="204"/>
      <c r="C312" s="205"/>
      <c r="D312" s="188" t="s">
        <v>139</v>
      </c>
      <c r="E312" s="206" t="s">
        <v>40</v>
      </c>
      <c r="F312" s="207" t="s">
        <v>365</v>
      </c>
      <c r="G312" s="205"/>
      <c r="H312" s="208">
        <v>445</v>
      </c>
      <c r="I312" s="209"/>
      <c r="J312" s="205"/>
      <c r="K312" s="205"/>
      <c r="L312" s="210"/>
      <c r="M312" s="236"/>
      <c r="N312" s="237"/>
      <c r="O312" s="237"/>
      <c r="P312" s="237"/>
      <c r="Q312" s="237"/>
      <c r="R312" s="237"/>
      <c r="S312" s="237"/>
      <c r="T312" s="238"/>
      <c r="AT312" s="214" t="s">
        <v>139</v>
      </c>
      <c r="AU312" s="214" t="s">
        <v>88</v>
      </c>
      <c r="AV312" s="14" t="s">
        <v>88</v>
      </c>
      <c r="AW312" s="14" t="s">
        <v>38</v>
      </c>
      <c r="AX312" s="14" t="s">
        <v>86</v>
      </c>
      <c r="AY312" s="214" t="s">
        <v>125</v>
      </c>
    </row>
    <row r="313" spans="1:65" s="2" customFormat="1" ht="6.9" customHeight="1">
      <c r="A313" s="35"/>
      <c r="B313" s="49"/>
      <c r="C313" s="50"/>
      <c r="D313" s="50"/>
      <c r="E313" s="50"/>
      <c r="F313" s="50"/>
      <c r="G313" s="50"/>
      <c r="H313" s="50"/>
      <c r="I313" s="50"/>
      <c r="J313" s="50"/>
      <c r="K313" s="50"/>
      <c r="L313" s="40"/>
      <c r="M313" s="35"/>
      <c r="O313" s="35"/>
      <c r="P313" s="35"/>
      <c r="Q313" s="35"/>
      <c r="R313" s="35"/>
      <c r="S313" s="35"/>
      <c r="T313" s="35"/>
      <c r="U313" s="35"/>
      <c r="V313" s="35"/>
      <c r="W313" s="35"/>
      <c r="X313" s="35"/>
      <c r="Y313" s="35"/>
      <c r="Z313" s="35"/>
      <c r="AA313" s="35"/>
      <c r="AB313" s="35"/>
      <c r="AC313" s="35"/>
      <c r="AD313" s="35"/>
      <c r="AE313" s="35"/>
    </row>
  </sheetData>
  <sheetProtection algorithmName="SHA-512" hashValue="73yFOAD6aioLN0gs2Fz4AWKa77gX791DlK93cVeNTENNbLbS5ipr7/I2JRyW6EQPdQRHNdveO4rdLSbFDiq/fg==" saltValue="uY2PNxHZZyHDhVbYZ+9WvVRkWZifbdu7058qwGy9yq4wPdC85hFVAcD9lVCaGW5+xzXwIt7HvaxPE7vm0wdAjQ==" spinCount="100000" sheet="1" objects="1" scenarios="1" formatColumns="0" formatRows="0" autoFilter="0"/>
  <autoFilter ref="C86:K312"/>
  <mergeCells count="9">
    <mergeCell ref="E50:H50"/>
    <mergeCell ref="E77:H77"/>
    <mergeCell ref="E79:H79"/>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07"/>
  <sheetViews>
    <sheetView showGridLines="0" workbookViewId="0"/>
  </sheetViews>
  <sheetFormatPr defaultRowHeight="14.4"/>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1.42578125" style="1" customWidth="1"/>
    <col min="9"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363"/>
      <c r="M2" s="363"/>
      <c r="N2" s="363"/>
      <c r="O2" s="363"/>
      <c r="P2" s="363"/>
      <c r="Q2" s="363"/>
      <c r="R2" s="363"/>
      <c r="S2" s="363"/>
      <c r="T2" s="363"/>
      <c r="U2" s="363"/>
      <c r="V2" s="363"/>
      <c r="AT2" s="18" t="s">
        <v>91</v>
      </c>
    </row>
    <row r="3" spans="1:46" s="1" customFormat="1" ht="6.9" customHeight="1">
      <c r="B3" s="103"/>
      <c r="C3" s="104"/>
      <c r="D3" s="104"/>
      <c r="E3" s="104"/>
      <c r="F3" s="104"/>
      <c r="G3" s="104"/>
      <c r="H3" s="104"/>
      <c r="I3" s="104"/>
      <c r="J3" s="104"/>
      <c r="K3" s="104"/>
      <c r="L3" s="21"/>
      <c r="AT3" s="18" t="s">
        <v>88</v>
      </c>
    </row>
    <row r="4" spans="1:46" s="1" customFormat="1" ht="24.9" customHeight="1">
      <c r="B4" s="21"/>
      <c r="D4" s="105" t="s">
        <v>95</v>
      </c>
      <c r="L4" s="21"/>
      <c r="M4" s="106" t="s">
        <v>10</v>
      </c>
      <c r="AT4" s="18" t="s">
        <v>38</v>
      </c>
    </row>
    <row r="5" spans="1:46" s="1" customFormat="1" ht="6.9" customHeight="1">
      <c r="B5" s="21"/>
      <c r="L5" s="21"/>
    </row>
    <row r="6" spans="1:46" s="1" customFormat="1" ht="12" customHeight="1">
      <c r="B6" s="21"/>
      <c r="D6" s="107" t="s">
        <v>16</v>
      </c>
      <c r="L6" s="21"/>
    </row>
    <row r="7" spans="1:46" s="1" customFormat="1" ht="16.5" customHeight="1">
      <c r="B7" s="21"/>
      <c r="E7" s="364" t="str">
        <f>'Rekapitulace stavby'!K6</f>
        <v>VD Hradištko, protikorozní ochrana vrat HO a DO PK</v>
      </c>
      <c r="F7" s="365"/>
      <c r="G7" s="365"/>
      <c r="H7" s="365"/>
      <c r="L7" s="21"/>
    </row>
    <row r="8" spans="1:46" s="2" customFormat="1" ht="12" customHeight="1">
      <c r="A8" s="35"/>
      <c r="B8" s="40"/>
      <c r="C8" s="35"/>
      <c r="D8" s="107" t="s">
        <v>96</v>
      </c>
      <c r="E8" s="35"/>
      <c r="F8" s="35"/>
      <c r="G8" s="35"/>
      <c r="H8" s="35"/>
      <c r="I8" s="35"/>
      <c r="J8" s="35"/>
      <c r="K8" s="35"/>
      <c r="L8" s="108"/>
      <c r="S8" s="35"/>
      <c r="T8" s="35"/>
      <c r="U8" s="35"/>
      <c r="V8" s="35"/>
      <c r="W8" s="35"/>
      <c r="X8" s="35"/>
      <c r="Y8" s="35"/>
      <c r="Z8" s="35"/>
      <c r="AA8" s="35"/>
      <c r="AB8" s="35"/>
      <c r="AC8" s="35"/>
      <c r="AD8" s="35"/>
      <c r="AE8" s="35"/>
    </row>
    <row r="9" spans="1:46" s="2" customFormat="1" ht="16.5" customHeight="1">
      <c r="A9" s="35"/>
      <c r="B9" s="40"/>
      <c r="C9" s="35"/>
      <c r="D9" s="35"/>
      <c r="E9" s="366" t="s">
        <v>407</v>
      </c>
      <c r="F9" s="367"/>
      <c r="G9" s="367"/>
      <c r="H9" s="367"/>
      <c r="I9" s="35"/>
      <c r="J9" s="35"/>
      <c r="K9" s="35"/>
      <c r="L9" s="108"/>
      <c r="S9" s="35"/>
      <c r="T9" s="35"/>
      <c r="U9" s="35"/>
      <c r="V9" s="35"/>
      <c r="W9" s="35"/>
      <c r="X9" s="35"/>
      <c r="Y9" s="35"/>
      <c r="Z9" s="35"/>
      <c r="AA9" s="35"/>
      <c r="AB9" s="35"/>
      <c r="AC9" s="35"/>
      <c r="AD9" s="35"/>
      <c r="AE9" s="35"/>
    </row>
    <row r="10" spans="1:46" s="2" customFormat="1" ht="10.199999999999999">
      <c r="A10" s="35"/>
      <c r="B10" s="40"/>
      <c r="C10" s="35"/>
      <c r="D10" s="35"/>
      <c r="E10" s="35"/>
      <c r="F10" s="35"/>
      <c r="G10" s="35"/>
      <c r="H10" s="35"/>
      <c r="I10" s="35"/>
      <c r="J10" s="35"/>
      <c r="K10" s="35"/>
      <c r="L10" s="108"/>
      <c r="S10" s="35"/>
      <c r="T10" s="35"/>
      <c r="U10" s="35"/>
      <c r="V10" s="35"/>
      <c r="W10" s="35"/>
      <c r="X10" s="35"/>
      <c r="Y10" s="35"/>
      <c r="Z10" s="35"/>
      <c r="AA10" s="35"/>
      <c r="AB10" s="35"/>
      <c r="AC10" s="35"/>
      <c r="AD10" s="35"/>
      <c r="AE10" s="35"/>
    </row>
    <row r="11" spans="1:46" s="2" customFormat="1" ht="12" customHeight="1">
      <c r="A11" s="35"/>
      <c r="B11" s="40"/>
      <c r="C11" s="35"/>
      <c r="D11" s="107" t="s">
        <v>18</v>
      </c>
      <c r="E11" s="35"/>
      <c r="F11" s="109" t="s">
        <v>19</v>
      </c>
      <c r="G11" s="35"/>
      <c r="H11" s="35"/>
      <c r="I11" s="107" t="s">
        <v>20</v>
      </c>
      <c r="J11" s="109" t="s">
        <v>21</v>
      </c>
      <c r="K11" s="35"/>
      <c r="L11" s="108"/>
      <c r="S11" s="35"/>
      <c r="T11" s="35"/>
      <c r="U11" s="35"/>
      <c r="V11" s="35"/>
      <c r="W11" s="35"/>
      <c r="X11" s="35"/>
      <c r="Y11" s="35"/>
      <c r="Z11" s="35"/>
      <c r="AA11" s="35"/>
      <c r="AB11" s="35"/>
      <c r="AC11" s="35"/>
      <c r="AD11" s="35"/>
      <c r="AE11" s="35"/>
    </row>
    <row r="12" spans="1:46" s="2" customFormat="1" ht="12" customHeight="1">
      <c r="A12" s="35"/>
      <c r="B12" s="40"/>
      <c r="C12" s="35"/>
      <c r="D12" s="107" t="s">
        <v>22</v>
      </c>
      <c r="E12" s="35"/>
      <c r="F12" s="109" t="s">
        <v>23</v>
      </c>
      <c r="G12" s="35"/>
      <c r="H12" s="35"/>
      <c r="I12" s="107" t="s">
        <v>24</v>
      </c>
      <c r="J12" s="110" t="str">
        <f>'Rekapitulace stavby'!AN8</f>
        <v>5. 1. 2021</v>
      </c>
      <c r="K12" s="35"/>
      <c r="L12" s="108"/>
      <c r="S12" s="35"/>
      <c r="T12" s="35"/>
      <c r="U12" s="35"/>
      <c r="V12" s="35"/>
      <c r="W12" s="35"/>
      <c r="X12" s="35"/>
      <c r="Y12" s="35"/>
      <c r="Z12" s="35"/>
      <c r="AA12" s="35"/>
      <c r="AB12" s="35"/>
      <c r="AC12" s="35"/>
      <c r="AD12" s="35"/>
      <c r="AE12" s="35"/>
    </row>
    <row r="13" spans="1:46" s="2" customFormat="1" ht="10.8" customHeight="1">
      <c r="A13" s="35"/>
      <c r="B13" s="40"/>
      <c r="C13" s="35"/>
      <c r="D13" s="35"/>
      <c r="E13" s="35"/>
      <c r="F13" s="35"/>
      <c r="G13" s="35"/>
      <c r="H13" s="35"/>
      <c r="I13" s="35"/>
      <c r="J13" s="35"/>
      <c r="K13" s="35"/>
      <c r="L13" s="108"/>
      <c r="S13" s="35"/>
      <c r="T13" s="35"/>
      <c r="U13" s="35"/>
      <c r="V13" s="35"/>
      <c r="W13" s="35"/>
      <c r="X13" s="35"/>
      <c r="Y13" s="35"/>
      <c r="Z13" s="35"/>
      <c r="AA13" s="35"/>
      <c r="AB13" s="35"/>
      <c r="AC13" s="35"/>
      <c r="AD13" s="35"/>
      <c r="AE13" s="35"/>
    </row>
    <row r="14" spans="1:46" s="2" customFormat="1" ht="12" customHeight="1">
      <c r="A14" s="35"/>
      <c r="B14" s="40"/>
      <c r="C14" s="35"/>
      <c r="D14" s="107" t="s">
        <v>26</v>
      </c>
      <c r="E14" s="35"/>
      <c r="F14" s="35"/>
      <c r="G14" s="35"/>
      <c r="H14" s="35"/>
      <c r="I14" s="107" t="s">
        <v>27</v>
      </c>
      <c r="J14" s="109" t="s">
        <v>28</v>
      </c>
      <c r="K14" s="35"/>
      <c r="L14" s="108"/>
      <c r="S14" s="35"/>
      <c r="T14" s="35"/>
      <c r="U14" s="35"/>
      <c r="V14" s="35"/>
      <c r="W14" s="35"/>
      <c r="X14" s="35"/>
      <c r="Y14" s="35"/>
      <c r="Z14" s="35"/>
      <c r="AA14" s="35"/>
      <c r="AB14" s="35"/>
      <c r="AC14" s="35"/>
      <c r="AD14" s="35"/>
      <c r="AE14" s="35"/>
    </row>
    <row r="15" spans="1:46" s="2" customFormat="1" ht="18" customHeight="1">
      <c r="A15" s="35"/>
      <c r="B15" s="40"/>
      <c r="C15" s="35"/>
      <c r="D15" s="35"/>
      <c r="E15" s="109" t="s">
        <v>29</v>
      </c>
      <c r="F15" s="35"/>
      <c r="G15" s="35"/>
      <c r="H15" s="35"/>
      <c r="I15" s="107" t="s">
        <v>30</v>
      </c>
      <c r="J15" s="109" t="s">
        <v>31</v>
      </c>
      <c r="K15" s="35"/>
      <c r="L15" s="108"/>
      <c r="S15" s="35"/>
      <c r="T15" s="35"/>
      <c r="U15" s="35"/>
      <c r="V15" s="35"/>
      <c r="W15" s="35"/>
      <c r="X15" s="35"/>
      <c r="Y15" s="35"/>
      <c r="Z15" s="35"/>
      <c r="AA15" s="35"/>
      <c r="AB15" s="35"/>
      <c r="AC15" s="35"/>
      <c r="AD15" s="35"/>
      <c r="AE15" s="35"/>
    </row>
    <row r="16" spans="1:46" s="2" customFormat="1" ht="6.9" customHeight="1">
      <c r="A16" s="35"/>
      <c r="B16" s="40"/>
      <c r="C16" s="35"/>
      <c r="D16" s="35"/>
      <c r="E16" s="35"/>
      <c r="F16" s="35"/>
      <c r="G16" s="35"/>
      <c r="H16" s="35"/>
      <c r="I16" s="35"/>
      <c r="J16" s="35"/>
      <c r="K16" s="35"/>
      <c r="L16" s="108"/>
      <c r="S16" s="35"/>
      <c r="T16" s="35"/>
      <c r="U16" s="35"/>
      <c r="V16" s="35"/>
      <c r="W16" s="35"/>
      <c r="X16" s="35"/>
      <c r="Y16" s="35"/>
      <c r="Z16" s="35"/>
      <c r="AA16" s="35"/>
      <c r="AB16" s="35"/>
      <c r="AC16" s="35"/>
      <c r="AD16" s="35"/>
      <c r="AE16" s="35"/>
    </row>
    <row r="17" spans="1:31" s="2" customFormat="1" ht="12" customHeight="1">
      <c r="A17" s="35"/>
      <c r="B17" s="40"/>
      <c r="C17" s="35"/>
      <c r="D17" s="107" t="s">
        <v>32</v>
      </c>
      <c r="E17" s="35"/>
      <c r="F17" s="35"/>
      <c r="G17" s="35"/>
      <c r="H17" s="35"/>
      <c r="I17" s="107" t="s">
        <v>27</v>
      </c>
      <c r="J17" s="31" t="str">
        <f>'Rekapitulace stavby'!AN13</f>
        <v>Vyplň údaj</v>
      </c>
      <c r="K17" s="35"/>
      <c r="L17" s="108"/>
      <c r="S17" s="35"/>
      <c r="T17" s="35"/>
      <c r="U17" s="35"/>
      <c r="V17" s="35"/>
      <c r="W17" s="35"/>
      <c r="X17" s="35"/>
      <c r="Y17" s="35"/>
      <c r="Z17" s="35"/>
      <c r="AA17" s="35"/>
      <c r="AB17" s="35"/>
      <c r="AC17" s="35"/>
      <c r="AD17" s="35"/>
      <c r="AE17" s="35"/>
    </row>
    <row r="18" spans="1:31" s="2" customFormat="1" ht="18" customHeight="1">
      <c r="A18" s="35"/>
      <c r="B18" s="40"/>
      <c r="C18" s="35"/>
      <c r="D18" s="35"/>
      <c r="E18" s="368" t="str">
        <f>'Rekapitulace stavby'!E14</f>
        <v>Vyplň údaj</v>
      </c>
      <c r="F18" s="369"/>
      <c r="G18" s="369"/>
      <c r="H18" s="369"/>
      <c r="I18" s="107" t="s">
        <v>30</v>
      </c>
      <c r="J18" s="31" t="str">
        <f>'Rekapitulace stavby'!AN14</f>
        <v>Vyplň údaj</v>
      </c>
      <c r="K18" s="35"/>
      <c r="L18" s="108"/>
      <c r="S18" s="35"/>
      <c r="T18" s="35"/>
      <c r="U18" s="35"/>
      <c r="V18" s="35"/>
      <c r="W18" s="35"/>
      <c r="X18" s="35"/>
      <c r="Y18" s="35"/>
      <c r="Z18" s="35"/>
      <c r="AA18" s="35"/>
      <c r="AB18" s="35"/>
      <c r="AC18" s="35"/>
      <c r="AD18" s="35"/>
      <c r="AE18" s="35"/>
    </row>
    <row r="19" spans="1:31" s="2" customFormat="1" ht="6.9" customHeight="1">
      <c r="A19" s="35"/>
      <c r="B19" s="40"/>
      <c r="C19" s="35"/>
      <c r="D19" s="35"/>
      <c r="E19" s="35"/>
      <c r="F19" s="35"/>
      <c r="G19" s="35"/>
      <c r="H19" s="35"/>
      <c r="I19" s="35"/>
      <c r="J19" s="35"/>
      <c r="K19" s="35"/>
      <c r="L19" s="108"/>
      <c r="S19" s="35"/>
      <c r="T19" s="35"/>
      <c r="U19" s="35"/>
      <c r="V19" s="35"/>
      <c r="W19" s="35"/>
      <c r="X19" s="35"/>
      <c r="Y19" s="35"/>
      <c r="Z19" s="35"/>
      <c r="AA19" s="35"/>
      <c r="AB19" s="35"/>
      <c r="AC19" s="35"/>
      <c r="AD19" s="35"/>
      <c r="AE19" s="35"/>
    </row>
    <row r="20" spans="1:31" s="2" customFormat="1" ht="12" customHeight="1">
      <c r="A20" s="35"/>
      <c r="B20" s="40"/>
      <c r="C20" s="35"/>
      <c r="D20" s="107" t="s">
        <v>34</v>
      </c>
      <c r="E20" s="35"/>
      <c r="F20" s="35"/>
      <c r="G20" s="35"/>
      <c r="H20" s="35"/>
      <c r="I20" s="107" t="s">
        <v>27</v>
      </c>
      <c r="J20" s="109" t="s">
        <v>35</v>
      </c>
      <c r="K20" s="35"/>
      <c r="L20" s="108"/>
      <c r="S20" s="35"/>
      <c r="T20" s="35"/>
      <c r="U20" s="35"/>
      <c r="V20" s="35"/>
      <c r="W20" s="35"/>
      <c r="X20" s="35"/>
      <c r="Y20" s="35"/>
      <c r="Z20" s="35"/>
      <c r="AA20" s="35"/>
      <c r="AB20" s="35"/>
      <c r="AC20" s="35"/>
      <c r="AD20" s="35"/>
      <c r="AE20" s="35"/>
    </row>
    <row r="21" spans="1:31" s="2" customFormat="1" ht="18" customHeight="1">
      <c r="A21" s="35"/>
      <c r="B21" s="40"/>
      <c r="C21" s="35"/>
      <c r="D21" s="35"/>
      <c r="E21" s="109" t="s">
        <v>36</v>
      </c>
      <c r="F21" s="35"/>
      <c r="G21" s="35"/>
      <c r="H21" s="35"/>
      <c r="I21" s="107" t="s">
        <v>30</v>
      </c>
      <c r="J21" s="109" t="s">
        <v>37</v>
      </c>
      <c r="K21" s="35"/>
      <c r="L21" s="108"/>
      <c r="S21" s="35"/>
      <c r="T21" s="35"/>
      <c r="U21" s="35"/>
      <c r="V21" s="35"/>
      <c r="W21" s="35"/>
      <c r="X21" s="35"/>
      <c r="Y21" s="35"/>
      <c r="Z21" s="35"/>
      <c r="AA21" s="35"/>
      <c r="AB21" s="35"/>
      <c r="AC21" s="35"/>
      <c r="AD21" s="35"/>
      <c r="AE21" s="35"/>
    </row>
    <row r="22" spans="1:31" s="2" customFormat="1" ht="6.9" customHeight="1">
      <c r="A22" s="35"/>
      <c r="B22" s="40"/>
      <c r="C22" s="35"/>
      <c r="D22" s="35"/>
      <c r="E22" s="35"/>
      <c r="F22" s="35"/>
      <c r="G22" s="35"/>
      <c r="H22" s="35"/>
      <c r="I22" s="35"/>
      <c r="J22" s="35"/>
      <c r="K22" s="35"/>
      <c r="L22" s="108"/>
      <c r="S22" s="35"/>
      <c r="T22" s="35"/>
      <c r="U22" s="35"/>
      <c r="V22" s="35"/>
      <c r="W22" s="35"/>
      <c r="X22" s="35"/>
      <c r="Y22" s="35"/>
      <c r="Z22" s="35"/>
      <c r="AA22" s="35"/>
      <c r="AB22" s="35"/>
      <c r="AC22" s="35"/>
      <c r="AD22" s="35"/>
      <c r="AE22" s="35"/>
    </row>
    <row r="23" spans="1:31" s="2" customFormat="1" ht="12" customHeight="1">
      <c r="A23" s="35"/>
      <c r="B23" s="40"/>
      <c r="C23" s="35"/>
      <c r="D23" s="107" t="s">
        <v>39</v>
      </c>
      <c r="E23" s="35"/>
      <c r="F23" s="35"/>
      <c r="G23" s="35"/>
      <c r="H23" s="35"/>
      <c r="I23" s="107" t="s">
        <v>27</v>
      </c>
      <c r="J23" s="109" t="s">
        <v>40</v>
      </c>
      <c r="K23" s="35"/>
      <c r="L23" s="108"/>
      <c r="S23" s="35"/>
      <c r="T23" s="35"/>
      <c r="U23" s="35"/>
      <c r="V23" s="35"/>
      <c r="W23" s="35"/>
      <c r="X23" s="35"/>
      <c r="Y23" s="35"/>
      <c r="Z23" s="35"/>
      <c r="AA23" s="35"/>
      <c r="AB23" s="35"/>
      <c r="AC23" s="35"/>
      <c r="AD23" s="35"/>
      <c r="AE23" s="35"/>
    </row>
    <row r="24" spans="1:31" s="2" customFormat="1" ht="18" customHeight="1">
      <c r="A24" s="35"/>
      <c r="B24" s="40"/>
      <c r="C24" s="35"/>
      <c r="D24" s="35"/>
      <c r="E24" s="109" t="s">
        <v>41</v>
      </c>
      <c r="F24" s="35"/>
      <c r="G24" s="35"/>
      <c r="H24" s="35"/>
      <c r="I24" s="107" t="s">
        <v>30</v>
      </c>
      <c r="J24" s="109" t="s">
        <v>40</v>
      </c>
      <c r="K24" s="35"/>
      <c r="L24" s="108"/>
      <c r="S24" s="35"/>
      <c r="T24" s="35"/>
      <c r="U24" s="35"/>
      <c r="V24" s="35"/>
      <c r="W24" s="35"/>
      <c r="X24" s="35"/>
      <c r="Y24" s="35"/>
      <c r="Z24" s="35"/>
      <c r="AA24" s="35"/>
      <c r="AB24" s="35"/>
      <c r="AC24" s="35"/>
      <c r="AD24" s="35"/>
      <c r="AE24" s="35"/>
    </row>
    <row r="25" spans="1:31" s="2" customFormat="1" ht="6.9" customHeight="1">
      <c r="A25" s="35"/>
      <c r="B25" s="40"/>
      <c r="C25" s="35"/>
      <c r="D25" s="35"/>
      <c r="E25" s="35"/>
      <c r="F25" s="35"/>
      <c r="G25" s="35"/>
      <c r="H25" s="35"/>
      <c r="I25" s="35"/>
      <c r="J25" s="35"/>
      <c r="K25" s="35"/>
      <c r="L25" s="108"/>
      <c r="S25" s="35"/>
      <c r="T25" s="35"/>
      <c r="U25" s="35"/>
      <c r="V25" s="35"/>
      <c r="W25" s="35"/>
      <c r="X25" s="35"/>
      <c r="Y25" s="35"/>
      <c r="Z25" s="35"/>
      <c r="AA25" s="35"/>
      <c r="AB25" s="35"/>
      <c r="AC25" s="35"/>
      <c r="AD25" s="35"/>
      <c r="AE25" s="35"/>
    </row>
    <row r="26" spans="1:31" s="2" customFormat="1" ht="12" customHeight="1">
      <c r="A26" s="35"/>
      <c r="B26" s="40"/>
      <c r="C26" s="35"/>
      <c r="D26" s="107" t="s">
        <v>42</v>
      </c>
      <c r="E26" s="35"/>
      <c r="F26" s="35"/>
      <c r="G26" s="35"/>
      <c r="H26" s="35"/>
      <c r="I26" s="35"/>
      <c r="J26" s="35"/>
      <c r="K26" s="35"/>
      <c r="L26" s="108"/>
      <c r="S26" s="35"/>
      <c r="T26" s="35"/>
      <c r="U26" s="35"/>
      <c r="V26" s="35"/>
      <c r="W26" s="35"/>
      <c r="X26" s="35"/>
      <c r="Y26" s="35"/>
      <c r="Z26" s="35"/>
      <c r="AA26" s="35"/>
      <c r="AB26" s="35"/>
      <c r="AC26" s="35"/>
      <c r="AD26" s="35"/>
      <c r="AE26" s="35"/>
    </row>
    <row r="27" spans="1:31" s="8" customFormat="1" ht="59.25" customHeight="1">
      <c r="A27" s="111"/>
      <c r="B27" s="112"/>
      <c r="C27" s="111"/>
      <c r="D27" s="111"/>
      <c r="E27" s="370" t="s">
        <v>43</v>
      </c>
      <c r="F27" s="370"/>
      <c r="G27" s="370"/>
      <c r="H27" s="370"/>
      <c r="I27" s="111"/>
      <c r="J27" s="111"/>
      <c r="K27" s="111"/>
      <c r="L27" s="113"/>
      <c r="S27" s="111"/>
      <c r="T27" s="111"/>
      <c r="U27" s="111"/>
      <c r="V27" s="111"/>
      <c r="W27" s="111"/>
      <c r="X27" s="111"/>
      <c r="Y27" s="111"/>
      <c r="Z27" s="111"/>
      <c r="AA27" s="111"/>
      <c r="AB27" s="111"/>
      <c r="AC27" s="111"/>
      <c r="AD27" s="111"/>
      <c r="AE27" s="111"/>
    </row>
    <row r="28" spans="1:31" s="2" customFormat="1" ht="6.9" customHeight="1">
      <c r="A28" s="35"/>
      <c r="B28" s="40"/>
      <c r="C28" s="35"/>
      <c r="D28" s="35"/>
      <c r="E28" s="35"/>
      <c r="F28" s="35"/>
      <c r="G28" s="35"/>
      <c r="H28" s="35"/>
      <c r="I28" s="35"/>
      <c r="J28" s="35"/>
      <c r="K28" s="35"/>
      <c r="L28" s="108"/>
      <c r="S28" s="35"/>
      <c r="T28" s="35"/>
      <c r="U28" s="35"/>
      <c r="V28" s="35"/>
      <c r="W28" s="35"/>
      <c r="X28" s="35"/>
      <c r="Y28" s="35"/>
      <c r="Z28" s="35"/>
      <c r="AA28" s="35"/>
      <c r="AB28" s="35"/>
      <c r="AC28" s="35"/>
      <c r="AD28" s="35"/>
      <c r="AE28" s="35"/>
    </row>
    <row r="29" spans="1:31" s="2" customFormat="1" ht="6.9" customHeight="1">
      <c r="A29" s="35"/>
      <c r="B29" s="40"/>
      <c r="C29" s="35"/>
      <c r="D29" s="114"/>
      <c r="E29" s="114"/>
      <c r="F29" s="114"/>
      <c r="G29" s="114"/>
      <c r="H29" s="114"/>
      <c r="I29" s="114"/>
      <c r="J29" s="114"/>
      <c r="K29" s="114"/>
      <c r="L29" s="108"/>
      <c r="S29" s="35"/>
      <c r="T29" s="35"/>
      <c r="U29" s="35"/>
      <c r="V29" s="35"/>
      <c r="W29" s="35"/>
      <c r="X29" s="35"/>
      <c r="Y29" s="35"/>
      <c r="Z29" s="35"/>
      <c r="AA29" s="35"/>
      <c r="AB29" s="35"/>
      <c r="AC29" s="35"/>
      <c r="AD29" s="35"/>
      <c r="AE29" s="35"/>
    </row>
    <row r="30" spans="1:31" s="2" customFormat="1" ht="25.35" customHeight="1">
      <c r="A30" s="35"/>
      <c r="B30" s="40"/>
      <c r="C30" s="35"/>
      <c r="D30" s="115" t="s">
        <v>44</v>
      </c>
      <c r="E30" s="35"/>
      <c r="F30" s="35"/>
      <c r="G30" s="35"/>
      <c r="H30" s="35"/>
      <c r="I30" s="35"/>
      <c r="J30" s="116">
        <f>ROUND(J87, 2)</f>
        <v>0</v>
      </c>
      <c r="K30" s="35"/>
      <c r="L30" s="108"/>
      <c r="S30" s="35"/>
      <c r="T30" s="35"/>
      <c r="U30" s="35"/>
      <c r="V30" s="35"/>
      <c r="W30" s="35"/>
      <c r="X30" s="35"/>
      <c r="Y30" s="35"/>
      <c r="Z30" s="35"/>
      <c r="AA30" s="35"/>
      <c r="AB30" s="35"/>
      <c r="AC30" s="35"/>
      <c r="AD30" s="35"/>
      <c r="AE30" s="35"/>
    </row>
    <row r="31" spans="1:31" s="2" customFormat="1" ht="6.9" customHeight="1">
      <c r="A31" s="35"/>
      <c r="B31" s="40"/>
      <c r="C31" s="35"/>
      <c r="D31" s="114"/>
      <c r="E31" s="114"/>
      <c r="F31" s="114"/>
      <c r="G31" s="114"/>
      <c r="H31" s="114"/>
      <c r="I31" s="114"/>
      <c r="J31" s="114"/>
      <c r="K31" s="114"/>
      <c r="L31" s="108"/>
      <c r="S31" s="35"/>
      <c r="T31" s="35"/>
      <c r="U31" s="35"/>
      <c r="V31" s="35"/>
      <c r="W31" s="35"/>
      <c r="X31" s="35"/>
      <c r="Y31" s="35"/>
      <c r="Z31" s="35"/>
      <c r="AA31" s="35"/>
      <c r="AB31" s="35"/>
      <c r="AC31" s="35"/>
      <c r="AD31" s="35"/>
      <c r="AE31" s="35"/>
    </row>
    <row r="32" spans="1:31" s="2" customFormat="1" ht="14.4" customHeight="1">
      <c r="A32" s="35"/>
      <c r="B32" s="40"/>
      <c r="C32" s="35"/>
      <c r="D32" s="35"/>
      <c r="E32" s="35"/>
      <c r="F32" s="117" t="s">
        <v>46</v>
      </c>
      <c r="G32" s="35"/>
      <c r="H32" s="35"/>
      <c r="I32" s="117" t="s">
        <v>45</v>
      </c>
      <c r="J32" s="117" t="s">
        <v>47</v>
      </c>
      <c r="K32" s="35"/>
      <c r="L32" s="108"/>
      <c r="S32" s="35"/>
      <c r="T32" s="35"/>
      <c r="U32" s="35"/>
      <c r="V32" s="35"/>
      <c r="W32" s="35"/>
      <c r="X32" s="35"/>
      <c r="Y32" s="35"/>
      <c r="Z32" s="35"/>
      <c r="AA32" s="35"/>
      <c r="AB32" s="35"/>
      <c r="AC32" s="35"/>
      <c r="AD32" s="35"/>
      <c r="AE32" s="35"/>
    </row>
    <row r="33" spans="1:31" s="2" customFormat="1" ht="14.4" hidden="1" customHeight="1">
      <c r="A33" s="35"/>
      <c r="B33" s="40"/>
      <c r="C33" s="35"/>
      <c r="D33" s="118" t="s">
        <v>48</v>
      </c>
      <c r="E33" s="107" t="s">
        <v>49</v>
      </c>
      <c r="F33" s="119">
        <f>ROUND((SUM(BE87:BE306)),  2)</f>
        <v>0</v>
      </c>
      <c r="G33" s="35"/>
      <c r="H33" s="35"/>
      <c r="I33" s="120">
        <v>0.21</v>
      </c>
      <c r="J33" s="119">
        <f>ROUND(((SUM(BE87:BE306))*I33),  2)</f>
        <v>0</v>
      </c>
      <c r="K33" s="35"/>
      <c r="L33" s="108"/>
      <c r="S33" s="35"/>
      <c r="T33" s="35"/>
      <c r="U33" s="35"/>
      <c r="V33" s="35"/>
      <c r="W33" s="35"/>
      <c r="X33" s="35"/>
      <c r="Y33" s="35"/>
      <c r="Z33" s="35"/>
      <c r="AA33" s="35"/>
      <c r="AB33" s="35"/>
      <c r="AC33" s="35"/>
      <c r="AD33" s="35"/>
      <c r="AE33" s="35"/>
    </row>
    <row r="34" spans="1:31" s="2" customFormat="1" ht="14.4" hidden="1" customHeight="1">
      <c r="A34" s="35"/>
      <c r="B34" s="40"/>
      <c r="C34" s="35"/>
      <c r="D34" s="35"/>
      <c r="E34" s="107" t="s">
        <v>50</v>
      </c>
      <c r="F34" s="119">
        <f>ROUND((SUM(BF87:BF306)),  2)</f>
        <v>0</v>
      </c>
      <c r="G34" s="35"/>
      <c r="H34" s="35"/>
      <c r="I34" s="120">
        <v>0.15</v>
      </c>
      <c r="J34" s="119">
        <f>ROUND(((SUM(BF87:BF306))*I34),  2)</f>
        <v>0</v>
      </c>
      <c r="K34" s="35"/>
      <c r="L34" s="108"/>
      <c r="S34" s="35"/>
      <c r="T34" s="35"/>
      <c r="U34" s="35"/>
      <c r="V34" s="35"/>
      <c r="W34" s="35"/>
      <c r="X34" s="35"/>
      <c r="Y34" s="35"/>
      <c r="Z34" s="35"/>
      <c r="AA34" s="35"/>
      <c r="AB34" s="35"/>
      <c r="AC34" s="35"/>
      <c r="AD34" s="35"/>
      <c r="AE34" s="35"/>
    </row>
    <row r="35" spans="1:31" s="2" customFormat="1" ht="14.4" customHeight="1">
      <c r="A35" s="35"/>
      <c r="B35" s="40"/>
      <c r="C35" s="35"/>
      <c r="D35" s="107" t="s">
        <v>48</v>
      </c>
      <c r="E35" s="107" t="s">
        <v>51</v>
      </c>
      <c r="F35" s="119">
        <f>ROUND((SUM(BG87:BG306)),  2)</f>
        <v>0</v>
      </c>
      <c r="G35" s="35"/>
      <c r="H35" s="35"/>
      <c r="I35" s="120">
        <v>0.21</v>
      </c>
      <c r="J35" s="119">
        <f>0</f>
        <v>0</v>
      </c>
      <c r="K35" s="35"/>
      <c r="L35" s="108"/>
      <c r="S35" s="35"/>
      <c r="T35" s="35"/>
      <c r="U35" s="35"/>
      <c r="V35" s="35"/>
      <c r="W35" s="35"/>
      <c r="X35" s="35"/>
      <c r="Y35" s="35"/>
      <c r="Z35" s="35"/>
      <c r="AA35" s="35"/>
      <c r="AB35" s="35"/>
      <c r="AC35" s="35"/>
      <c r="AD35" s="35"/>
      <c r="AE35" s="35"/>
    </row>
    <row r="36" spans="1:31" s="2" customFormat="1" ht="14.4" customHeight="1">
      <c r="A36" s="35"/>
      <c r="B36" s="40"/>
      <c r="C36" s="35"/>
      <c r="D36" s="35"/>
      <c r="E36" s="107" t="s">
        <v>52</v>
      </c>
      <c r="F36" s="119">
        <f>ROUND((SUM(BH87:BH306)),  2)</f>
        <v>0</v>
      </c>
      <c r="G36" s="35"/>
      <c r="H36" s="35"/>
      <c r="I36" s="120">
        <v>0.15</v>
      </c>
      <c r="J36" s="119">
        <f>0</f>
        <v>0</v>
      </c>
      <c r="K36" s="35"/>
      <c r="L36" s="108"/>
      <c r="S36" s="35"/>
      <c r="T36" s="35"/>
      <c r="U36" s="35"/>
      <c r="V36" s="35"/>
      <c r="W36" s="35"/>
      <c r="X36" s="35"/>
      <c r="Y36" s="35"/>
      <c r="Z36" s="35"/>
      <c r="AA36" s="35"/>
      <c r="AB36" s="35"/>
      <c r="AC36" s="35"/>
      <c r="AD36" s="35"/>
      <c r="AE36" s="35"/>
    </row>
    <row r="37" spans="1:31" s="2" customFormat="1" ht="14.4" hidden="1" customHeight="1">
      <c r="A37" s="35"/>
      <c r="B37" s="40"/>
      <c r="C37" s="35"/>
      <c r="D37" s="35"/>
      <c r="E37" s="107" t="s">
        <v>53</v>
      </c>
      <c r="F37" s="119">
        <f>ROUND((SUM(BI87:BI306)),  2)</f>
        <v>0</v>
      </c>
      <c r="G37" s="35"/>
      <c r="H37" s="35"/>
      <c r="I37" s="120">
        <v>0</v>
      </c>
      <c r="J37" s="119">
        <f>0</f>
        <v>0</v>
      </c>
      <c r="K37" s="35"/>
      <c r="L37" s="108"/>
      <c r="S37" s="35"/>
      <c r="T37" s="35"/>
      <c r="U37" s="35"/>
      <c r="V37" s="35"/>
      <c r="W37" s="35"/>
      <c r="X37" s="35"/>
      <c r="Y37" s="35"/>
      <c r="Z37" s="35"/>
      <c r="AA37" s="35"/>
      <c r="AB37" s="35"/>
      <c r="AC37" s="35"/>
      <c r="AD37" s="35"/>
      <c r="AE37" s="35"/>
    </row>
    <row r="38" spans="1:31" s="2" customFormat="1" ht="6.9" customHeight="1">
      <c r="A38" s="35"/>
      <c r="B38" s="40"/>
      <c r="C38" s="35"/>
      <c r="D38" s="35"/>
      <c r="E38" s="35"/>
      <c r="F38" s="35"/>
      <c r="G38" s="35"/>
      <c r="H38" s="35"/>
      <c r="I38" s="35"/>
      <c r="J38" s="35"/>
      <c r="K38" s="35"/>
      <c r="L38" s="108"/>
      <c r="S38" s="35"/>
      <c r="T38" s="35"/>
      <c r="U38" s="35"/>
      <c r="V38" s="35"/>
      <c r="W38" s="35"/>
      <c r="X38" s="35"/>
      <c r="Y38" s="35"/>
      <c r="Z38" s="35"/>
      <c r="AA38" s="35"/>
      <c r="AB38" s="35"/>
      <c r="AC38" s="35"/>
      <c r="AD38" s="35"/>
      <c r="AE38" s="35"/>
    </row>
    <row r="39" spans="1:31" s="2" customFormat="1" ht="25.35" customHeight="1">
      <c r="A39" s="35"/>
      <c r="B39" s="40"/>
      <c r="C39" s="121"/>
      <c r="D39" s="122" t="s">
        <v>54</v>
      </c>
      <c r="E39" s="123"/>
      <c r="F39" s="123"/>
      <c r="G39" s="124" t="s">
        <v>55</v>
      </c>
      <c r="H39" s="125" t="s">
        <v>56</v>
      </c>
      <c r="I39" s="123"/>
      <c r="J39" s="126">
        <f>SUM(J30:J37)</f>
        <v>0</v>
      </c>
      <c r="K39" s="127"/>
      <c r="L39" s="108"/>
      <c r="S39" s="35"/>
      <c r="T39" s="35"/>
      <c r="U39" s="35"/>
      <c r="V39" s="35"/>
      <c r="W39" s="35"/>
      <c r="X39" s="35"/>
      <c r="Y39" s="35"/>
      <c r="Z39" s="35"/>
      <c r="AA39" s="35"/>
      <c r="AB39" s="35"/>
      <c r="AC39" s="35"/>
      <c r="AD39" s="35"/>
      <c r="AE39" s="35"/>
    </row>
    <row r="40" spans="1:31" s="2" customFormat="1" ht="14.4" customHeight="1">
      <c r="A40" s="35"/>
      <c r="B40" s="128"/>
      <c r="C40" s="129"/>
      <c r="D40" s="129"/>
      <c r="E40" s="129"/>
      <c r="F40" s="129"/>
      <c r="G40" s="129"/>
      <c r="H40" s="129"/>
      <c r="I40" s="129"/>
      <c r="J40" s="129"/>
      <c r="K40" s="129"/>
      <c r="L40" s="108"/>
      <c r="S40" s="35"/>
      <c r="T40" s="35"/>
      <c r="U40" s="35"/>
      <c r="V40" s="35"/>
      <c r="W40" s="35"/>
      <c r="X40" s="35"/>
      <c r="Y40" s="35"/>
      <c r="Z40" s="35"/>
      <c r="AA40" s="35"/>
      <c r="AB40" s="35"/>
      <c r="AC40" s="35"/>
      <c r="AD40" s="35"/>
      <c r="AE40" s="35"/>
    </row>
    <row r="44" spans="1:31" s="2" customFormat="1" ht="6.9" customHeight="1">
      <c r="A44" s="35"/>
      <c r="B44" s="130"/>
      <c r="C44" s="131"/>
      <c r="D44" s="131"/>
      <c r="E44" s="131"/>
      <c r="F44" s="131"/>
      <c r="G44" s="131"/>
      <c r="H44" s="131"/>
      <c r="I44" s="131"/>
      <c r="J44" s="131"/>
      <c r="K44" s="131"/>
      <c r="L44" s="108"/>
      <c r="S44" s="35"/>
      <c r="T44" s="35"/>
      <c r="U44" s="35"/>
      <c r="V44" s="35"/>
      <c r="W44" s="35"/>
      <c r="X44" s="35"/>
      <c r="Y44" s="35"/>
      <c r="Z44" s="35"/>
      <c r="AA44" s="35"/>
      <c r="AB44" s="35"/>
      <c r="AC44" s="35"/>
      <c r="AD44" s="35"/>
      <c r="AE44" s="35"/>
    </row>
    <row r="45" spans="1:31" s="2" customFormat="1" ht="24.9" customHeight="1">
      <c r="A45" s="35"/>
      <c r="B45" s="36"/>
      <c r="C45" s="24" t="s">
        <v>98</v>
      </c>
      <c r="D45" s="37"/>
      <c r="E45" s="37"/>
      <c r="F45" s="37"/>
      <c r="G45" s="37"/>
      <c r="H45" s="37"/>
      <c r="I45" s="37"/>
      <c r="J45" s="37"/>
      <c r="K45" s="37"/>
      <c r="L45" s="108"/>
      <c r="S45" s="35"/>
      <c r="T45" s="35"/>
      <c r="U45" s="35"/>
      <c r="V45" s="35"/>
      <c r="W45" s="35"/>
      <c r="X45" s="35"/>
      <c r="Y45" s="35"/>
      <c r="Z45" s="35"/>
      <c r="AA45" s="35"/>
      <c r="AB45" s="35"/>
      <c r="AC45" s="35"/>
      <c r="AD45" s="35"/>
      <c r="AE45" s="35"/>
    </row>
    <row r="46" spans="1:31" s="2" customFormat="1" ht="6.9" customHeight="1">
      <c r="A46" s="35"/>
      <c r="B46" s="36"/>
      <c r="C46" s="37"/>
      <c r="D46" s="37"/>
      <c r="E46" s="37"/>
      <c r="F46" s="37"/>
      <c r="G46" s="37"/>
      <c r="H46" s="37"/>
      <c r="I46" s="37"/>
      <c r="J46" s="37"/>
      <c r="K46" s="37"/>
      <c r="L46" s="108"/>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37"/>
      <c r="J47" s="37"/>
      <c r="K47" s="37"/>
      <c r="L47" s="108"/>
      <c r="S47" s="35"/>
      <c r="T47" s="35"/>
      <c r="U47" s="35"/>
      <c r="V47" s="35"/>
      <c r="W47" s="35"/>
      <c r="X47" s="35"/>
      <c r="Y47" s="35"/>
      <c r="Z47" s="35"/>
      <c r="AA47" s="35"/>
      <c r="AB47" s="35"/>
      <c r="AC47" s="35"/>
      <c r="AD47" s="35"/>
      <c r="AE47" s="35"/>
    </row>
    <row r="48" spans="1:31" s="2" customFormat="1" ht="16.5" customHeight="1">
      <c r="A48" s="35"/>
      <c r="B48" s="36"/>
      <c r="C48" s="37"/>
      <c r="D48" s="37"/>
      <c r="E48" s="371" t="str">
        <f>E7</f>
        <v>VD Hradištko, protikorozní ochrana vrat HO a DO PK</v>
      </c>
      <c r="F48" s="372"/>
      <c r="G48" s="372"/>
      <c r="H48" s="372"/>
      <c r="I48" s="37"/>
      <c r="J48" s="37"/>
      <c r="K48" s="37"/>
      <c r="L48" s="108"/>
      <c r="S48" s="35"/>
      <c r="T48" s="35"/>
      <c r="U48" s="35"/>
      <c r="V48" s="35"/>
      <c r="W48" s="35"/>
      <c r="X48" s="35"/>
      <c r="Y48" s="35"/>
      <c r="Z48" s="35"/>
      <c r="AA48" s="35"/>
      <c r="AB48" s="35"/>
      <c r="AC48" s="35"/>
      <c r="AD48" s="35"/>
      <c r="AE48" s="35"/>
    </row>
    <row r="49" spans="1:47" s="2" customFormat="1" ht="12" customHeight="1">
      <c r="A49" s="35"/>
      <c r="B49" s="36"/>
      <c r="C49" s="30" t="s">
        <v>96</v>
      </c>
      <c r="D49" s="37"/>
      <c r="E49" s="37"/>
      <c r="F49" s="37"/>
      <c r="G49" s="37"/>
      <c r="H49" s="37"/>
      <c r="I49" s="37"/>
      <c r="J49" s="37"/>
      <c r="K49" s="37"/>
      <c r="L49" s="108"/>
      <c r="S49" s="35"/>
      <c r="T49" s="35"/>
      <c r="U49" s="35"/>
      <c r="V49" s="35"/>
      <c r="W49" s="35"/>
      <c r="X49" s="35"/>
      <c r="Y49" s="35"/>
      <c r="Z49" s="35"/>
      <c r="AA49" s="35"/>
      <c r="AB49" s="35"/>
      <c r="AC49" s="35"/>
      <c r="AD49" s="35"/>
      <c r="AE49" s="35"/>
    </row>
    <row r="50" spans="1:47" s="2" customFormat="1" ht="16.5" customHeight="1">
      <c r="A50" s="35"/>
      <c r="B50" s="36"/>
      <c r="C50" s="37"/>
      <c r="D50" s="37"/>
      <c r="E50" s="343" t="str">
        <f>E9</f>
        <v>2. - SO 02 Protikorozní ochrana vrat DO</v>
      </c>
      <c r="F50" s="373"/>
      <c r="G50" s="373"/>
      <c r="H50" s="373"/>
      <c r="I50" s="37"/>
      <c r="J50" s="37"/>
      <c r="K50" s="37"/>
      <c r="L50" s="108"/>
      <c r="S50" s="35"/>
      <c r="T50" s="35"/>
      <c r="U50" s="35"/>
      <c r="V50" s="35"/>
      <c r="W50" s="35"/>
      <c r="X50" s="35"/>
      <c r="Y50" s="35"/>
      <c r="Z50" s="35"/>
      <c r="AA50" s="35"/>
      <c r="AB50" s="35"/>
      <c r="AC50" s="35"/>
      <c r="AD50" s="35"/>
      <c r="AE50" s="35"/>
    </row>
    <row r="51" spans="1:47" s="2" customFormat="1" ht="6.9" customHeight="1">
      <c r="A51" s="35"/>
      <c r="B51" s="36"/>
      <c r="C51" s="37"/>
      <c r="D51" s="37"/>
      <c r="E51" s="37"/>
      <c r="F51" s="37"/>
      <c r="G51" s="37"/>
      <c r="H51" s="37"/>
      <c r="I51" s="37"/>
      <c r="J51" s="37"/>
      <c r="K51" s="37"/>
      <c r="L51" s="108"/>
      <c r="S51" s="35"/>
      <c r="T51" s="35"/>
      <c r="U51" s="35"/>
      <c r="V51" s="35"/>
      <c r="W51" s="35"/>
      <c r="X51" s="35"/>
      <c r="Y51" s="35"/>
      <c r="Z51" s="35"/>
      <c r="AA51" s="35"/>
      <c r="AB51" s="35"/>
      <c r="AC51" s="35"/>
      <c r="AD51" s="35"/>
      <c r="AE51" s="35"/>
    </row>
    <row r="52" spans="1:47" s="2" customFormat="1" ht="12" customHeight="1">
      <c r="A52" s="35"/>
      <c r="B52" s="36"/>
      <c r="C52" s="30" t="s">
        <v>22</v>
      </c>
      <c r="D52" s="37"/>
      <c r="E52" s="37"/>
      <c r="F52" s="28" t="str">
        <f>F12</f>
        <v>Hradištko</v>
      </c>
      <c r="G52" s="37"/>
      <c r="H52" s="37"/>
      <c r="I52" s="30" t="s">
        <v>24</v>
      </c>
      <c r="J52" s="61" t="str">
        <f>IF(J12="","",J12)</f>
        <v>5. 1. 2021</v>
      </c>
      <c r="K52" s="37"/>
      <c r="L52" s="108"/>
      <c r="S52" s="35"/>
      <c r="T52" s="35"/>
      <c r="U52" s="35"/>
      <c r="V52" s="35"/>
      <c r="W52" s="35"/>
      <c r="X52" s="35"/>
      <c r="Y52" s="35"/>
      <c r="Z52" s="35"/>
      <c r="AA52" s="35"/>
      <c r="AB52" s="35"/>
      <c r="AC52" s="35"/>
      <c r="AD52" s="35"/>
      <c r="AE52" s="35"/>
    </row>
    <row r="53" spans="1:47" s="2" customFormat="1" ht="6.9" customHeight="1">
      <c r="A53" s="35"/>
      <c r="B53" s="36"/>
      <c r="C53" s="37"/>
      <c r="D53" s="37"/>
      <c r="E53" s="37"/>
      <c r="F53" s="37"/>
      <c r="G53" s="37"/>
      <c r="H53" s="37"/>
      <c r="I53" s="37"/>
      <c r="J53" s="37"/>
      <c r="K53" s="37"/>
      <c r="L53" s="108"/>
      <c r="S53" s="35"/>
      <c r="T53" s="35"/>
      <c r="U53" s="35"/>
      <c r="V53" s="35"/>
      <c r="W53" s="35"/>
      <c r="X53" s="35"/>
      <c r="Y53" s="35"/>
      <c r="Z53" s="35"/>
      <c r="AA53" s="35"/>
      <c r="AB53" s="35"/>
      <c r="AC53" s="35"/>
      <c r="AD53" s="35"/>
      <c r="AE53" s="35"/>
    </row>
    <row r="54" spans="1:47" s="2" customFormat="1" ht="40.049999999999997" customHeight="1">
      <c r="A54" s="35"/>
      <c r="B54" s="36"/>
      <c r="C54" s="30" t="s">
        <v>26</v>
      </c>
      <c r="D54" s="37"/>
      <c r="E54" s="37"/>
      <c r="F54" s="28" t="str">
        <f>E15</f>
        <v>Povodí Labe, státní podnik, OIČ, Hradec Králové</v>
      </c>
      <c r="G54" s="37"/>
      <c r="H54" s="37"/>
      <c r="I54" s="30" t="s">
        <v>34</v>
      </c>
      <c r="J54" s="33" t="str">
        <f>E21</f>
        <v>Ing. Ota Dubský, Nechvílova 1825, 148 00 Praha 4</v>
      </c>
      <c r="K54" s="37"/>
      <c r="L54" s="108"/>
      <c r="S54" s="35"/>
      <c r="T54" s="35"/>
      <c r="U54" s="35"/>
      <c r="V54" s="35"/>
      <c r="W54" s="35"/>
      <c r="X54" s="35"/>
      <c r="Y54" s="35"/>
      <c r="Z54" s="35"/>
      <c r="AA54" s="35"/>
      <c r="AB54" s="35"/>
      <c r="AC54" s="35"/>
      <c r="AD54" s="35"/>
      <c r="AE54" s="35"/>
    </row>
    <row r="55" spans="1:47" s="2" customFormat="1" ht="15.15" customHeight="1">
      <c r="A55" s="35"/>
      <c r="B55" s="36"/>
      <c r="C55" s="30" t="s">
        <v>32</v>
      </c>
      <c r="D55" s="37"/>
      <c r="E55" s="37"/>
      <c r="F55" s="28" t="str">
        <f>IF(E18="","",E18)</f>
        <v>Vyplň údaj</v>
      </c>
      <c r="G55" s="37"/>
      <c r="H55" s="37"/>
      <c r="I55" s="30" t="s">
        <v>39</v>
      </c>
      <c r="J55" s="33" t="str">
        <f>E24</f>
        <v>Ing. Eva Morkesová</v>
      </c>
      <c r="K55" s="37"/>
      <c r="L55" s="108"/>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37"/>
      <c r="J56" s="37"/>
      <c r="K56" s="37"/>
      <c r="L56" s="108"/>
      <c r="S56" s="35"/>
      <c r="T56" s="35"/>
      <c r="U56" s="35"/>
      <c r="V56" s="35"/>
      <c r="W56" s="35"/>
      <c r="X56" s="35"/>
      <c r="Y56" s="35"/>
      <c r="Z56" s="35"/>
      <c r="AA56" s="35"/>
      <c r="AB56" s="35"/>
      <c r="AC56" s="35"/>
      <c r="AD56" s="35"/>
      <c r="AE56" s="35"/>
    </row>
    <row r="57" spans="1:47" s="2" customFormat="1" ht="29.25" customHeight="1">
      <c r="A57" s="35"/>
      <c r="B57" s="36"/>
      <c r="C57" s="132" t="s">
        <v>99</v>
      </c>
      <c r="D57" s="133"/>
      <c r="E57" s="133"/>
      <c r="F57" s="133"/>
      <c r="G57" s="133"/>
      <c r="H57" s="133"/>
      <c r="I57" s="133"/>
      <c r="J57" s="134" t="s">
        <v>100</v>
      </c>
      <c r="K57" s="133"/>
      <c r="L57" s="108"/>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37"/>
      <c r="J58" s="37"/>
      <c r="K58" s="37"/>
      <c r="L58" s="108"/>
      <c r="S58" s="35"/>
      <c r="T58" s="35"/>
      <c r="U58" s="35"/>
      <c r="V58" s="35"/>
      <c r="W58" s="35"/>
      <c r="X58" s="35"/>
      <c r="Y58" s="35"/>
      <c r="Z58" s="35"/>
      <c r="AA58" s="35"/>
      <c r="AB58" s="35"/>
      <c r="AC58" s="35"/>
      <c r="AD58" s="35"/>
      <c r="AE58" s="35"/>
    </row>
    <row r="59" spans="1:47" s="2" customFormat="1" ht="22.8" customHeight="1">
      <c r="A59" s="35"/>
      <c r="B59" s="36"/>
      <c r="C59" s="135" t="s">
        <v>76</v>
      </c>
      <c r="D59" s="37"/>
      <c r="E59" s="37"/>
      <c r="F59" s="37"/>
      <c r="G59" s="37"/>
      <c r="H59" s="37"/>
      <c r="I59" s="37"/>
      <c r="J59" s="79">
        <f>J87</f>
        <v>0</v>
      </c>
      <c r="K59" s="37"/>
      <c r="L59" s="108"/>
      <c r="S59" s="35"/>
      <c r="T59" s="35"/>
      <c r="U59" s="35"/>
      <c r="V59" s="35"/>
      <c r="W59" s="35"/>
      <c r="X59" s="35"/>
      <c r="Y59" s="35"/>
      <c r="Z59" s="35"/>
      <c r="AA59" s="35"/>
      <c r="AB59" s="35"/>
      <c r="AC59" s="35"/>
      <c r="AD59" s="35"/>
      <c r="AE59" s="35"/>
      <c r="AU59" s="18" t="s">
        <v>101</v>
      </c>
    </row>
    <row r="60" spans="1:47" s="9" customFormat="1" ht="24.9" customHeight="1">
      <c r="B60" s="136"/>
      <c r="C60" s="137"/>
      <c r="D60" s="138" t="s">
        <v>102</v>
      </c>
      <c r="E60" s="139"/>
      <c r="F60" s="139"/>
      <c r="G60" s="139"/>
      <c r="H60" s="139"/>
      <c r="I60" s="139"/>
      <c r="J60" s="140">
        <f>J88</f>
        <v>0</v>
      </c>
      <c r="K60" s="137"/>
      <c r="L60" s="141"/>
    </row>
    <row r="61" spans="1:47" s="10" customFormat="1" ht="19.95" customHeight="1">
      <c r="B61" s="142"/>
      <c r="C61" s="143"/>
      <c r="D61" s="144" t="s">
        <v>103</v>
      </c>
      <c r="E61" s="145"/>
      <c r="F61" s="145"/>
      <c r="G61" s="145"/>
      <c r="H61" s="145"/>
      <c r="I61" s="145"/>
      <c r="J61" s="146">
        <f>J89</f>
        <v>0</v>
      </c>
      <c r="K61" s="143"/>
      <c r="L61" s="147"/>
    </row>
    <row r="62" spans="1:47" s="10" customFormat="1" ht="19.95" customHeight="1">
      <c r="B62" s="142"/>
      <c r="C62" s="143"/>
      <c r="D62" s="144" t="s">
        <v>104</v>
      </c>
      <c r="E62" s="145"/>
      <c r="F62" s="145"/>
      <c r="G62" s="145"/>
      <c r="H62" s="145"/>
      <c r="I62" s="145"/>
      <c r="J62" s="146">
        <f>J105</f>
        <v>0</v>
      </c>
      <c r="K62" s="143"/>
      <c r="L62" s="147"/>
    </row>
    <row r="63" spans="1:47" s="9" customFormat="1" ht="24.9" customHeight="1">
      <c r="B63" s="136"/>
      <c r="C63" s="137"/>
      <c r="D63" s="138" t="s">
        <v>105</v>
      </c>
      <c r="E63" s="139"/>
      <c r="F63" s="139"/>
      <c r="G63" s="139"/>
      <c r="H63" s="139"/>
      <c r="I63" s="139"/>
      <c r="J63" s="140">
        <f>J115</f>
        <v>0</v>
      </c>
      <c r="K63" s="137"/>
      <c r="L63" s="141"/>
    </row>
    <row r="64" spans="1:47" s="10" customFormat="1" ht="19.95" customHeight="1">
      <c r="B64" s="142"/>
      <c r="C64" s="143"/>
      <c r="D64" s="144" t="s">
        <v>106</v>
      </c>
      <c r="E64" s="145"/>
      <c r="F64" s="145"/>
      <c r="G64" s="145"/>
      <c r="H64" s="145"/>
      <c r="I64" s="145"/>
      <c r="J64" s="146">
        <f>J116</f>
        <v>0</v>
      </c>
      <c r="K64" s="143"/>
      <c r="L64" s="147"/>
    </row>
    <row r="65" spans="1:31" s="10" customFormat="1" ht="19.95" customHeight="1">
      <c r="B65" s="142"/>
      <c r="C65" s="143"/>
      <c r="D65" s="144" t="s">
        <v>107</v>
      </c>
      <c r="E65" s="145"/>
      <c r="F65" s="145"/>
      <c r="G65" s="145"/>
      <c r="H65" s="145"/>
      <c r="I65" s="145"/>
      <c r="J65" s="146">
        <f>J128</f>
        <v>0</v>
      </c>
      <c r="K65" s="143"/>
      <c r="L65" s="147"/>
    </row>
    <row r="66" spans="1:31" s="10" customFormat="1" ht="19.95" customHeight="1">
      <c r="B66" s="142"/>
      <c r="C66" s="143"/>
      <c r="D66" s="144" t="s">
        <v>108</v>
      </c>
      <c r="E66" s="145"/>
      <c r="F66" s="145"/>
      <c r="G66" s="145"/>
      <c r="H66" s="145"/>
      <c r="I66" s="145"/>
      <c r="J66" s="146">
        <f>J135</f>
        <v>0</v>
      </c>
      <c r="K66" s="143"/>
      <c r="L66" s="147"/>
    </row>
    <row r="67" spans="1:31" s="10" customFormat="1" ht="19.95" customHeight="1">
      <c r="B67" s="142"/>
      <c r="C67" s="143"/>
      <c r="D67" s="144" t="s">
        <v>109</v>
      </c>
      <c r="E67" s="145"/>
      <c r="F67" s="145"/>
      <c r="G67" s="145"/>
      <c r="H67" s="145"/>
      <c r="I67" s="145"/>
      <c r="J67" s="146">
        <f>J258</f>
        <v>0</v>
      </c>
      <c r="K67" s="143"/>
      <c r="L67" s="147"/>
    </row>
    <row r="68" spans="1:31" s="2" customFormat="1" ht="21.75" customHeight="1">
      <c r="A68" s="35"/>
      <c r="B68" s="36"/>
      <c r="C68" s="37"/>
      <c r="D68" s="37"/>
      <c r="E68" s="37"/>
      <c r="F68" s="37"/>
      <c r="G68" s="37"/>
      <c r="H68" s="37"/>
      <c r="I68" s="37"/>
      <c r="J68" s="37"/>
      <c r="K68" s="37"/>
      <c r="L68" s="108"/>
      <c r="S68" s="35"/>
      <c r="T68" s="35"/>
      <c r="U68" s="35"/>
      <c r="V68" s="35"/>
      <c r="W68" s="35"/>
      <c r="X68" s="35"/>
      <c r="Y68" s="35"/>
      <c r="Z68" s="35"/>
      <c r="AA68" s="35"/>
      <c r="AB68" s="35"/>
      <c r="AC68" s="35"/>
      <c r="AD68" s="35"/>
      <c r="AE68" s="35"/>
    </row>
    <row r="69" spans="1:31" s="2" customFormat="1" ht="6.9" customHeight="1">
      <c r="A69" s="35"/>
      <c r="B69" s="49"/>
      <c r="C69" s="50"/>
      <c r="D69" s="50"/>
      <c r="E69" s="50"/>
      <c r="F69" s="50"/>
      <c r="G69" s="50"/>
      <c r="H69" s="50"/>
      <c r="I69" s="50"/>
      <c r="J69" s="50"/>
      <c r="K69" s="50"/>
      <c r="L69" s="108"/>
      <c r="S69" s="35"/>
      <c r="T69" s="35"/>
      <c r="U69" s="35"/>
      <c r="V69" s="35"/>
      <c r="W69" s="35"/>
      <c r="X69" s="35"/>
      <c r="Y69" s="35"/>
      <c r="Z69" s="35"/>
      <c r="AA69" s="35"/>
      <c r="AB69" s="35"/>
      <c r="AC69" s="35"/>
      <c r="AD69" s="35"/>
      <c r="AE69" s="35"/>
    </row>
    <row r="73" spans="1:31" s="2" customFormat="1" ht="6.9" customHeight="1">
      <c r="A73" s="35"/>
      <c r="B73" s="51"/>
      <c r="C73" s="52"/>
      <c r="D73" s="52"/>
      <c r="E73" s="52"/>
      <c r="F73" s="52"/>
      <c r="G73" s="52"/>
      <c r="H73" s="52"/>
      <c r="I73" s="52"/>
      <c r="J73" s="52"/>
      <c r="K73" s="52"/>
      <c r="L73" s="108"/>
      <c r="S73" s="35"/>
      <c r="T73" s="35"/>
      <c r="U73" s="35"/>
      <c r="V73" s="35"/>
      <c r="W73" s="35"/>
      <c r="X73" s="35"/>
      <c r="Y73" s="35"/>
      <c r="Z73" s="35"/>
      <c r="AA73" s="35"/>
      <c r="AB73" s="35"/>
      <c r="AC73" s="35"/>
      <c r="AD73" s="35"/>
      <c r="AE73" s="35"/>
    </row>
    <row r="74" spans="1:31" s="2" customFormat="1" ht="24.9" customHeight="1">
      <c r="A74" s="35"/>
      <c r="B74" s="36"/>
      <c r="C74" s="24" t="s">
        <v>110</v>
      </c>
      <c r="D74" s="37"/>
      <c r="E74" s="37"/>
      <c r="F74" s="37"/>
      <c r="G74" s="37"/>
      <c r="H74" s="37"/>
      <c r="I74" s="37"/>
      <c r="J74" s="37"/>
      <c r="K74" s="37"/>
      <c r="L74" s="108"/>
      <c r="S74" s="35"/>
      <c r="T74" s="35"/>
      <c r="U74" s="35"/>
      <c r="V74" s="35"/>
      <c r="W74" s="35"/>
      <c r="X74" s="35"/>
      <c r="Y74" s="35"/>
      <c r="Z74" s="35"/>
      <c r="AA74" s="35"/>
      <c r="AB74" s="35"/>
      <c r="AC74" s="35"/>
      <c r="AD74" s="35"/>
      <c r="AE74" s="35"/>
    </row>
    <row r="75" spans="1:31" s="2" customFormat="1" ht="6.9" customHeight="1">
      <c r="A75" s="35"/>
      <c r="B75" s="36"/>
      <c r="C75" s="37"/>
      <c r="D75" s="37"/>
      <c r="E75" s="37"/>
      <c r="F75" s="37"/>
      <c r="G75" s="37"/>
      <c r="H75" s="37"/>
      <c r="I75" s="37"/>
      <c r="J75" s="37"/>
      <c r="K75" s="37"/>
      <c r="L75" s="108"/>
      <c r="S75" s="35"/>
      <c r="T75" s="35"/>
      <c r="U75" s="35"/>
      <c r="V75" s="35"/>
      <c r="W75" s="35"/>
      <c r="X75" s="35"/>
      <c r="Y75" s="35"/>
      <c r="Z75" s="35"/>
      <c r="AA75" s="35"/>
      <c r="AB75" s="35"/>
      <c r="AC75" s="35"/>
      <c r="AD75" s="35"/>
      <c r="AE75" s="35"/>
    </row>
    <row r="76" spans="1:31" s="2" customFormat="1" ht="12" customHeight="1">
      <c r="A76" s="35"/>
      <c r="B76" s="36"/>
      <c r="C76" s="30" t="s">
        <v>16</v>
      </c>
      <c r="D76" s="37"/>
      <c r="E76" s="37"/>
      <c r="F76" s="37"/>
      <c r="G76" s="37"/>
      <c r="H76" s="37"/>
      <c r="I76" s="37"/>
      <c r="J76" s="37"/>
      <c r="K76" s="37"/>
      <c r="L76" s="108"/>
      <c r="S76" s="35"/>
      <c r="T76" s="35"/>
      <c r="U76" s="35"/>
      <c r="V76" s="35"/>
      <c r="W76" s="35"/>
      <c r="X76" s="35"/>
      <c r="Y76" s="35"/>
      <c r="Z76" s="35"/>
      <c r="AA76" s="35"/>
      <c r="AB76" s="35"/>
      <c r="AC76" s="35"/>
      <c r="AD76" s="35"/>
      <c r="AE76" s="35"/>
    </row>
    <row r="77" spans="1:31" s="2" customFormat="1" ht="16.5" customHeight="1">
      <c r="A77" s="35"/>
      <c r="B77" s="36"/>
      <c r="C77" s="37"/>
      <c r="D77" s="37"/>
      <c r="E77" s="371" t="str">
        <f>E7</f>
        <v>VD Hradištko, protikorozní ochrana vrat HO a DO PK</v>
      </c>
      <c r="F77" s="372"/>
      <c r="G77" s="372"/>
      <c r="H77" s="372"/>
      <c r="I77" s="37"/>
      <c r="J77" s="37"/>
      <c r="K77" s="37"/>
      <c r="L77" s="108"/>
      <c r="S77" s="35"/>
      <c r="T77" s="35"/>
      <c r="U77" s="35"/>
      <c r="V77" s="35"/>
      <c r="W77" s="35"/>
      <c r="X77" s="35"/>
      <c r="Y77" s="35"/>
      <c r="Z77" s="35"/>
      <c r="AA77" s="35"/>
      <c r="AB77" s="35"/>
      <c r="AC77" s="35"/>
      <c r="AD77" s="35"/>
      <c r="AE77" s="35"/>
    </row>
    <row r="78" spans="1:31" s="2" customFormat="1" ht="12" customHeight="1">
      <c r="A78" s="35"/>
      <c r="B78" s="36"/>
      <c r="C78" s="30" t="s">
        <v>96</v>
      </c>
      <c r="D78" s="37"/>
      <c r="E78" s="37"/>
      <c r="F78" s="37"/>
      <c r="G78" s="37"/>
      <c r="H78" s="37"/>
      <c r="I78" s="37"/>
      <c r="J78" s="37"/>
      <c r="K78" s="37"/>
      <c r="L78" s="108"/>
      <c r="S78" s="35"/>
      <c r="T78" s="35"/>
      <c r="U78" s="35"/>
      <c r="V78" s="35"/>
      <c r="W78" s="35"/>
      <c r="X78" s="35"/>
      <c r="Y78" s="35"/>
      <c r="Z78" s="35"/>
      <c r="AA78" s="35"/>
      <c r="AB78" s="35"/>
      <c r="AC78" s="35"/>
      <c r="AD78" s="35"/>
      <c r="AE78" s="35"/>
    </row>
    <row r="79" spans="1:31" s="2" customFormat="1" ht="16.5" customHeight="1">
      <c r="A79" s="35"/>
      <c r="B79" s="36"/>
      <c r="C79" s="37"/>
      <c r="D79" s="37"/>
      <c r="E79" s="343" t="str">
        <f>E9</f>
        <v>2. - SO 02 Protikorozní ochrana vrat DO</v>
      </c>
      <c r="F79" s="373"/>
      <c r="G79" s="373"/>
      <c r="H79" s="373"/>
      <c r="I79" s="37"/>
      <c r="J79" s="37"/>
      <c r="K79" s="37"/>
      <c r="L79" s="108"/>
      <c r="S79" s="35"/>
      <c r="T79" s="35"/>
      <c r="U79" s="35"/>
      <c r="V79" s="35"/>
      <c r="W79" s="35"/>
      <c r="X79" s="35"/>
      <c r="Y79" s="35"/>
      <c r="Z79" s="35"/>
      <c r="AA79" s="35"/>
      <c r="AB79" s="35"/>
      <c r="AC79" s="35"/>
      <c r="AD79" s="35"/>
      <c r="AE79" s="35"/>
    </row>
    <row r="80" spans="1:31" s="2" customFormat="1" ht="6.9" customHeight="1">
      <c r="A80" s="35"/>
      <c r="B80" s="36"/>
      <c r="C80" s="37"/>
      <c r="D80" s="37"/>
      <c r="E80" s="37"/>
      <c r="F80" s="37"/>
      <c r="G80" s="37"/>
      <c r="H80" s="37"/>
      <c r="I80" s="37"/>
      <c r="J80" s="37"/>
      <c r="K80" s="37"/>
      <c r="L80" s="108"/>
      <c r="S80" s="35"/>
      <c r="T80" s="35"/>
      <c r="U80" s="35"/>
      <c r="V80" s="35"/>
      <c r="W80" s="35"/>
      <c r="X80" s="35"/>
      <c r="Y80" s="35"/>
      <c r="Z80" s="35"/>
      <c r="AA80" s="35"/>
      <c r="AB80" s="35"/>
      <c r="AC80" s="35"/>
      <c r="AD80" s="35"/>
      <c r="AE80" s="35"/>
    </row>
    <row r="81" spans="1:65" s="2" customFormat="1" ht="12" customHeight="1">
      <c r="A81" s="35"/>
      <c r="B81" s="36"/>
      <c r="C81" s="30" t="s">
        <v>22</v>
      </c>
      <c r="D81" s="37"/>
      <c r="E81" s="37"/>
      <c r="F81" s="28" t="str">
        <f>F12</f>
        <v>Hradištko</v>
      </c>
      <c r="G81" s="37"/>
      <c r="H81" s="37"/>
      <c r="I81" s="30" t="s">
        <v>24</v>
      </c>
      <c r="J81" s="61" t="str">
        <f>IF(J12="","",J12)</f>
        <v>5. 1. 2021</v>
      </c>
      <c r="K81" s="37"/>
      <c r="L81" s="108"/>
      <c r="S81" s="35"/>
      <c r="T81" s="35"/>
      <c r="U81" s="35"/>
      <c r="V81" s="35"/>
      <c r="W81" s="35"/>
      <c r="X81" s="35"/>
      <c r="Y81" s="35"/>
      <c r="Z81" s="35"/>
      <c r="AA81" s="35"/>
      <c r="AB81" s="35"/>
      <c r="AC81" s="35"/>
      <c r="AD81" s="35"/>
      <c r="AE81" s="35"/>
    </row>
    <row r="82" spans="1:65" s="2" customFormat="1" ht="6.9" customHeight="1">
      <c r="A82" s="35"/>
      <c r="B82" s="36"/>
      <c r="C82" s="37"/>
      <c r="D82" s="37"/>
      <c r="E82" s="37"/>
      <c r="F82" s="37"/>
      <c r="G82" s="37"/>
      <c r="H82" s="37"/>
      <c r="I82" s="37"/>
      <c r="J82" s="37"/>
      <c r="K82" s="37"/>
      <c r="L82" s="108"/>
      <c r="S82" s="35"/>
      <c r="T82" s="35"/>
      <c r="U82" s="35"/>
      <c r="V82" s="35"/>
      <c r="W82" s="35"/>
      <c r="X82" s="35"/>
      <c r="Y82" s="35"/>
      <c r="Z82" s="35"/>
      <c r="AA82" s="35"/>
      <c r="AB82" s="35"/>
      <c r="AC82" s="35"/>
      <c r="AD82" s="35"/>
      <c r="AE82" s="35"/>
    </row>
    <row r="83" spans="1:65" s="2" customFormat="1" ht="40.049999999999997" customHeight="1">
      <c r="A83" s="35"/>
      <c r="B83" s="36"/>
      <c r="C83" s="30" t="s">
        <v>26</v>
      </c>
      <c r="D83" s="37"/>
      <c r="E83" s="37"/>
      <c r="F83" s="28" t="str">
        <f>E15</f>
        <v>Povodí Labe, státní podnik, OIČ, Hradec Králové</v>
      </c>
      <c r="G83" s="37"/>
      <c r="H83" s="37"/>
      <c r="I83" s="30" t="s">
        <v>34</v>
      </c>
      <c r="J83" s="33" t="str">
        <f>E21</f>
        <v>Ing. Ota Dubský, Nechvílova 1825, 148 00 Praha 4</v>
      </c>
      <c r="K83" s="37"/>
      <c r="L83" s="108"/>
      <c r="S83" s="35"/>
      <c r="T83" s="35"/>
      <c r="U83" s="35"/>
      <c r="V83" s="35"/>
      <c r="W83" s="35"/>
      <c r="X83" s="35"/>
      <c r="Y83" s="35"/>
      <c r="Z83" s="35"/>
      <c r="AA83" s="35"/>
      <c r="AB83" s="35"/>
      <c r="AC83" s="35"/>
      <c r="AD83" s="35"/>
      <c r="AE83" s="35"/>
    </row>
    <row r="84" spans="1:65" s="2" customFormat="1" ht="15.15" customHeight="1">
      <c r="A84" s="35"/>
      <c r="B84" s="36"/>
      <c r="C84" s="30" t="s">
        <v>32</v>
      </c>
      <c r="D84" s="37"/>
      <c r="E84" s="37"/>
      <c r="F84" s="28" t="str">
        <f>IF(E18="","",E18)</f>
        <v>Vyplň údaj</v>
      </c>
      <c r="G84" s="37"/>
      <c r="H84" s="37"/>
      <c r="I84" s="30" t="s">
        <v>39</v>
      </c>
      <c r="J84" s="33" t="str">
        <f>E24</f>
        <v>Ing. Eva Morkesová</v>
      </c>
      <c r="K84" s="37"/>
      <c r="L84" s="108"/>
      <c r="S84" s="35"/>
      <c r="T84" s="35"/>
      <c r="U84" s="35"/>
      <c r="V84" s="35"/>
      <c r="W84" s="35"/>
      <c r="X84" s="35"/>
      <c r="Y84" s="35"/>
      <c r="Z84" s="35"/>
      <c r="AA84" s="35"/>
      <c r="AB84" s="35"/>
      <c r="AC84" s="35"/>
      <c r="AD84" s="35"/>
      <c r="AE84" s="35"/>
    </row>
    <row r="85" spans="1:65" s="2" customFormat="1" ht="10.35" customHeight="1">
      <c r="A85" s="35"/>
      <c r="B85" s="36"/>
      <c r="C85" s="37"/>
      <c r="D85" s="37"/>
      <c r="E85" s="37"/>
      <c r="F85" s="37"/>
      <c r="G85" s="37"/>
      <c r="H85" s="37"/>
      <c r="I85" s="37"/>
      <c r="J85" s="37"/>
      <c r="K85" s="37"/>
      <c r="L85" s="108"/>
      <c r="S85" s="35"/>
      <c r="T85" s="35"/>
      <c r="U85" s="35"/>
      <c r="V85" s="35"/>
      <c r="W85" s="35"/>
      <c r="X85" s="35"/>
      <c r="Y85" s="35"/>
      <c r="Z85" s="35"/>
      <c r="AA85" s="35"/>
      <c r="AB85" s="35"/>
      <c r="AC85" s="35"/>
      <c r="AD85" s="35"/>
      <c r="AE85" s="35"/>
    </row>
    <row r="86" spans="1:65" s="11" customFormat="1" ht="29.25" customHeight="1">
      <c r="A86" s="148"/>
      <c r="B86" s="149"/>
      <c r="C86" s="150" t="s">
        <v>111</v>
      </c>
      <c r="D86" s="151" t="s">
        <v>63</v>
      </c>
      <c r="E86" s="151" t="s">
        <v>59</v>
      </c>
      <c r="F86" s="151" t="s">
        <v>60</v>
      </c>
      <c r="G86" s="151" t="s">
        <v>112</v>
      </c>
      <c r="H86" s="151" t="s">
        <v>113</v>
      </c>
      <c r="I86" s="151" t="s">
        <v>114</v>
      </c>
      <c r="J86" s="151" t="s">
        <v>100</v>
      </c>
      <c r="K86" s="152" t="s">
        <v>115</v>
      </c>
      <c r="L86" s="153"/>
      <c r="M86" s="70" t="s">
        <v>40</v>
      </c>
      <c r="N86" s="71" t="s">
        <v>48</v>
      </c>
      <c r="O86" s="71" t="s">
        <v>116</v>
      </c>
      <c r="P86" s="71" t="s">
        <v>117</v>
      </c>
      <c r="Q86" s="71" t="s">
        <v>118</v>
      </c>
      <c r="R86" s="71" t="s">
        <v>119</v>
      </c>
      <c r="S86" s="71" t="s">
        <v>120</v>
      </c>
      <c r="T86" s="72" t="s">
        <v>121</v>
      </c>
      <c r="U86" s="148"/>
      <c r="V86" s="148"/>
      <c r="W86" s="148"/>
      <c r="X86" s="148"/>
      <c r="Y86" s="148"/>
      <c r="Z86" s="148"/>
      <c r="AA86" s="148"/>
      <c r="AB86" s="148"/>
      <c r="AC86" s="148"/>
      <c r="AD86" s="148"/>
      <c r="AE86" s="148"/>
    </row>
    <row r="87" spans="1:65" s="2" customFormat="1" ht="22.8" customHeight="1">
      <c r="A87" s="35"/>
      <c r="B87" s="36"/>
      <c r="C87" s="77" t="s">
        <v>122</v>
      </c>
      <c r="D87" s="37"/>
      <c r="E87" s="37"/>
      <c r="F87" s="37"/>
      <c r="G87" s="37"/>
      <c r="H87" s="37"/>
      <c r="I87" s="37"/>
      <c r="J87" s="154">
        <f>BK87</f>
        <v>0</v>
      </c>
      <c r="K87" s="37"/>
      <c r="L87" s="40"/>
      <c r="M87" s="73"/>
      <c r="N87" s="155"/>
      <c r="O87" s="74"/>
      <c r="P87" s="156">
        <f>P88+P115</f>
        <v>0</v>
      </c>
      <c r="Q87" s="74"/>
      <c r="R87" s="156">
        <f>R88+R115</f>
        <v>18.381850099999998</v>
      </c>
      <c r="S87" s="74"/>
      <c r="T87" s="157">
        <f>T88+T115</f>
        <v>15.395639999999998</v>
      </c>
      <c r="U87" s="35"/>
      <c r="V87" s="35"/>
      <c r="W87" s="35"/>
      <c r="X87" s="35"/>
      <c r="Y87" s="35"/>
      <c r="Z87" s="35"/>
      <c r="AA87" s="35"/>
      <c r="AB87" s="35"/>
      <c r="AC87" s="35"/>
      <c r="AD87" s="35"/>
      <c r="AE87" s="35"/>
      <c r="AT87" s="18" t="s">
        <v>77</v>
      </c>
      <c r="AU87" s="18" t="s">
        <v>101</v>
      </c>
      <c r="BK87" s="158">
        <f>BK88+BK115</f>
        <v>0</v>
      </c>
    </row>
    <row r="88" spans="1:65" s="12" customFormat="1" ht="25.95" customHeight="1">
      <c r="B88" s="159"/>
      <c r="C88" s="160"/>
      <c r="D88" s="161" t="s">
        <v>77</v>
      </c>
      <c r="E88" s="162" t="s">
        <v>123</v>
      </c>
      <c r="F88" s="162" t="s">
        <v>124</v>
      </c>
      <c r="G88" s="160"/>
      <c r="H88" s="160"/>
      <c r="I88" s="163"/>
      <c r="J88" s="164">
        <f>BK88</f>
        <v>0</v>
      </c>
      <c r="K88" s="160"/>
      <c r="L88" s="165"/>
      <c r="M88" s="166"/>
      <c r="N88" s="167"/>
      <c r="O88" s="167"/>
      <c r="P88" s="168">
        <f>P89+P105</f>
        <v>0</v>
      </c>
      <c r="Q88" s="167"/>
      <c r="R88" s="168">
        <f>R89+R105</f>
        <v>0</v>
      </c>
      <c r="S88" s="167"/>
      <c r="T88" s="169">
        <f>T89+T105</f>
        <v>0</v>
      </c>
      <c r="AR88" s="170" t="s">
        <v>86</v>
      </c>
      <c r="AT88" s="171" t="s">
        <v>77</v>
      </c>
      <c r="AU88" s="171" t="s">
        <v>78</v>
      </c>
      <c r="AY88" s="170" t="s">
        <v>125</v>
      </c>
      <c r="BK88" s="172">
        <f>BK89+BK105</f>
        <v>0</v>
      </c>
    </row>
    <row r="89" spans="1:65" s="12" customFormat="1" ht="22.8" customHeight="1">
      <c r="B89" s="159"/>
      <c r="C89" s="160"/>
      <c r="D89" s="161" t="s">
        <v>77</v>
      </c>
      <c r="E89" s="173" t="s">
        <v>126</v>
      </c>
      <c r="F89" s="173" t="s">
        <v>127</v>
      </c>
      <c r="G89" s="160"/>
      <c r="H89" s="160"/>
      <c r="I89" s="163"/>
      <c r="J89" s="174">
        <f>BK89</f>
        <v>0</v>
      </c>
      <c r="K89" s="160"/>
      <c r="L89" s="165"/>
      <c r="M89" s="166"/>
      <c r="N89" s="167"/>
      <c r="O89" s="167"/>
      <c r="P89" s="168">
        <f>SUM(P90:P104)</f>
        <v>0</v>
      </c>
      <c r="Q89" s="167"/>
      <c r="R89" s="168">
        <f>SUM(R90:R104)</f>
        <v>0</v>
      </c>
      <c r="S89" s="167"/>
      <c r="T89" s="169">
        <f>SUM(T90:T104)</f>
        <v>0</v>
      </c>
      <c r="AR89" s="170" t="s">
        <v>86</v>
      </c>
      <c r="AT89" s="171" t="s">
        <v>77</v>
      </c>
      <c r="AU89" s="171" t="s">
        <v>86</v>
      </c>
      <c r="AY89" s="170" t="s">
        <v>125</v>
      </c>
      <c r="BK89" s="172">
        <f>SUM(BK90:BK104)</f>
        <v>0</v>
      </c>
    </row>
    <row r="90" spans="1:65" s="2" customFormat="1" ht="14.4" customHeight="1">
      <c r="A90" s="35"/>
      <c r="B90" s="36"/>
      <c r="C90" s="175" t="s">
        <v>86</v>
      </c>
      <c r="D90" s="175" t="s">
        <v>128</v>
      </c>
      <c r="E90" s="176" t="s">
        <v>129</v>
      </c>
      <c r="F90" s="177" t="s">
        <v>130</v>
      </c>
      <c r="G90" s="178" t="s">
        <v>131</v>
      </c>
      <c r="H90" s="179">
        <v>246</v>
      </c>
      <c r="I90" s="180"/>
      <c r="J90" s="181">
        <f>ROUND(I90*H90,2)</f>
        <v>0</v>
      </c>
      <c r="K90" s="177" t="s">
        <v>132</v>
      </c>
      <c r="L90" s="40"/>
      <c r="M90" s="182" t="s">
        <v>40</v>
      </c>
      <c r="N90" s="183" t="s">
        <v>51</v>
      </c>
      <c r="O90" s="66"/>
      <c r="P90" s="184">
        <f>O90*H90</f>
        <v>0</v>
      </c>
      <c r="Q90" s="184">
        <v>0</v>
      </c>
      <c r="R90" s="184">
        <f>Q90*H90</f>
        <v>0</v>
      </c>
      <c r="S90" s="184">
        <v>0</v>
      </c>
      <c r="T90" s="185">
        <f>S90*H90</f>
        <v>0</v>
      </c>
      <c r="U90" s="35"/>
      <c r="V90" s="35"/>
      <c r="W90" s="35"/>
      <c r="X90" s="35"/>
      <c r="Y90" s="35"/>
      <c r="Z90" s="35"/>
      <c r="AA90" s="35"/>
      <c r="AB90" s="35"/>
      <c r="AC90" s="35"/>
      <c r="AD90" s="35"/>
      <c r="AE90" s="35"/>
      <c r="AR90" s="186" t="s">
        <v>133</v>
      </c>
      <c r="AT90" s="186" t="s">
        <v>128</v>
      </c>
      <c r="AU90" s="186" t="s">
        <v>88</v>
      </c>
      <c r="AY90" s="18" t="s">
        <v>125</v>
      </c>
      <c r="BE90" s="187">
        <f>IF(N90="základní",J90,0)</f>
        <v>0</v>
      </c>
      <c r="BF90" s="187">
        <f>IF(N90="snížená",J90,0)</f>
        <v>0</v>
      </c>
      <c r="BG90" s="187">
        <f>IF(N90="zákl. přenesená",J90,0)</f>
        <v>0</v>
      </c>
      <c r="BH90" s="187">
        <f>IF(N90="sníž. přenesená",J90,0)</f>
        <v>0</v>
      </c>
      <c r="BI90" s="187">
        <f>IF(N90="nulová",J90,0)</f>
        <v>0</v>
      </c>
      <c r="BJ90" s="18" t="s">
        <v>133</v>
      </c>
      <c r="BK90" s="187">
        <f>ROUND(I90*H90,2)</f>
        <v>0</v>
      </c>
      <c r="BL90" s="18" t="s">
        <v>133</v>
      </c>
      <c r="BM90" s="186" t="s">
        <v>408</v>
      </c>
    </row>
    <row r="91" spans="1:65" s="2" customFormat="1" ht="19.2">
      <c r="A91" s="35"/>
      <c r="B91" s="36"/>
      <c r="C91" s="37"/>
      <c r="D91" s="188" t="s">
        <v>135</v>
      </c>
      <c r="E91" s="37"/>
      <c r="F91" s="189" t="s">
        <v>136</v>
      </c>
      <c r="G91" s="37"/>
      <c r="H91" s="37"/>
      <c r="I91" s="190"/>
      <c r="J91" s="37"/>
      <c r="K91" s="37"/>
      <c r="L91" s="40"/>
      <c r="M91" s="191"/>
      <c r="N91" s="192"/>
      <c r="O91" s="66"/>
      <c r="P91" s="66"/>
      <c r="Q91" s="66"/>
      <c r="R91" s="66"/>
      <c r="S91" s="66"/>
      <c r="T91" s="67"/>
      <c r="U91" s="35"/>
      <c r="V91" s="35"/>
      <c r="W91" s="35"/>
      <c r="X91" s="35"/>
      <c r="Y91" s="35"/>
      <c r="Z91" s="35"/>
      <c r="AA91" s="35"/>
      <c r="AB91" s="35"/>
      <c r="AC91" s="35"/>
      <c r="AD91" s="35"/>
      <c r="AE91" s="35"/>
      <c r="AT91" s="18" t="s">
        <v>135</v>
      </c>
      <c r="AU91" s="18" t="s">
        <v>88</v>
      </c>
    </row>
    <row r="92" spans="1:65" s="2" customFormat="1" ht="57.6">
      <c r="A92" s="35"/>
      <c r="B92" s="36"/>
      <c r="C92" s="37"/>
      <c r="D92" s="188" t="s">
        <v>137</v>
      </c>
      <c r="E92" s="37"/>
      <c r="F92" s="193" t="s">
        <v>138</v>
      </c>
      <c r="G92" s="37"/>
      <c r="H92" s="37"/>
      <c r="I92" s="190"/>
      <c r="J92" s="37"/>
      <c r="K92" s="37"/>
      <c r="L92" s="40"/>
      <c r="M92" s="191"/>
      <c r="N92" s="192"/>
      <c r="O92" s="66"/>
      <c r="P92" s="66"/>
      <c r="Q92" s="66"/>
      <c r="R92" s="66"/>
      <c r="S92" s="66"/>
      <c r="T92" s="67"/>
      <c r="U92" s="35"/>
      <c r="V92" s="35"/>
      <c r="W92" s="35"/>
      <c r="X92" s="35"/>
      <c r="Y92" s="35"/>
      <c r="Z92" s="35"/>
      <c r="AA92" s="35"/>
      <c r="AB92" s="35"/>
      <c r="AC92" s="35"/>
      <c r="AD92" s="35"/>
      <c r="AE92" s="35"/>
      <c r="AT92" s="18" t="s">
        <v>137</v>
      </c>
      <c r="AU92" s="18" t="s">
        <v>88</v>
      </c>
    </row>
    <row r="93" spans="1:65" s="13" customFormat="1" ht="10.199999999999999">
      <c r="B93" s="194"/>
      <c r="C93" s="195"/>
      <c r="D93" s="188" t="s">
        <v>139</v>
      </c>
      <c r="E93" s="196" t="s">
        <v>40</v>
      </c>
      <c r="F93" s="197" t="s">
        <v>409</v>
      </c>
      <c r="G93" s="195"/>
      <c r="H93" s="196" t="s">
        <v>40</v>
      </c>
      <c r="I93" s="198"/>
      <c r="J93" s="195"/>
      <c r="K93" s="195"/>
      <c r="L93" s="199"/>
      <c r="M93" s="200"/>
      <c r="N93" s="201"/>
      <c r="O93" s="201"/>
      <c r="P93" s="201"/>
      <c r="Q93" s="201"/>
      <c r="R93" s="201"/>
      <c r="S93" s="201"/>
      <c r="T93" s="202"/>
      <c r="AT93" s="203" t="s">
        <v>139</v>
      </c>
      <c r="AU93" s="203" t="s">
        <v>88</v>
      </c>
      <c r="AV93" s="13" t="s">
        <v>86</v>
      </c>
      <c r="AW93" s="13" t="s">
        <v>38</v>
      </c>
      <c r="AX93" s="13" t="s">
        <v>78</v>
      </c>
      <c r="AY93" s="203" t="s">
        <v>125</v>
      </c>
    </row>
    <row r="94" spans="1:65" s="14" customFormat="1" ht="10.199999999999999">
      <c r="B94" s="204"/>
      <c r="C94" s="205"/>
      <c r="D94" s="188" t="s">
        <v>139</v>
      </c>
      <c r="E94" s="206" t="s">
        <v>40</v>
      </c>
      <c r="F94" s="207" t="s">
        <v>410</v>
      </c>
      <c r="G94" s="205"/>
      <c r="H94" s="208">
        <v>246</v>
      </c>
      <c r="I94" s="209"/>
      <c r="J94" s="205"/>
      <c r="K94" s="205"/>
      <c r="L94" s="210"/>
      <c r="M94" s="211"/>
      <c r="N94" s="212"/>
      <c r="O94" s="212"/>
      <c r="P94" s="212"/>
      <c r="Q94" s="212"/>
      <c r="R94" s="212"/>
      <c r="S94" s="212"/>
      <c r="T94" s="213"/>
      <c r="AT94" s="214" t="s">
        <v>139</v>
      </c>
      <c r="AU94" s="214" t="s">
        <v>88</v>
      </c>
      <c r="AV94" s="14" t="s">
        <v>88</v>
      </c>
      <c r="AW94" s="14" t="s">
        <v>38</v>
      </c>
      <c r="AX94" s="14" t="s">
        <v>86</v>
      </c>
      <c r="AY94" s="214" t="s">
        <v>125</v>
      </c>
    </row>
    <row r="95" spans="1:65" s="2" customFormat="1" ht="14.4" customHeight="1">
      <c r="A95" s="35"/>
      <c r="B95" s="36"/>
      <c r="C95" s="175" t="s">
        <v>88</v>
      </c>
      <c r="D95" s="175" t="s">
        <v>128</v>
      </c>
      <c r="E95" s="176" t="s">
        <v>142</v>
      </c>
      <c r="F95" s="177" t="s">
        <v>143</v>
      </c>
      <c r="G95" s="178" t="s">
        <v>131</v>
      </c>
      <c r="H95" s="179">
        <v>7380</v>
      </c>
      <c r="I95" s="180"/>
      <c r="J95" s="181">
        <f>ROUND(I95*H95,2)</f>
        <v>0</v>
      </c>
      <c r="K95" s="177" t="s">
        <v>132</v>
      </c>
      <c r="L95" s="40"/>
      <c r="M95" s="182" t="s">
        <v>40</v>
      </c>
      <c r="N95" s="183" t="s">
        <v>51</v>
      </c>
      <c r="O95" s="66"/>
      <c r="P95" s="184">
        <f>O95*H95</f>
        <v>0</v>
      </c>
      <c r="Q95" s="184">
        <v>0</v>
      </c>
      <c r="R95" s="184">
        <f>Q95*H95</f>
        <v>0</v>
      </c>
      <c r="S95" s="184">
        <v>0</v>
      </c>
      <c r="T95" s="185">
        <f>S95*H95</f>
        <v>0</v>
      </c>
      <c r="U95" s="35"/>
      <c r="V95" s="35"/>
      <c r="W95" s="35"/>
      <c r="X95" s="35"/>
      <c r="Y95" s="35"/>
      <c r="Z95" s="35"/>
      <c r="AA95" s="35"/>
      <c r="AB95" s="35"/>
      <c r="AC95" s="35"/>
      <c r="AD95" s="35"/>
      <c r="AE95" s="35"/>
      <c r="AR95" s="186" t="s">
        <v>133</v>
      </c>
      <c r="AT95" s="186" t="s">
        <v>128</v>
      </c>
      <c r="AU95" s="186" t="s">
        <v>88</v>
      </c>
      <c r="AY95" s="18" t="s">
        <v>125</v>
      </c>
      <c r="BE95" s="187">
        <f>IF(N95="základní",J95,0)</f>
        <v>0</v>
      </c>
      <c r="BF95" s="187">
        <f>IF(N95="snížená",J95,0)</f>
        <v>0</v>
      </c>
      <c r="BG95" s="187">
        <f>IF(N95="zákl. přenesená",J95,0)</f>
        <v>0</v>
      </c>
      <c r="BH95" s="187">
        <f>IF(N95="sníž. přenesená",J95,0)</f>
        <v>0</v>
      </c>
      <c r="BI95" s="187">
        <f>IF(N95="nulová",J95,0)</f>
        <v>0</v>
      </c>
      <c r="BJ95" s="18" t="s">
        <v>133</v>
      </c>
      <c r="BK95" s="187">
        <f>ROUND(I95*H95,2)</f>
        <v>0</v>
      </c>
      <c r="BL95" s="18" t="s">
        <v>133</v>
      </c>
      <c r="BM95" s="186" t="s">
        <v>411</v>
      </c>
    </row>
    <row r="96" spans="1:65" s="2" customFormat="1" ht="19.2">
      <c r="A96" s="35"/>
      <c r="B96" s="36"/>
      <c r="C96" s="37"/>
      <c r="D96" s="188" t="s">
        <v>135</v>
      </c>
      <c r="E96" s="37"/>
      <c r="F96" s="189" t="s">
        <v>145</v>
      </c>
      <c r="G96" s="37"/>
      <c r="H96" s="37"/>
      <c r="I96" s="190"/>
      <c r="J96" s="37"/>
      <c r="K96" s="37"/>
      <c r="L96" s="40"/>
      <c r="M96" s="191"/>
      <c r="N96" s="192"/>
      <c r="O96" s="66"/>
      <c r="P96" s="66"/>
      <c r="Q96" s="66"/>
      <c r="R96" s="66"/>
      <c r="S96" s="66"/>
      <c r="T96" s="67"/>
      <c r="U96" s="35"/>
      <c r="V96" s="35"/>
      <c r="W96" s="35"/>
      <c r="X96" s="35"/>
      <c r="Y96" s="35"/>
      <c r="Z96" s="35"/>
      <c r="AA96" s="35"/>
      <c r="AB96" s="35"/>
      <c r="AC96" s="35"/>
      <c r="AD96" s="35"/>
      <c r="AE96" s="35"/>
      <c r="AT96" s="18" t="s">
        <v>135</v>
      </c>
      <c r="AU96" s="18" t="s">
        <v>88</v>
      </c>
    </row>
    <row r="97" spans="1:65" s="2" customFormat="1" ht="57.6">
      <c r="A97" s="35"/>
      <c r="B97" s="36"/>
      <c r="C97" s="37"/>
      <c r="D97" s="188" t="s">
        <v>137</v>
      </c>
      <c r="E97" s="37"/>
      <c r="F97" s="193" t="s">
        <v>138</v>
      </c>
      <c r="G97" s="37"/>
      <c r="H97" s="37"/>
      <c r="I97" s="190"/>
      <c r="J97" s="37"/>
      <c r="K97" s="37"/>
      <c r="L97" s="40"/>
      <c r="M97" s="191"/>
      <c r="N97" s="192"/>
      <c r="O97" s="66"/>
      <c r="P97" s="66"/>
      <c r="Q97" s="66"/>
      <c r="R97" s="66"/>
      <c r="S97" s="66"/>
      <c r="T97" s="67"/>
      <c r="U97" s="35"/>
      <c r="V97" s="35"/>
      <c r="W97" s="35"/>
      <c r="X97" s="35"/>
      <c r="Y97" s="35"/>
      <c r="Z97" s="35"/>
      <c r="AA97" s="35"/>
      <c r="AB97" s="35"/>
      <c r="AC97" s="35"/>
      <c r="AD97" s="35"/>
      <c r="AE97" s="35"/>
      <c r="AT97" s="18" t="s">
        <v>137</v>
      </c>
      <c r="AU97" s="18" t="s">
        <v>88</v>
      </c>
    </row>
    <row r="98" spans="1:65" s="13" customFormat="1" ht="10.199999999999999">
      <c r="B98" s="194"/>
      <c r="C98" s="195"/>
      <c r="D98" s="188" t="s">
        <v>139</v>
      </c>
      <c r="E98" s="196" t="s">
        <v>40</v>
      </c>
      <c r="F98" s="197" t="s">
        <v>412</v>
      </c>
      <c r="G98" s="195"/>
      <c r="H98" s="196" t="s">
        <v>40</v>
      </c>
      <c r="I98" s="198"/>
      <c r="J98" s="195"/>
      <c r="K98" s="195"/>
      <c r="L98" s="199"/>
      <c r="M98" s="200"/>
      <c r="N98" s="201"/>
      <c r="O98" s="201"/>
      <c r="P98" s="201"/>
      <c r="Q98" s="201"/>
      <c r="R98" s="201"/>
      <c r="S98" s="201"/>
      <c r="T98" s="202"/>
      <c r="AT98" s="203" t="s">
        <v>139</v>
      </c>
      <c r="AU98" s="203" t="s">
        <v>88</v>
      </c>
      <c r="AV98" s="13" t="s">
        <v>86</v>
      </c>
      <c r="AW98" s="13" t="s">
        <v>38</v>
      </c>
      <c r="AX98" s="13" t="s">
        <v>78</v>
      </c>
      <c r="AY98" s="203" t="s">
        <v>125</v>
      </c>
    </row>
    <row r="99" spans="1:65" s="14" customFormat="1" ht="10.199999999999999">
      <c r="B99" s="204"/>
      <c r="C99" s="205"/>
      <c r="D99" s="188" t="s">
        <v>139</v>
      </c>
      <c r="E99" s="206" t="s">
        <v>40</v>
      </c>
      <c r="F99" s="207" t="s">
        <v>413</v>
      </c>
      <c r="G99" s="205"/>
      <c r="H99" s="208">
        <v>7380</v>
      </c>
      <c r="I99" s="209"/>
      <c r="J99" s="205"/>
      <c r="K99" s="205"/>
      <c r="L99" s="210"/>
      <c r="M99" s="211"/>
      <c r="N99" s="212"/>
      <c r="O99" s="212"/>
      <c r="P99" s="212"/>
      <c r="Q99" s="212"/>
      <c r="R99" s="212"/>
      <c r="S99" s="212"/>
      <c r="T99" s="213"/>
      <c r="AT99" s="214" t="s">
        <v>139</v>
      </c>
      <c r="AU99" s="214" t="s">
        <v>88</v>
      </c>
      <c r="AV99" s="14" t="s">
        <v>88</v>
      </c>
      <c r="AW99" s="14" t="s">
        <v>38</v>
      </c>
      <c r="AX99" s="14" t="s">
        <v>86</v>
      </c>
      <c r="AY99" s="214" t="s">
        <v>125</v>
      </c>
    </row>
    <row r="100" spans="1:65" s="2" customFormat="1" ht="14.4" customHeight="1">
      <c r="A100" s="35"/>
      <c r="B100" s="36"/>
      <c r="C100" s="175" t="s">
        <v>148</v>
      </c>
      <c r="D100" s="175" t="s">
        <v>128</v>
      </c>
      <c r="E100" s="176" t="s">
        <v>149</v>
      </c>
      <c r="F100" s="177" t="s">
        <v>150</v>
      </c>
      <c r="G100" s="178" t="s">
        <v>131</v>
      </c>
      <c r="H100" s="179">
        <v>246</v>
      </c>
      <c r="I100" s="180"/>
      <c r="J100" s="181">
        <f>ROUND(I100*H100,2)</f>
        <v>0</v>
      </c>
      <c r="K100" s="177" t="s">
        <v>132</v>
      </c>
      <c r="L100" s="40"/>
      <c r="M100" s="182" t="s">
        <v>40</v>
      </c>
      <c r="N100" s="183" t="s">
        <v>51</v>
      </c>
      <c r="O100" s="66"/>
      <c r="P100" s="184">
        <f>O100*H100</f>
        <v>0</v>
      </c>
      <c r="Q100" s="184">
        <v>0</v>
      </c>
      <c r="R100" s="184">
        <f>Q100*H100</f>
        <v>0</v>
      </c>
      <c r="S100" s="184">
        <v>0</v>
      </c>
      <c r="T100" s="185">
        <f>S100*H100</f>
        <v>0</v>
      </c>
      <c r="U100" s="35"/>
      <c r="V100" s="35"/>
      <c r="W100" s="35"/>
      <c r="X100" s="35"/>
      <c r="Y100" s="35"/>
      <c r="Z100" s="35"/>
      <c r="AA100" s="35"/>
      <c r="AB100" s="35"/>
      <c r="AC100" s="35"/>
      <c r="AD100" s="35"/>
      <c r="AE100" s="35"/>
      <c r="AR100" s="186" t="s">
        <v>133</v>
      </c>
      <c r="AT100" s="186" t="s">
        <v>128</v>
      </c>
      <c r="AU100" s="186" t="s">
        <v>88</v>
      </c>
      <c r="AY100" s="18" t="s">
        <v>125</v>
      </c>
      <c r="BE100" s="187">
        <f>IF(N100="základní",J100,0)</f>
        <v>0</v>
      </c>
      <c r="BF100" s="187">
        <f>IF(N100="snížená",J100,0)</f>
        <v>0</v>
      </c>
      <c r="BG100" s="187">
        <f>IF(N100="zákl. přenesená",J100,0)</f>
        <v>0</v>
      </c>
      <c r="BH100" s="187">
        <f>IF(N100="sníž. přenesená",J100,0)</f>
        <v>0</v>
      </c>
      <c r="BI100" s="187">
        <f>IF(N100="nulová",J100,0)</f>
        <v>0</v>
      </c>
      <c r="BJ100" s="18" t="s">
        <v>133</v>
      </c>
      <c r="BK100" s="187">
        <f>ROUND(I100*H100,2)</f>
        <v>0</v>
      </c>
      <c r="BL100" s="18" t="s">
        <v>133</v>
      </c>
      <c r="BM100" s="186" t="s">
        <v>414</v>
      </c>
    </row>
    <row r="101" spans="1:65" s="2" customFormat="1" ht="19.2">
      <c r="A101" s="35"/>
      <c r="B101" s="36"/>
      <c r="C101" s="37"/>
      <c r="D101" s="188" t="s">
        <v>135</v>
      </c>
      <c r="E101" s="37"/>
      <c r="F101" s="189" t="s">
        <v>152</v>
      </c>
      <c r="G101" s="37"/>
      <c r="H101" s="37"/>
      <c r="I101" s="190"/>
      <c r="J101" s="37"/>
      <c r="K101" s="37"/>
      <c r="L101" s="40"/>
      <c r="M101" s="191"/>
      <c r="N101" s="192"/>
      <c r="O101" s="66"/>
      <c r="P101" s="66"/>
      <c r="Q101" s="66"/>
      <c r="R101" s="66"/>
      <c r="S101" s="66"/>
      <c r="T101" s="67"/>
      <c r="U101" s="35"/>
      <c r="V101" s="35"/>
      <c r="W101" s="35"/>
      <c r="X101" s="35"/>
      <c r="Y101" s="35"/>
      <c r="Z101" s="35"/>
      <c r="AA101" s="35"/>
      <c r="AB101" s="35"/>
      <c r="AC101" s="35"/>
      <c r="AD101" s="35"/>
      <c r="AE101" s="35"/>
      <c r="AT101" s="18" t="s">
        <v>135</v>
      </c>
      <c r="AU101" s="18" t="s">
        <v>88</v>
      </c>
    </row>
    <row r="102" spans="1:65" s="2" customFormat="1" ht="28.8">
      <c r="A102" s="35"/>
      <c r="B102" s="36"/>
      <c r="C102" s="37"/>
      <c r="D102" s="188" t="s">
        <v>137</v>
      </c>
      <c r="E102" s="37"/>
      <c r="F102" s="193" t="s">
        <v>153</v>
      </c>
      <c r="G102" s="37"/>
      <c r="H102" s="37"/>
      <c r="I102" s="190"/>
      <c r="J102" s="37"/>
      <c r="K102" s="37"/>
      <c r="L102" s="40"/>
      <c r="M102" s="191"/>
      <c r="N102" s="192"/>
      <c r="O102" s="66"/>
      <c r="P102" s="66"/>
      <c r="Q102" s="66"/>
      <c r="R102" s="66"/>
      <c r="S102" s="66"/>
      <c r="T102" s="67"/>
      <c r="U102" s="35"/>
      <c r="V102" s="35"/>
      <c r="W102" s="35"/>
      <c r="X102" s="35"/>
      <c r="Y102" s="35"/>
      <c r="Z102" s="35"/>
      <c r="AA102" s="35"/>
      <c r="AB102" s="35"/>
      <c r="AC102" s="35"/>
      <c r="AD102" s="35"/>
      <c r="AE102" s="35"/>
      <c r="AT102" s="18" t="s">
        <v>137</v>
      </c>
      <c r="AU102" s="18" t="s">
        <v>88</v>
      </c>
    </row>
    <row r="103" spans="1:65" s="13" customFormat="1" ht="10.199999999999999">
      <c r="B103" s="194"/>
      <c r="C103" s="195"/>
      <c r="D103" s="188" t="s">
        <v>139</v>
      </c>
      <c r="E103" s="196" t="s">
        <v>40</v>
      </c>
      <c r="F103" s="197" t="s">
        <v>154</v>
      </c>
      <c r="G103" s="195"/>
      <c r="H103" s="196" t="s">
        <v>40</v>
      </c>
      <c r="I103" s="198"/>
      <c r="J103" s="195"/>
      <c r="K103" s="195"/>
      <c r="L103" s="199"/>
      <c r="M103" s="200"/>
      <c r="N103" s="201"/>
      <c r="O103" s="201"/>
      <c r="P103" s="201"/>
      <c r="Q103" s="201"/>
      <c r="R103" s="201"/>
      <c r="S103" s="201"/>
      <c r="T103" s="202"/>
      <c r="AT103" s="203" t="s">
        <v>139</v>
      </c>
      <c r="AU103" s="203" t="s">
        <v>88</v>
      </c>
      <c r="AV103" s="13" t="s">
        <v>86</v>
      </c>
      <c r="AW103" s="13" t="s">
        <v>38</v>
      </c>
      <c r="AX103" s="13" t="s">
        <v>78</v>
      </c>
      <c r="AY103" s="203" t="s">
        <v>125</v>
      </c>
    </row>
    <row r="104" spans="1:65" s="14" customFormat="1" ht="10.199999999999999">
      <c r="B104" s="204"/>
      <c r="C104" s="205"/>
      <c r="D104" s="188" t="s">
        <v>139</v>
      </c>
      <c r="E104" s="206" t="s">
        <v>40</v>
      </c>
      <c r="F104" s="207" t="s">
        <v>415</v>
      </c>
      <c r="G104" s="205"/>
      <c r="H104" s="208">
        <v>246</v>
      </c>
      <c r="I104" s="209"/>
      <c r="J104" s="205"/>
      <c r="K104" s="205"/>
      <c r="L104" s="210"/>
      <c r="M104" s="211"/>
      <c r="N104" s="212"/>
      <c r="O104" s="212"/>
      <c r="P104" s="212"/>
      <c r="Q104" s="212"/>
      <c r="R104" s="212"/>
      <c r="S104" s="212"/>
      <c r="T104" s="213"/>
      <c r="AT104" s="214" t="s">
        <v>139</v>
      </c>
      <c r="AU104" s="214" t="s">
        <v>88</v>
      </c>
      <c r="AV104" s="14" t="s">
        <v>88</v>
      </c>
      <c r="AW104" s="14" t="s">
        <v>38</v>
      </c>
      <c r="AX104" s="14" t="s">
        <v>86</v>
      </c>
      <c r="AY104" s="214" t="s">
        <v>125</v>
      </c>
    </row>
    <row r="105" spans="1:65" s="12" customFormat="1" ht="22.8" customHeight="1">
      <c r="B105" s="159"/>
      <c r="C105" s="160"/>
      <c r="D105" s="161" t="s">
        <v>77</v>
      </c>
      <c r="E105" s="173" t="s">
        <v>155</v>
      </c>
      <c r="F105" s="173" t="s">
        <v>156</v>
      </c>
      <c r="G105" s="160"/>
      <c r="H105" s="160"/>
      <c r="I105" s="163"/>
      <c r="J105" s="174">
        <f>BK105</f>
        <v>0</v>
      </c>
      <c r="K105" s="160"/>
      <c r="L105" s="165"/>
      <c r="M105" s="166"/>
      <c r="N105" s="167"/>
      <c r="O105" s="167"/>
      <c r="P105" s="168">
        <f>SUM(P106:P114)</f>
        <v>0</v>
      </c>
      <c r="Q105" s="167"/>
      <c r="R105" s="168">
        <f>SUM(R106:R114)</f>
        <v>0</v>
      </c>
      <c r="S105" s="167"/>
      <c r="T105" s="169">
        <f>SUM(T106:T114)</f>
        <v>0</v>
      </c>
      <c r="AR105" s="170" t="s">
        <v>86</v>
      </c>
      <c r="AT105" s="171" t="s">
        <v>77</v>
      </c>
      <c r="AU105" s="171" t="s">
        <v>86</v>
      </c>
      <c r="AY105" s="170" t="s">
        <v>125</v>
      </c>
      <c r="BK105" s="172">
        <f>SUM(BK106:BK114)</f>
        <v>0</v>
      </c>
    </row>
    <row r="106" spans="1:65" s="2" customFormat="1" ht="14.4" customHeight="1">
      <c r="A106" s="35"/>
      <c r="B106" s="36"/>
      <c r="C106" s="175" t="s">
        <v>133</v>
      </c>
      <c r="D106" s="175" t="s">
        <v>128</v>
      </c>
      <c r="E106" s="176" t="s">
        <v>157</v>
      </c>
      <c r="F106" s="177" t="s">
        <v>158</v>
      </c>
      <c r="G106" s="178" t="s">
        <v>159</v>
      </c>
      <c r="H106" s="179">
        <v>0.60799999999999998</v>
      </c>
      <c r="I106" s="180"/>
      <c r="J106" s="181">
        <f>ROUND(I106*H106,2)</f>
        <v>0</v>
      </c>
      <c r="K106" s="177" t="s">
        <v>40</v>
      </c>
      <c r="L106" s="40"/>
      <c r="M106" s="182" t="s">
        <v>40</v>
      </c>
      <c r="N106" s="183" t="s">
        <v>51</v>
      </c>
      <c r="O106" s="66"/>
      <c r="P106" s="184">
        <f>O106*H106</f>
        <v>0</v>
      </c>
      <c r="Q106" s="184">
        <v>0</v>
      </c>
      <c r="R106" s="184">
        <f>Q106*H106</f>
        <v>0</v>
      </c>
      <c r="S106" s="184">
        <v>0</v>
      </c>
      <c r="T106" s="185">
        <f>S106*H106</f>
        <v>0</v>
      </c>
      <c r="U106" s="35"/>
      <c r="V106" s="35"/>
      <c r="W106" s="35"/>
      <c r="X106" s="35"/>
      <c r="Y106" s="35"/>
      <c r="Z106" s="35"/>
      <c r="AA106" s="35"/>
      <c r="AB106" s="35"/>
      <c r="AC106" s="35"/>
      <c r="AD106" s="35"/>
      <c r="AE106" s="35"/>
      <c r="AR106" s="186" t="s">
        <v>133</v>
      </c>
      <c r="AT106" s="186" t="s">
        <v>128</v>
      </c>
      <c r="AU106" s="186" t="s">
        <v>88</v>
      </c>
      <c r="AY106" s="18" t="s">
        <v>125</v>
      </c>
      <c r="BE106" s="187">
        <f>IF(N106="základní",J106,0)</f>
        <v>0</v>
      </c>
      <c r="BF106" s="187">
        <f>IF(N106="snížená",J106,0)</f>
        <v>0</v>
      </c>
      <c r="BG106" s="187">
        <f>IF(N106="zákl. přenesená",J106,0)</f>
        <v>0</v>
      </c>
      <c r="BH106" s="187">
        <f>IF(N106="sníž. přenesená",J106,0)</f>
        <v>0</v>
      </c>
      <c r="BI106" s="187">
        <f>IF(N106="nulová",J106,0)</f>
        <v>0</v>
      </c>
      <c r="BJ106" s="18" t="s">
        <v>133</v>
      </c>
      <c r="BK106" s="187">
        <f>ROUND(I106*H106,2)</f>
        <v>0</v>
      </c>
      <c r="BL106" s="18" t="s">
        <v>133</v>
      </c>
      <c r="BM106" s="186" t="s">
        <v>416</v>
      </c>
    </row>
    <row r="107" spans="1:65" s="2" customFormat="1" ht="10.199999999999999">
      <c r="A107" s="35"/>
      <c r="B107" s="36"/>
      <c r="C107" s="37"/>
      <c r="D107" s="188" t="s">
        <v>135</v>
      </c>
      <c r="E107" s="37"/>
      <c r="F107" s="189" t="s">
        <v>158</v>
      </c>
      <c r="G107" s="37"/>
      <c r="H107" s="37"/>
      <c r="I107" s="190"/>
      <c r="J107" s="37"/>
      <c r="K107" s="37"/>
      <c r="L107" s="40"/>
      <c r="M107" s="191"/>
      <c r="N107" s="192"/>
      <c r="O107" s="66"/>
      <c r="P107" s="66"/>
      <c r="Q107" s="66"/>
      <c r="R107" s="66"/>
      <c r="S107" s="66"/>
      <c r="T107" s="67"/>
      <c r="U107" s="35"/>
      <c r="V107" s="35"/>
      <c r="W107" s="35"/>
      <c r="X107" s="35"/>
      <c r="Y107" s="35"/>
      <c r="Z107" s="35"/>
      <c r="AA107" s="35"/>
      <c r="AB107" s="35"/>
      <c r="AC107" s="35"/>
      <c r="AD107" s="35"/>
      <c r="AE107" s="35"/>
      <c r="AT107" s="18" t="s">
        <v>135</v>
      </c>
      <c r="AU107" s="18" t="s">
        <v>88</v>
      </c>
    </row>
    <row r="108" spans="1:65" s="13" customFormat="1" ht="10.199999999999999">
      <c r="B108" s="194"/>
      <c r="C108" s="195"/>
      <c r="D108" s="188" t="s">
        <v>139</v>
      </c>
      <c r="E108" s="196" t="s">
        <v>40</v>
      </c>
      <c r="F108" s="197" t="s">
        <v>417</v>
      </c>
      <c r="G108" s="195"/>
      <c r="H108" s="196" t="s">
        <v>40</v>
      </c>
      <c r="I108" s="198"/>
      <c r="J108" s="195"/>
      <c r="K108" s="195"/>
      <c r="L108" s="199"/>
      <c r="M108" s="200"/>
      <c r="N108" s="201"/>
      <c r="O108" s="201"/>
      <c r="P108" s="201"/>
      <c r="Q108" s="201"/>
      <c r="R108" s="201"/>
      <c r="S108" s="201"/>
      <c r="T108" s="202"/>
      <c r="AT108" s="203" t="s">
        <v>139</v>
      </c>
      <c r="AU108" s="203" t="s">
        <v>88</v>
      </c>
      <c r="AV108" s="13" t="s">
        <v>86</v>
      </c>
      <c r="AW108" s="13" t="s">
        <v>38</v>
      </c>
      <c r="AX108" s="13" t="s">
        <v>78</v>
      </c>
      <c r="AY108" s="203" t="s">
        <v>125</v>
      </c>
    </row>
    <row r="109" spans="1:65" s="13" customFormat="1" ht="10.199999999999999">
      <c r="B109" s="194"/>
      <c r="C109" s="195"/>
      <c r="D109" s="188" t="s">
        <v>139</v>
      </c>
      <c r="E109" s="196" t="s">
        <v>40</v>
      </c>
      <c r="F109" s="197" t="s">
        <v>418</v>
      </c>
      <c r="G109" s="195"/>
      <c r="H109" s="196" t="s">
        <v>40</v>
      </c>
      <c r="I109" s="198"/>
      <c r="J109" s="195"/>
      <c r="K109" s="195"/>
      <c r="L109" s="199"/>
      <c r="M109" s="200"/>
      <c r="N109" s="201"/>
      <c r="O109" s="201"/>
      <c r="P109" s="201"/>
      <c r="Q109" s="201"/>
      <c r="R109" s="201"/>
      <c r="S109" s="201"/>
      <c r="T109" s="202"/>
      <c r="AT109" s="203" t="s">
        <v>139</v>
      </c>
      <c r="AU109" s="203" t="s">
        <v>88</v>
      </c>
      <c r="AV109" s="13" t="s">
        <v>86</v>
      </c>
      <c r="AW109" s="13" t="s">
        <v>38</v>
      </c>
      <c r="AX109" s="13" t="s">
        <v>78</v>
      </c>
      <c r="AY109" s="203" t="s">
        <v>125</v>
      </c>
    </row>
    <row r="110" spans="1:65" s="14" customFormat="1" ht="10.199999999999999">
      <c r="B110" s="204"/>
      <c r="C110" s="205"/>
      <c r="D110" s="188" t="s">
        <v>139</v>
      </c>
      <c r="E110" s="206" t="s">
        <v>40</v>
      </c>
      <c r="F110" s="207" t="s">
        <v>419</v>
      </c>
      <c r="G110" s="205"/>
      <c r="H110" s="208">
        <v>0.60799999999999998</v>
      </c>
      <c r="I110" s="209"/>
      <c r="J110" s="205"/>
      <c r="K110" s="205"/>
      <c r="L110" s="210"/>
      <c r="M110" s="211"/>
      <c r="N110" s="212"/>
      <c r="O110" s="212"/>
      <c r="P110" s="212"/>
      <c r="Q110" s="212"/>
      <c r="R110" s="212"/>
      <c r="S110" s="212"/>
      <c r="T110" s="213"/>
      <c r="AT110" s="214" t="s">
        <v>139</v>
      </c>
      <c r="AU110" s="214" t="s">
        <v>88</v>
      </c>
      <c r="AV110" s="14" t="s">
        <v>88</v>
      </c>
      <c r="AW110" s="14" t="s">
        <v>38</v>
      </c>
      <c r="AX110" s="14" t="s">
        <v>86</v>
      </c>
      <c r="AY110" s="214" t="s">
        <v>125</v>
      </c>
    </row>
    <row r="111" spans="1:65" s="2" customFormat="1" ht="14.4" customHeight="1">
      <c r="A111" s="35"/>
      <c r="B111" s="36"/>
      <c r="C111" s="175" t="s">
        <v>164</v>
      </c>
      <c r="D111" s="175" t="s">
        <v>128</v>
      </c>
      <c r="E111" s="176" t="s">
        <v>165</v>
      </c>
      <c r="F111" s="177" t="s">
        <v>166</v>
      </c>
      <c r="G111" s="178" t="s">
        <v>159</v>
      </c>
      <c r="H111" s="179">
        <v>15.39</v>
      </c>
      <c r="I111" s="180"/>
      <c r="J111" s="181">
        <f>ROUND(I111*H111,2)</f>
        <v>0</v>
      </c>
      <c r="K111" s="177" t="s">
        <v>40</v>
      </c>
      <c r="L111" s="40"/>
      <c r="M111" s="182" t="s">
        <v>40</v>
      </c>
      <c r="N111" s="183" t="s">
        <v>51</v>
      </c>
      <c r="O111" s="66"/>
      <c r="P111" s="184">
        <f>O111*H111</f>
        <v>0</v>
      </c>
      <c r="Q111" s="184">
        <v>0</v>
      </c>
      <c r="R111" s="184">
        <f>Q111*H111</f>
        <v>0</v>
      </c>
      <c r="S111" s="184">
        <v>0</v>
      </c>
      <c r="T111" s="185">
        <f>S111*H111</f>
        <v>0</v>
      </c>
      <c r="U111" s="35"/>
      <c r="V111" s="35"/>
      <c r="W111" s="35"/>
      <c r="X111" s="35"/>
      <c r="Y111" s="35"/>
      <c r="Z111" s="35"/>
      <c r="AA111" s="35"/>
      <c r="AB111" s="35"/>
      <c r="AC111" s="35"/>
      <c r="AD111" s="35"/>
      <c r="AE111" s="35"/>
      <c r="AR111" s="186" t="s">
        <v>133</v>
      </c>
      <c r="AT111" s="186" t="s">
        <v>128</v>
      </c>
      <c r="AU111" s="186" t="s">
        <v>88</v>
      </c>
      <c r="AY111" s="18" t="s">
        <v>125</v>
      </c>
      <c r="BE111" s="187">
        <f>IF(N111="základní",J111,0)</f>
        <v>0</v>
      </c>
      <c r="BF111" s="187">
        <f>IF(N111="snížená",J111,0)</f>
        <v>0</v>
      </c>
      <c r="BG111" s="187">
        <f>IF(N111="zákl. přenesená",J111,0)</f>
        <v>0</v>
      </c>
      <c r="BH111" s="187">
        <f>IF(N111="sníž. přenesená",J111,0)</f>
        <v>0</v>
      </c>
      <c r="BI111" s="187">
        <f>IF(N111="nulová",J111,0)</f>
        <v>0</v>
      </c>
      <c r="BJ111" s="18" t="s">
        <v>133</v>
      </c>
      <c r="BK111" s="187">
        <f>ROUND(I111*H111,2)</f>
        <v>0</v>
      </c>
      <c r="BL111" s="18" t="s">
        <v>133</v>
      </c>
      <c r="BM111" s="186" t="s">
        <v>167</v>
      </c>
    </row>
    <row r="112" spans="1:65" s="2" customFormat="1" ht="19.2">
      <c r="A112" s="35"/>
      <c r="B112" s="36"/>
      <c r="C112" s="37"/>
      <c r="D112" s="188" t="s">
        <v>135</v>
      </c>
      <c r="E112" s="37"/>
      <c r="F112" s="189" t="s">
        <v>168</v>
      </c>
      <c r="G112" s="37"/>
      <c r="H112" s="37"/>
      <c r="I112" s="190"/>
      <c r="J112" s="37"/>
      <c r="K112" s="37"/>
      <c r="L112" s="40"/>
      <c r="M112" s="191"/>
      <c r="N112" s="192"/>
      <c r="O112" s="66"/>
      <c r="P112" s="66"/>
      <c r="Q112" s="66"/>
      <c r="R112" s="66"/>
      <c r="S112" s="66"/>
      <c r="T112" s="67"/>
      <c r="U112" s="35"/>
      <c r="V112" s="35"/>
      <c r="W112" s="35"/>
      <c r="X112" s="35"/>
      <c r="Y112" s="35"/>
      <c r="Z112" s="35"/>
      <c r="AA112" s="35"/>
      <c r="AB112" s="35"/>
      <c r="AC112" s="35"/>
      <c r="AD112" s="35"/>
      <c r="AE112" s="35"/>
      <c r="AT112" s="18" t="s">
        <v>135</v>
      </c>
      <c r="AU112" s="18" t="s">
        <v>88</v>
      </c>
    </row>
    <row r="113" spans="1:65" s="13" customFormat="1" ht="20.399999999999999">
      <c r="B113" s="194"/>
      <c r="C113" s="195"/>
      <c r="D113" s="188" t="s">
        <v>139</v>
      </c>
      <c r="E113" s="196" t="s">
        <v>40</v>
      </c>
      <c r="F113" s="197" t="s">
        <v>169</v>
      </c>
      <c r="G113" s="195"/>
      <c r="H113" s="196" t="s">
        <v>40</v>
      </c>
      <c r="I113" s="198"/>
      <c r="J113" s="195"/>
      <c r="K113" s="195"/>
      <c r="L113" s="199"/>
      <c r="M113" s="200"/>
      <c r="N113" s="201"/>
      <c r="O113" s="201"/>
      <c r="P113" s="201"/>
      <c r="Q113" s="201"/>
      <c r="R113" s="201"/>
      <c r="S113" s="201"/>
      <c r="T113" s="202"/>
      <c r="AT113" s="203" t="s">
        <v>139</v>
      </c>
      <c r="AU113" s="203" t="s">
        <v>88</v>
      </c>
      <c r="AV113" s="13" t="s">
        <v>86</v>
      </c>
      <c r="AW113" s="13" t="s">
        <v>38</v>
      </c>
      <c r="AX113" s="13" t="s">
        <v>78</v>
      </c>
      <c r="AY113" s="203" t="s">
        <v>125</v>
      </c>
    </row>
    <row r="114" spans="1:65" s="14" customFormat="1" ht="10.199999999999999">
      <c r="B114" s="204"/>
      <c r="C114" s="205"/>
      <c r="D114" s="188" t="s">
        <v>139</v>
      </c>
      <c r="E114" s="206" t="s">
        <v>40</v>
      </c>
      <c r="F114" s="207" t="s">
        <v>420</v>
      </c>
      <c r="G114" s="205"/>
      <c r="H114" s="208">
        <v>15.39</v>
      </c>
      <c r="I114" s="209"/>
      <c r="J114" s="205"/>
      <c r="K114" s="205"/>
      <c r="L114" s="210"/>
      <c r="M114" s="211"/>
      <c r="N114" s="212"/>
      <c r="O114" s="212"/>
      <c r="P114" s="212"/>
      <c r="Q114" s="212"/>
      <c r="R114" s="212"/>
      <c r="S114" s="212"/>
      <c r="T114" s="213"/>
      <c r="AT114" s="214" t="s">
        <v>139</v>
      </c>
      <c r="AU114" s="214" t="s">
        <v>88</v>
      </c>
      <c r="AV114" s="14" t="s">
        <v>88</v>
      </c>
      <c r="AW114" s="14" t="s">
        <v>38</v>
      </c>
      <c r="AX114" s="14" t="s">
        <v>86</v>
      </c>
      <c r="AY114" s="214" t="s">
        <v>125</v>
      </c>
    </row>
    <row r="115" spans="1:65" s="12" customFormat="1" ht="25.95" customHeight="1">
      <c r="B115" s="159"/>
      <c r="C115" s="160"/>
      <c r="D115" s="161" t="s">
        <v>77</v>
      </c>
      <c r="E115" s="162" t="s">
        <v>171</v>
      </c>
      <c r="F115" s="162" t="s">
        <v>172</v>
      </c>
      <c r="G115" s="160"/>
      <c r="H115" s="160"/>
      <c r="I115" s="163"/>
      <c r="J115" s="164">
        <f>BK115</f>
        <v>0</v>
      </c>
      <c r="K115" s="160"/>
      <c r="L115" s="165"/>
      <c r="M115" s="166"/>
      <c r="N115" s="167"/>
      <c r="O115" s="167"/>
      <c r="P115" s="168">
        <f>P116+P128+P135+P258</f>
        <v>0</v>
      </c>
      <c r="Q115" s="167"/>
      <c r="R115" s="168">
        <f>R116+R128+R135+R258</f>
        <v>18.381850099999998</v>
      </c>
      <c r="S115" s="167"/>
      <c r="T115" s="169">
        <f>T116+T128+T135+T258</f>
        <v>15.395639999999998</v>
      </c>
      <c r="AR115" s="170" t="s">
        <v>88</v>
      </c>
      <c r="AT115" s="171" t="s">
        <v>77</v>
      </c>
      <c r="AU115" s="171" t="s">
        <v>78</v>
      </c>
      <c r="AY115" s="170" t="s">
        <v>125</v>
      </c>
      <c r="BK115" s="172">
        <f>BK116+BK128+BK135+BK258</f>
        <v>0</v>
      </c>
    </row>
    <row r="116" spans="1:65" s="12" customFormat="1" ht="22.8" customHeight="1">
      <c r="B116" s="159"/>
      <c r="C116" s="160"/>
      <c r="D116" s="161" t="s">
        <v>77</v>
      </c>
      <c r="E116" s="173" t="s">
        <v>173</v>
      </c>
      <c r="F116" s="173" t="s">
        <v>174</v>
      </c>
      <c r="G116" s="160"/>
      <c r="H116" s="160"/>
      <c r="I116" s="163"/>
      <c r="J116" s="174">
        <f>BK116</f>
        <v>0</v>
      </c>
      <c r="K116" s="160"/>
      <c r="L116" s="165"/>
      <c r="M116" s="166"/>
      <c r="N116" s="167"/>
      <c r="O116" s="167"/>
      <c r="P116" s="168">
        <f>SUM(P117:P127)</f>
        <v>0</v>
      </c>
      <c r="Q116" s="167"/>
      <c r="R116" s="168">
        <f>SUM(R117:R127)</f>
        <v>0</v>
      </c>
      <c r="S116" s="167"/>
      <c r="T116" s="169">
        <f>SUM(T117:T127)</f>
        <v>0</v>
      </c>
      <c r="AR116" s="170" t="s">
        <v>88</v>
      </c>
      <c r="AT116" s="171" t="s">
        <v>77</v>
      </c>
      <c r="AU116" s="171" t="s">
        <v>86</v>
      </c>
      <c r="AY116" s="170" t="s">
        <v>125</v>
      </c>
      <c r="BK116" s="172">
        <f>SUM(BK117:BK127)</f>
        <v>0</v>
      </c>
    </row>
    <row r="117" spans="1:65" s="2" customFormat="1" ht="14.4" customHeight="1">
      <c r="A117" s="35"/>
      <c r="B117" s="36"/>
      <c r="C117" s="175" t="s">
        <v>175</v>
      </c>
      <c r="D117" s="175" t="s">
        <v>128</v>
      </c>
      <c r="E117" s="176" t="s">
        <v>176</v>
      </c>
      <c r="F117" s="177" t="s">
        <v>177</v>
      </c>
      <c r="G117" s="178" t="s">
        <v>178</v>
      </c>
      <c r="H117" s="179">
        <v>2</v>
      </c>
      <c r="I117" s="180"/>
      <c r="J117" s="181">
        <f>ROUND(I117*H117,2)</f>
        <v>0</v>
      </c>
      <c r="K117" s="177" t="s">
        <v>40</v>
      </c>
      <c r="L117" s="40"/>
      <c r="M117" s="182" t="s">
        <v>40</v>
      </c>
      <c r="N117" s="183" t="s">
        <v>51</v>
      </c>
      <c r="O117" s="66"/>
      <c r="P117" s="184">
        <f>O117*H117</f>
        <v>0</v>
      </c>
      <c r="Q117" s="184">
        <v>0</v>
      </c>
      <c r="R117" s="184">
        <f>Q117*H117</f>
        <v>0</v>
      </c>
      <c r="S117" s="184">
        <v>0</v>
      </c>
      <c r="T117" s="185">
        <f>S117*H117</f>
        <v>0</v>
      </c>
      <c r="U117" s="35"/>
      <c r="V117" s="35"/>
      <c r="W117" s="35"/>
      <c r="X117" s="35"/>
      <c r="Y117" s="35"/>
      <c r="Z117" s="35"/>
      <c r="AA117" s="35"/>
      <c r="AB117" s="35"/>
      <c r="AC117" s="35"/>
      <c r="AD117" s="35"/>
      <c r="AE117" s="35"/>
      <c r="AR117" s="186" t="s">
        <v>179</v>
      </c>
      <c r="AT117" s="186" t="s">
        <v>128</v>
      </c>
      <c r="AU117" s="186" t="s">
        <v>88</v>
      </c>
      <c r="AY117" s="18" t="s">
        <v>125</v>
      </c>
      <c r="BE117" s="187">
        <f>IF(N117="základní",J117,0)</f>
        <v>0</v>
      </c>
      <c r="BF117" s="187">
        <f>IF(N117="snížená",J117,0)</f>
        <v>0</v>
      </c>
      <c r="BG117" s="187">
        <f>IF(N117="zákl. přenesená",J117,0)</f>
        <v>0</v>
      </c>
      <c r="BH117" s="187">
        <f>IF(N117="sníž. přenesená",J117,0)</f>
        <v>0</v>
      </c>
      <c r="BI117" s="187">
        <f>IF(N117="nulová",J117,0)</f>
        <v>0</v>
      </c>
      <c r="BJ117" s="18" t="s">
        <v>133</v>
      </c>
      <c r="BK117" s="187">
        <f>ROUND(I117*H117,2)</f>
        <v>0</v>
      </c>
      <c r="BL117" s="18" t="s">
        <v>179</v>
      </c>
      <c r="BM117" s="186" t="s">
        <v>180</v>
      </c>
    </row>
    <row r="118" spans="1:65" s="2" customFormat="1" ht="10.199999999999999">
      <c r="A118" s="35"/>
      <c r="B118" s="36"/>
      <c r="C118" s="37"/>
      <c r="D118" s="188" t="s">
        <v>135</v>
      </c>
      <c r="E118" s="37"/>
      <c r="F118" s="189" t="s">
        <v>177</v>
      </c>
      <c r="G118" s="37"/>
      <c r="H118" s="37"/>
      <c r="I118" s="190"/>
      <c r="J118" s="37"/>
      <c r="K118" s="37"/>
      <c r="L118" s="40"/>
      <c r="M118" s="191"/>
      <c r="N118" s="192"/>
      <c r="O118" s="66"/>
      <c r="P118" s="66"/>
      <c r="Q118" s="66"/>
      <c r="R118" s="66"/>
      <c r="S118" s="66"/>
      <c r="T118" s="67"/>
      <c r="U118" s="35"/>
      <c r="V118" s="35"/>
      <c r="W118" s="35"/>
      <c r="X118" s="35"/>
      <c r="Y118" s="35"/>
      <c r="Z118" s="35"/>
      <c r="AA118" s="35"/>
      <c r="AB118" s="35"/>
      <c r="AC118" s="35"/>
      <c r="AD118" s="35"/>
      <c r="AE118" s="35"/>
      <c r="AT118" s="18" t="s">
        <v>135</v>
      </c>
      <c r="AU118" s="18" t="s">
        <v>88</v>
      </c>
    </row>
    <row r="119" spans="1:65" s="13" customFormat="1" ht="10.199999999999999">
      <c r="B119" s="194"/>
      <c r="C119" s="195"/>
      <c r="D119" s="188" t="s">
        <v>139</v>
      </c>
      <c r="E119" s="196" t="s">
        <v>40</v>
      </c>
      <c r="F119" s="197" t="s">
        <v>421</v>
      </c>
      <c r="G119" s="195"/>
      <c r="H119" s="196" t="s">
        <v>40</v>
      </c>
      <c r="I119" s="198"/>
      <c r="J119" s="195"/>
      <c r="K119" s="195"/>
      <c r="L119" s="199"/>
      <c r="M119" s="200"/>
      <c r="N119" s="201"/>
      <c r="O119" s="201"/>
      <c r="P119" s="201"/>
      <c r="Q119" s="201"/>
      <c r="R119" s="201"/>
      <c r="S119" s="201"/>
      <c r="T119" s="202"/>
      <c r="AT119" s="203" t="s">
        <v>139</v>
      </c>
      <c r="AU119" s="203" t="s">
        <v>88</v>
      </c>
      <c r="AV119" s="13" t="s">
        <v>86</v>
      </c>
      <c r="AW119" s="13" t="s">
        <v>38</v>
      </c>
      <c r="AX119" s="13" t="s">
        <v>78</v>
      </c>
      <c r="AY119" s="203" t="s">
        <v>125</v>
      </c>
    </row>
    <row r="120" spans="1:65" s="13" customFormat="1" ht="20.399999999999999">
      <c r="B120" s="194"/>
      <c r="C120" s="195"/>
      <c r="D120" s="188" t="s">
        <v>139</v>
      </c>
      <c r="E120" s="196" t="s">
        <v>40</v>
      </c>
      <c r="F120" s="197" t="s">
        <v>182</v>
      </c>
      <c r="G120" s="195"/>
      <c r="H120" s="196" t="s">
        <v>40</v>
      </c>
      <c r="I120" s="198"/>
      <c r="J120" s="195"/>
      <c r="K120" s="195"/>
      <c r="L120" s="199"/>
      <c r="M120" s="200"/>
      <c r="N120" s="201"/>
      <c r="O120" s="201"/>
      <c r="P120" s="201"/>
      <c r="Q120" s="201"/>
      <c r="R120" s="201"/>
      <c r="S120" s="201"/>
      <c r="T120" s="202"/>
      <c r="AT120" s="203" t="s">
        <v>139</v>
      </c>
      <c r="AU120" s="203" t="s">
        <v>88</v>
      </c>
      <c r="AV120" s="13" t="s">
        <v>86</v>
      </c>
      <c r="AW120" s="13" t="s">
        <v>38</v>
      </c>
      <c r="AX120" s="13" t="s">
        <v>78</v>
      </c>
      <c r="AY120" s="203" t="s">
        <v>125</v>
      </c>
    </row>
    <row r="121" spans="1:65" s="13" customFormat="1" ht="10.199999999999999">
      <c r="B121" s="194"/>
      <c r="C121" s="195"/>
      <c r="D121" s="188" t="s">
        <v>139</v>
      </c>
      <c r="E121" s="196" t="s">
        <v>40</v>
      </c>
      <c r="F121" s="197" t="s">
        <v>183</v>
      </c>
      <c r="G121" s="195"/>
      <c r="H121" s="196" t="s">
        <v>40</v>
      </c>
      <c r="I121" s="198"/>
      <c r="J121" s="195"/>
      <c r="K121" s="195"/>
      <c r="L121" s="199"/>
      <c r="M121" s="200"/>
      <c r="N121" s="201"/>
      <c r="O121" s="201"/>
      <c r="P121" s="201"/>
      <c r="Q121" s="201"/>
      <c r="R121" s="201"/>
      <c r="S121" s="201"/>
      <c r="T121" s="202"/>
      <c r="AT121" s="203" t="s">
        <v>139</v>
      </c>
      <c r="AU121" s="203" t="s">
        <v>88</v>
      </c>
      <c r="AV121" s="13" t="s">
        <v>86</v>
      </c>
      <c r="AW121" s="13" t="s">
        <v>38</v>
      </c>
      <c r="AX121" s="13" t="s">
        <v>78</v>
      </c>
      <c r="AY121" s="203" t="s">
        <v>125</v>
      </c>
    </row>
    <row r="122" spans="1:65" s="14" customFormat="1" ht="10.199999999999999">
      <c r="B122" s="204"/>
      <c r="C122" s="205"/>
      <c r="D122" s="188" t="s">
        <v>139</v>
      </c>
      <c r="E122" s="206" t="s">
        <v>40</v>
      </c>
      <c r="F122" s="207" t="s">
        <v>88</v>
      </c>
      <c r="G122" s="205"/>
      <c r="H122" s="208">
        <v>2</v>
      </c>
      <c r="I122" s="209"/>
      <c r="J122" s="205"/>
      <c r="K122" s="205"/>
      <c r="L122" s="210"/>
      <c r="M122" s="211"/>
      <c r="N122" s="212"/>
      <c r="O122" s="212"/>
      <c r="P122" s="212"/>
      <c r="Q122" s="212"/>
      <c r="R122" s="212"/>
      <c r="S122" s="212"/>
      <c r="T122" s="213"/>
      <c r="AT122" s="214" t="s">
        <v>139</v>
      </c>
      <c r="AU122" s="214" t="s">
        <v>88</v>
      </c>
      <c r="AV122" s="14" t="s">
        <v>88</v>
      </c>
      <c r="AW122" s="14" t="s">
        <v>38</v>
      </c>
      <c r="AX122" s="14" t="s">
        <v>86</v>
      </c>
      <c r="AY122" s="214" t="s">
        <v>125</v>
      </c>
    </row>
    <row r="123" spans="1:65" s="2" customFormat="1" ht="14.4" customHeight="1">
      <c r="A123" s="35"/>
      <c r="B123" s="36"/>
      <c r="C123" s="175" t="s">
        <v>184</v>
      </c>
      <c r="D123" s="175" t="s">
        <v>128</v>
      </c>
      <c r="E123" s="176" t="s">
        <v>185</v>
      </c>
      <c r="F123" s="177" t="s">
        <v>186</v>
      </c>
      <c r="G123" s="178" t="s">
        <v>178</v>
      </c>
      <c r="H123" s="179">
        <v>2</v>
      </c>
      <c r="I123" s="180"/>
      <c r="J123" s="181">
        <f>ROUND(I123*H123,2)</f>
        <v>0</v>
      </c>
      <c r="K123" s="177" t="s">
        <v>40</v>
      </c>
      <c r="L123" s="40"/>
      <c r="M123" s="182" t="s">
        <v>40</v>
      </c>
      <c r="N123" s="183" t="s">
        <v>51</v>
      </c>
      <c r="O123" s="66"/>
      <c r="P123" s="184">
        <f>O123*H123</f>
        <v>0</v>
      </c>
      <c r="Q123" s="184">
        <v>0</v>
      </c>
      <c r="R123" s="184">
        <f>Q123*H123</f>
        <v>0</v>
      </c>
      <c r="S123" s="184">
        <v>0</v>
      </c>
      <c r="T123" s="185">
        <f>S123*H123</f>
        <v>0</v>
      </c>
      <c r="U123" s="35"/>
      <c r="V123" s="35"/>
      <c r="W123" s="35"/>
      <c r="X123" s="35"/>
      <c r="Y123" s="35"/>
      <c r="Z123" s="35"/>
      <c r="AA123" s="35"/>
      <c r="AB123" s="35"/>
      <c r="AC123" s="35"/>
      <c r="AD123" s="35"/>
      <c r="AE123" s="35"/>
      <c r="AR123" s="186" t="s">
        <v>179</v>
      </c>
      <c r="AT123" s="186" t="s">
        <v>128</v>
      </c>
      <c r="AU123" s="186" t="s">
        <v>88</v>
      </c>
      <c r="AY123" s="18" t="s">
        <v>125</v>
      </c>
      <c r="BE123" s="187">
        <f>IF(N123="základní",J123,0)</f>
        <v>0</v>
      </c>
      <c r="BF123" s="187">
        <f>IF(N123="snížená",J123,0)</f>
        <v>0</v>
      </c>
      <c r="BG123" s="187">
        <f>IF(N123="zákl. přenesená",J123,0)</f>
        <v>0</v>
      </c>
      <c r="BH123" s="187">
        <f>IF(N123="sníž. přenesená",J123,0)</f>
        <v>0</v>
      </c>
      <c r="BI123" s="187">
        <f>IF(N123="nulová",J123,0)</f>
        <v>0</v>
      </c>
      <c r="BJ123" s="18" t="s">
        <v>133</v>
      </c>
      <c r="BK123" s="187">
        <f>ROUND(I123*H123,2)</f>
        <v>0</v>
      </c>
      <c r="BL123" s="18" t="s">
        <v>179</v>
      </c>
      <c r="BM123" s="186" t="s">
        <v>187</v>
      </c>
    </row>
    <row r="124" spans="1:65" s="2" customFormat="1" ht="10.199999999999999">
      <c r="A124" s="35"/>
      <c r="B124" s="36"/>
      <c r="C124" s="37"/>
      <c r="D124" s="188" t="s">
        <v>135</v>
      </c>
      <c r="E124" s="37"/>
      <c r="F124" s="189" t="s">
        <v>186</v>
      </c>
      <c r="G124" s="37"/>
      <c r="H124" s="37"/>
      <c r="I124" s="190"/>
      <c r="J124" s="37"/>
      <c r="K124" s="37"/>
      <c r="L124" s="40"/>
      <c r="M124" s="191"/>
      <c r="N124" s="192"/>
      <c r="O124" s="66"/>
      <c r="P124" s="66"/>
      <c r="Q124" s="66"/>
      <c r="R124" s="66"/>
      <c r="S124" s="66"/>
      <c r="T124" s="67"/>
      <c r="U124" s="35"/>
      <c r="V124" s="35"/>
      <c r="W124" s="35"/>
      <c r="X124" s="35"/>
      <c r="Y124" s="35"/>
      <c r="Z124" s="35"/>
      <c r="AA124" s="35"/>
      <c r="AB124" s="35"/>
      <c r="AC124" s="35"/>
      <c r="AD124" s="35"/>
      <c r="AE124" s="35"/>
      <c r="AT124" s="18" t="s">
        <v>135</v>
      </c>
      <c r="AU124" s="18" t="s">
        <v>88</v>
      </c>
    </row>
    <row r="125" spans="1:65" s="13" customFormat="1" ht="10.199999999999999">
      <c r="B125" s="194"/>
      <c r="C125" s="195"/>
      <c r="D125" s="188" t="s">
        <v>139</v>
      </c>
      <c r="E125" s="196" t="s">
        <v>40</v>
      </c>
      <c r="F125" s="197" t="s">
        <v>421</v>
      </c>
      <c r="G125" s="195"/>
      <c r="H125" s="196" t="s">
        <v>40</v>
      </c>
      <c r="I125" s="198"/>
      <c r="J125" s="195"/>
      <c r="K125" s="195"/>
      <c r="L125" s="199"/>
      <c r="M125" s="200"/>
      <c r="N125" s="201"/>
      <c r="O125" s="201"/>
      <c r="P125" s="201"/>
      <c r="Q125" s="201"/>
      <c r="R125" s="201"/>
      <c r="S125" s="201"/>
      <c r="T125" s="202"/>
      <c r="AT125" s="203" t="s">
        <v>139</v>
      </c>
      <c r="AU125" s="203" t="s">
        <v>88</v>
      </c>
      <c r="AV125" s="13" t="s">
        <v>86</v>
      </c>
      <c r="AW125" s="13" t="s">
        <v>38</v>
      </c>
      <c r="AX125" s="13" t="s">
        <v>78</v>
      </c>
      <c r="AY125" s="203" t="s">
        <v>125</v>
      </c>
    </row>
    <row r="126" spans="1:65" s="13" customFormat="1" ht="20.399999999999999">
      <c r="B126" s="194"/>
      <c r="C126" s="195"/>
      <c r="D126" s="188" t="s">
        <v>139</v>
      </c>
      <c r="E126" s="196" t="s">
        <v>40</v>
      </c>
      <c r="F126" s="197" t="s">
        <v>188</v>
      </c>
      <c r="G126" s="195"/>
      <c r="H126" s="196" t="s">
        <v>40</v>
      </c>
      <c r="I126" s="198"/>
      <c r="J126" s="195"/>
      <c r="K126" s="195"/>
      <c r="L126" s="199"/>
      <c r="M126" s="200"/>
      <c r="N126" s="201"/>
      <c r="O126" s="201"/>
      <c r="P126" s="201"/>
      <c r="Q126" s="201"/>
      <c r="R126" s="201"/>
      <c r="S126" s="201"/>
      <c r="T126" s="202"/>
      <c r="AT126" s="203" t="s">
        <v>139</v>
      </c>
      <c r="AU126" s="203" t="s">
        <v>88</v>
      </c>
      <c r="AV126" s="13" t="s">
        <v>86</v>
      </c>
      <c r="AW126" s="13" t="s">
        <v>38</v>
      </c>
      <c r="AX126" s="13" t="s">
        <v>78</v>
      </c>
      <c r="AY126" s="203" t="s">
        <v>125</v>
      </c>
    </row>
    <row r="127" spans="1:65" s="14" customFormat="1" ht="10.199999999999999">
      <c r="B127" s="204"/>
      <c r="C127" s="205"/>
      <c r="D127" s="188" t="s">
        <v>139</v>
      </c>
      <c r="E127" s="206" t="s">
        <v>40</v>
      </c>
      <c r="F127" s="207" t="s">
        <v>88</v>
      </c>
      <c r="G127" s="205"/>
      <c r="H127" s="208">
        <v>2</v>
      </c>
      <c r="I127" s="209"/>
      <c r="J127" s="205"/>
      <c r="K127" s="205"/>
      <c r="L127" s="210"/>
      <c r="M127" s="211"/>
      <c r="N127" s="212"/>
      <c r="O127" s="212"/>
      <c r="P127" s="212"/>
      <c r="Q127" s="212"/>
      <c r="R127" s="212"/>
      <c r="S127" s="212"/>
      <c r="T127" s="213"/>
      <c r="AT127" s="214" t="s">
        <v>139</v>
      </c>
      <c r="AU127" s="214" t="s">
        <v>88</v>
      </c>
      <c r="AV127" s="14" t="s">
        <v>88</v>
      </c>
      <c r="AW127" s="14" t="s">
        <v>38</v>
      </c>
      <c r="AX127" s="14" t="s">
        <v>86</v>
      </c>
      <c r="AY127" s="214" t="s">
        <v>125</v>
      </c>
    </row>
    <row r="128" spans="1:65" s="12" customFormat="1" ht="22.8" customHeight="1">
      <c r="B128" s="159"/>
      <c r="C128" s="160"/>
      <c r="D128" s="161" t="s">
        <v>77</v>
      </c>
      <c r="E128" s="173" t="s">
        <v>189</v>
      </c>
      <c r="F128" s="173" t="s">
        <v>190</v>
      </c>
      <c r="G128" s="160"/>
      <c r="H128" s="160"/>
      <c r="I128" s="163"/>
      <c r="J128" s="174">
        <f>BK128</f>
        <v>0</v>
      </c>
      <c r="K128" s="160"/>
      <c r="L128" s="165"/>
      <c r="M128" s="166"/>
      <c r="N128" s="167"/>
      <c r="O128" s="167"/>
      <c r="P128" s="168">
        <f>SUM(P129:P134)</f>
        <v>0</v>
      </c>
      <c r="Q128" s="167"/>
      <c r="R128" s="168">
        <f>SUM(R129:R134)</f>
        <v>6.6149999999999998E-4</v>
      </c>
      <c r="S128" s="167"/>
      <c r="T128" s="169">
        <f>SUM(T129:T134)</f>
        <v>0</v>
      </c>
      <c r="AR128" s="170" t="s">
        <v>88</v>
      </c>
      <c r="AT128" s="171" t="s">
        <v>77</v>
      </c>
      <c r="AU128" s="171" t="s">
        <v>86</v>
      </c>
      <c r="AY128" s="170" t="s">
        <v>125</v>
      </c>
      <c r="BK128" s="172">
        <f>SUM(BK129:BK134)</f>
        <v>0</v>
      </c>
    </row>
    <row r="129" spans="1:65" s="2" customFormat="1" ht="14.4" customHeight="1">
      <c r="A129" s="35"/>
      <c r="B129" s="36"/>
      <c r="C129" s="175" t="s">
        <v>191</v>
      </c>
      <c r="D129" s="175" t="s">
        <v>128</v>
      </c>
      <c r="E129" s="176" t="s">
        <v>192</v>
      </c>
      <c r="F129" s="177" t="s">
        <v>193</v>
      </c>
      <c r="G129" s="178" t="s">
        <v>194</v>
      </c>
      <c r="H129" s="179">
        <v>0.35</v>
      </c>
      <c r="I129" s="180"/>
      <c r="J129" s="181">
        <f>ROUND(I129*H129,2)</f>
        <v>0</v>
      </c>
      <c r="K129" s="177" t="s">
        <v>132</v>
      </c>
      <c r="L129" s="40"/>
      <c r="M129" s="182" t="s">
        <v>40</v>
      </c>
      <c r="N129" s="183" t="s">
        <v>51</v>
      </c>
      <c r="O129" s="66"/>
      <c r="P129" s="184">
        <f>O129*H129</f>
        <v>0</v>
      </c>
      <c r="Q129" s="184">
        <v>1.89E-3</v>
      </c>
      <c r="R129" s="184">
        <f>Q129*H129</f>
        <v>6.6149999999999998E-4</v>
      </c>
      <c r="S129" s="184">
        <v>0</v>
      </c>
      <c r="T129" s="185">
        <f>S129*H129</f>
        <v>0</v>
      </c>
      <c r="U129" s="35"/>
      <c r="V129" s="35"/>
      <c r="W129" s="35"/>
      <c r="X129" s="35"/>
      <c r="Y129" s="35"/>
      <c r="Z129" s="35"/>
      <c r="AA129" s="35"/>
      <c r="AB129" s="35"/>
      <c r="AC129" s="35"/>
      <c r="AD129" s="35"/>
      <c r="AE129" s="35"/>
      <c r="AR129" s="186" t="s">
        <v>179</v>
      </c>
      <c r="AT129" s="186" t="s">
        <v>128</v>
      </c>
      <c r="AU129" s="186" t="s">
        <v>88</v>
      </c>
      <c r="AY129" s="18" t="s">
        <v>125</v>
      </c>
      <c r="BE129" s="187">
        <f>IF(N129="základní",J129,0)</f>
        <v>0</v>
      </c>
      <c r="BF129" s="187">
        <f>IF(N129="snížená",J129,0)</f>
        <v>0</v>
      </c>
      <c r="BG129" s="187">
        <f>IF(N129="zákl. přenesená",J129,0)</f>
        <v>0</v>
      </c>
      <c r="BH129" s="187">
        <f>IF(N129="sníž. přenesená",J129,0)</f>
        <v>0</v>
      </c>
      <c r="BI129" s="187">
        <f>IF(N129="nulová",J129,0)</f>
        <v>0</v>
      </c>
      <c r="BJ129" s="18" t="s">
        <v>133</v>
      </c>
      <c r="BK129" s="187">
        <f>ROUND(I129*H129,2)</f>
        <v>0</v>
      </c>
      <c r="BL129" s="18" t="s">
        <v>179</v>
      </c>
      <c r="BM129" s="186" t="s">
        <v>422</v>
      </c>
    </row>
    <row r="130" spans="1:65" s="2" customFormat="1" ht="19.2">
      <c r="A130" s="35"/>
      <c r="B130" s="36"/>
      <c r="C130" s="37"/>
      <c r="D130" s="188" t="s">
        <v>135</v>
      </c>
      <c r="E130" s="37"/>
      <c r="F130" s="189" t="s">
        <v>196</v>
      </c>
      <c r="G130" s="37"/>
      <c r="H130" s="37"/>
      <c r="I130" s="190"/>
      <c r="J130" s="37"/>
      <c r="K130" s="37"/>
      <c r="L130" s="40"/>
      <c r="M130" s="191"/>
      <c r="N130" s="192"/>
      <c r="O130" s="66"/>
      <c r="P130" s="66"/>
      <c r="Q130" s="66"/>
      <c r="R130" s="66"/>
      <c r="S130" s="66"/>
      <c r="T130" s="67"/>
      <c r="U130" s="35"/>
      <c r="V130" s="35"/>
      <c r="W130" s="35"/>
      <c r="X130" s="35"/>
      <c r="Y130" s="35"/>
      <c r="Z130" s="35"/>
      <c r="AA130" s="35"/>
      <c r="AB130" s="35"/>
      <c r="AC130" s="35"/>
      <c r="AD130" s="35"/>
      <c r="AE130" s="35"/>
      <c r="AT130" s="18" t="s">
        <v>135</v>
      </c>
      <c r="AU130" s="18" t="s">
        <v>88</v>
      </c>
    </row>
    <row r="131" spans="1:65" s="2" customFormat="1" ht="105.6">
      <c r="A131" s="35"/>
      <c r="B131" s="36"/>
      <c r="C131" s="37"/>
      <c r="D131" s="188" t="s">
        <v>137</v>
      </c>
      <c r="E131" s="37"/>
      <c r="F131" s="193" t="s">
        <v>197</v>
      </c>
      <c r="G131" s="37"/>
      <c r="H131" s="37"/>
      <c r="I131" s="190"/>
      <c r="J131" s="37"/>
      <c r="K131" s="37"/>
      <c r="L131" s="40"/>
      <c r="M131" s="191"/>
      <c r="N131" s="192"/>
      <c r="O131" s="66"/>
      <c r="P131" s="66"/>
      <c r="Q131" s="66"/>
      <c r="R131" s="66"/>
      <c r="S131" s="66"/>
      <c r="T131" s="67"/>
      <c r="U131" s="35"/>
      <c r="V131" s="35"/>
      <c r="W131" s="35"/>
      <c r="X131" s="35"/>
      <c r="Y131" s="35"/>
      <c r="Z131" s="35"/>
      <c r="AA131" s="35"/>
      <c r="AB131" s="35"/>
      <c r="AC131" s="35"/>
      <c r="AD131" s="35"/>
      <c r="AE131" s="35"/>
      <c r="AT131" s="18" t="s">
        <v>137</v>
      </c>
      <c r="AU131" s="18" t="s">
        <v>88</v>
      </c>
    </row>
    <row r="132" spans="1:65" s="13" customFormat="1" ht="20.399999999999999">
      <c r="B132" s="194"/>
      <c r="C132" s="195"/>
      <c r="D132" s="188" t="s">
        <v>139</v>
      </c>
      <c r="E132" s="196" t="s">
        <v>40</v>
      </c>
      <c r="F132" s="197" t="s">
        <v>423</v>
      </c>
      <c r="G132" s="195"/>
      <c r="H132" s="196" t="s">
        <v>40</v>
      </c>
      <c r="I132" s="198"/>
      <c r="J132" s="195"/>
      <c r="K132" s="195"/>
      <c r="L132" s="199"/>
      <c r="M132" s="200"/>
      <c r="N132" s="201"/>
      <c r="O132" s="201"/>
      <c r="P132" s="201"/>
      <c r="Q132" s="201"/>
      <c r="R132" s="201"/>
      <c r="S132" s="201"/>
      <c r="T132" s="202"/>
      <c r="AT132" s="203" t="s">
        <v>139</v>
      </c>
      <c r="AU132" s="203" t="s">
        <v>88</v>
      </c>
      <c r="AV132" s="13" t="s">
        <v>86</v>
      </c>
      <c r="AW132" s="13" t="s">
        <v>38</v>
      </c>
      <c r="AX132" s="13" t="s">
        <v>78</v>
      </c>
      <c r="AY132" s="203" t="s">
        <v>125</v>
      </c>
    </row>
    <row r="133" spans="1:65" s="13" customFormat="1" ht="10.199999999999999">
      <c r="B133" s="194"/>
      <c r="C133" s="195"/>
      <c r="D133" s="188" t="s">
        <v>139</v>
      </c>
      <c r="E133" s="196" t="s">
        <v>40</v>
      </c>
      <c r="F133" s="197" t="s">
        <v>424</v>
      </c>
      <c r="G133" s="195"/>
      <c r="H133" s="196" t="s">
        <v>40</v>
      </c>
      <c r="I133" s="198"/>
      <c r="J133" s="195"/>
      <c r="K133" s="195"/>
      <c r="L133" s="199"/>
      <c r="M133" s="200"/>
      <c r="N133" s="201"/>
      <c r="O133" s="201"/>
      <c r="P133" s="201"/>
      <c r="Q133" s="201"/>
      <c r="R133" s="201"/>
      <c r="S133" s="201"/>
      <c r="T133" s="202"/>
      <c r="AT133" s="203" t="s">
        <v>139</v>
      </c>
      <c r="AU133" s="203" t="s">
        <v>88</v>
      </c>
      <c r="AV133" s="13" t="s">
        <v>86</v>
      </c>
      <c r="AW133" s="13" t="s">
        <v>38</v>
      </c>
      <c r="AX133" s="13" t="s">
        <v>78</v>
      </c>
      <c r="AY133" s="203" t="s">
        <v>125</v>
      </c>
    </row>
    <row r="134" spans="1:65" s="14" customFormat="1" ht="10.199999999999999">
      <c r="B134" s="204"/>
      <c r="C134" s="205"/>
      <c r="D134" s="188" t="s">
        <v>139</v>
      </c>
      <c r="E134" s="206" t="s">
        <v>40</v>
      </c>
      <c r="F134" s="207" t="s">
        <v>425</v>
      </c>
      <c r="G134" s="205"/>
      <c r="H134" s="208">
        <v>0.35</v>
      </c>
      <c r="I134" s="209"/>
      <c r="J134" s="205"/>
      <c r="K134" s="205"/>
      <c r="L134" s="210"/>
      <c r="M134" s="211"/>
      <c r="N134" s="212"/>
      <c r="O134" s="212"/>
      <c r="P134" s="212"/>
      <c r="Q134" s="212"/>
      <c r="R134" s="212"/>
      <c r="S134" s="212"/>
      <c r="T134" s="213"/>
      <c r="AT134" s="214" t="s">
        <v>139</v>
      </c>
      <c r="AU134" s="214" t="s">
        <v>88</v>
      </c>
      <c r="AV134" s="14" t="s">
        <v>88</v>
      </c>
      <c r="AW134" s="14" t="s">
        <v>38</v>
      </c>
      <c r="AX134" s="14" t="s">
        <v>86</v>
      </c>
      <c r="AY134" s="214" t="s">
        <v>125</v>
      </c>
    </row>
    <row r="135" spans="1:65" s="12" customFormat="1" ht="22.8" customHeight="1">
      <c r="B135" s="159"/>
      <c r="C135" s="160"/>
      <c r="D135" s="161" t="s">
        <v>77</v>
      </c>
      <c r="E135" s="173" t="s">
        <v>201</v>
      </c>
      <c r="F135" s="173" t="s">
        <v>202</v>
      </c>
      <c r="G135" s="160"/>
      <c r="H135" s="160"/>
      <c r="I135" s="163"/>
      <c r="J135" s="174">
        <f>BK135</f>
        <v>0</v>
      </c>
      <c r="K135" s="160"/>
      <c r="L135" s="165"/>
      <c r="M135" s="166"/>
      <c r="N135" s="167"/>
      <c r="O135" s="167"/>
      <c r="P135" s="168">
        <f>SUM(P136:P257)</f>
        <v>0</v>
      </c>
      <c r="Q135" s="167"/>
      <c r="R135" s="168">
        <f>SUM(R136:R257)</f>
        <v>1.6350685999999997</v>
      </c>
      <c r="S135" s="167"/>
      <c r="T135" s="169">
        <f>SUM(T136:T257)</f>
        <v>5.64E-3</v>
      </c>
      <c r="AR135" s="170" t="s">
        <v>88</v>
      </c>
      <c r="AT135" s="171" t="s">
        <v>77</v>
      </c>
      <c r="AU135" s="171" t="s">
        <v>86</v>
      </c>
      <c r="AY135" s="170" t="s">
        <v>125</v>
      </c>
      <c r="BK135" s="172">
        <f>SUM(BK136:BK257)</f>
        <v>0</v>
      </c>
    </row>
    <row r="136" spans="1:65" s="2" customFormat="1" ht="14.4" customHeight="1">
      <c r="A136" s="35"/>
      <c r="B136" s="36"/>
      <c r="C136" s="175" t="s">
        <v>126</v>
      </c>
      <c r="D136" s="175" t="s">
        <v>128</v>
      </c>
      <c r="E136" s="176" t="s">
        <v>203</v>
      </c>
      <c r="F136" s="177" t="s">
        <v>204</v>
      </c>
      <c r="G136" s="178" t="s">
        <v>178</v>
      </c>
      <c r="H136" s="179">
        <v>1</v>
      </c>
      <c r="I136" s="180"/>
      <c r="J136" s="181">
        <f>ROUND(I136*H136,2)</f>
        <v>0</v>
      </c>
      <c r="K136" s="177" t="s">
        <v>40</v>
      </c>
      <c r="L136" s="40"/>
      <c r="M136" s="182" t="s">
        <v>40</v>
      </c>
      <c r="N136" s="183" t="s">
        <v>51</v>
      </c>
      <c r="O136" s="66"/>
      <c r="P136" s="184">
        <f>O136*H136</f>
        <v>0</v>
      </c>
      <c r="Q136" s="184">
        <v>6.0000000000000002E-5</v>
      </c>
      <c r="R136" s="184">
        <f>Q136*H136</f>
        <v>6.0000000000000002E-5</v>
      </c>
      <c r="S136" s="184">
        <v>0</v>
      </c>
      <c r="T136" s="185">
        <f>S136*H136</f>
        <v>0</v>
      </c>
      <c r="U136" s="35"/>
      <c r="V136" s="35"/>
      <c r="W136" s="35"/>
      <c r="X136" s="35"/>
      <c r="Y136" s="35"/>
      <c r="Z136" s="35"/>
      <c r="AA136" s="35"/>
      <c r="AB136" s="35"/>
      <c r="AC136" s="35"/>
      <c r="AD136" s="35"/>
      <c r="AE136" s="35"/>
      <c r="AR136" s="186" t="s">
        <v>179</v>
      </c>
      <c r="AT136" s="186" t="s">
        <v>128</v>
      </c>
      <c r="AU136" s="186" t="s">
        <v>88</v>
      </c>
      <c r="AY136" s="18" t="s">
        <v>125</v>
      </c>
      <c r="BE136" s="187">
        <f>IF(N136="základní",J136,0)</f>
        <v>0</v>
      </c>
      <c r="BF136" s="187">
        <f>IF(N136="snížená",J136,0)</f>
        <v>0</v>
      </c>
      <c r="BG136" s="187">
        <f>IF(N136="zákl. přenesená",J136,0)</f>
        <v>0</v>
      </c>
      <c r="BH136" s="187">
        <f>IF(N136="sníž. přenesená",J136,0)</f>
        <v>0</v>
      </c>
      <c r="BI136" s="187">
        <f>IF(N136="nulová",J136,0)</f>
        <v>0</v>
      </c>
      <c r="BJ136" s="18" t="s">
        <v>133</v>
      </c>
      <c r="BK136" s="187">
        <f>ROUND(I136*H136,2)</f>
        <v>0</v>
      </c>
      <c r="BL136" s="18" t="s">
        <v>179</v>
      </c>
      <c r="BM136" s="186" t="s">
        <v>205</v>
      </c>
    </row>
    <row r="137" spans="1:65" s="2" customFormat="1" ht="10.199999999999999">
      <c r="A137" s="35"/>
      <c r="B137" s="36"/>
      <c r="C137" s="37"/>
      <c r="D137" s="188" t="s">
        <v>135</v>
      </c>
      <c r="E137" s="37"/>
      <c r="F137" s="189" t="s">
        <v>204</v>
      </c>
      <c r="G137" s="37"/>
      <c r="H137" s="37"/>
      <c r="I137" s="190"/>
      <c r="J137" s="37"/>
      <c r="K137" s="37"/>
      <c r="L137" s="40"/>
      <c r="M137" s="191"/>
      <c r="N137" s="192"/>
      <c r="O137" s="66"/>
      <c r="P137" s="66"/>
      <c r="Q137" s="66"/>
      <c r="R137" s="66"/>
      <c r="S137" s="66"/>
      <c r="T137" s="67"/>
      <c r="U137" s="35"/>
      <c r="V137" s="35"/>
      <c r="W137" s="35"/>
      <c r="X137" s="35"/>
      <c r="Y137" s="35"/>
      <c r="Z137" s="35"/>
      <c r="AA137" s="35"/>
      <c r="AB137" s="35"/>
      <c r="AC137" s="35"/>
      <c r="AD137" s="35"/>
      <c r="AE137" s="35"/>
      <c r="AT137" s="18" t="s">
        <v>135</v>
      </c>
      <c r="AU137" s="18" t="s">
        <v>88</v>
      </c>
    </row>
    <row r="138" spans="1:65" s="13" customFormat="1" ht="10.199999999999999">
      <c r="B138" s="194"/>
      <c r="C138" s="195"/>
      <c r="D138" s="188" t="s">
        <v>139</v>
      </c>
      <c r="E138" s="196" t="s">
        <v>40</v>
      </c>
      <c r="F138" s="197" t="s">
        <v>421</v>
      </c>
      <c r="G138" s="195"/>
      <c r="H138" s="196" t="s">
        <v>40</v>
      </c>
      <c r="I138" s="198"/>
      <c r="J138" s="195"/>
      <c r="K138" s="195"/>
      <c r="L138" s="199"/>
      <c r="M138" s="200"/>
      <c r="N138" s="201"/>
      <c r="O138" s="201"/>
      <c r="P138" s="201"/>
      <c r="Q138" s="201"/>
      <c r="R138" s="201"/>
      <c r="S138" s="201"/>
      <c r="T138" s="202"/>
      <c r="AT138" s="203" t="s">
        <v>139</v>
      </c>
      <c r="AU138" s="203" t="s">
        <v>88</v>
      </c>
      <c r="AV138" s="13" t="s">
        <v>86</v>
      </c>
      <c r="AW138" s="13" t="s">
        <v>38</v>
      </c>
      <c r="AX138" s="13" t="s">
        <v>78</v>
      </c>
      <c r="AY138" s="203" t="s">
        <v>125</v>
      </c>
    </row>
    <row r="139" spans="1:65" s="13" customFormat="1" ht="10.199999999999999">
      <c r="B139" s="194"/>
      <c r="C139" s="195"/>
      <c r="D139" s="188" t="s">
        <v>139</v>
      </c>
      <c r="E139" s="196" t="s">
        <v>40</v>
      </c>
      <c r="F139" s="197" t="s">
        <v>206</v>
      </c>
      <c r="G139" s="195"/>
      <c r="H139" s="196" t="s">
        <v>40</v>
      </c>
      <c r="I139" s="198"/>
      <c r="J139" s="195"/>
      <c r="K139" s="195"/>
      <c r="L139" s="199"/>
      <c r="M139" s="200"/>
      <c r="N139" s="201"/>
      <c r="O139" s="201"/>
      <c r="P139" s="201"/>
      <c r="Q139" s="201"/>
      <c r="R139" s="201"/>
      <c r="S139" s="201"/>
      <c r="T139" s="202"/>
      <c r="AT139" s="203" t="s">
        <v>139</v>
      </c>
      <c r="AU139" s="203" t="s">
        <v>88</v>
      </c>
      <c r="AV139" s="13" t="s">
        <v>86</v>
      </c>
      <c r="AW139" s="13" t="s">
        <v>38</v>
      </c>
      <c r="AX139" s="13" t="s">
        <v>78</v>
      </c>
      <c r="AY139" s="203" t="s">
        <v>125</v>
      </c>
    </row>
    <row r="140" spans="1:65" s="13" customFormat="1" ht="10.199999999999999">
      <c r="B140" s="194"/>
      <c r="C140" s="195"/>
      <c r="D140" s="188" t="s">
        <v>139</v>
      </c>
      <c r="E140" s="196" t="s">
        <v>40</v>
      </c>
      <c r="F140" s="197" t="s">
        <v>207</v>
      </c>
      <c r="G140" s="195"/>
      <c r="H140" s="196" t="s">
        <v>40</v>
      </c>
      <c r="I140" s="198"/>
      <c r="J140" s="195"/>
      <c r="K140" s="195"/>
      <c r="L140" s="199"/>
      <c r="M140" s="200"/>
      <c r="N140" s="201"/>
      <c r="O140" s="201"/>
      <c r="P140" s="201"/>
      <c r="Q140" s="201"/>
      <c r="R140" s="201"/>
      <c r="S140" s="201"/>
      <c r="T140" s="202"/>
      <c r="AT140" s="203" t="s">
        <v>139</v>
      </c>
      <c r="AU140" s="203" t="s">
        <v>88</v>
      </c>
      <c r="AV140" s="13" t="s">
        <v>86</v>
      </c>
      <c r="AW140" s="13" t="s">
        <v>38</v>
      </c>
      <c r="AX140" s="13" t="s">
        <v>78</v>
      </c>
      <c r="AY140" s="203" t="s">
        <v>125</v>
      </c>
    </row>
    <row r="141" spans="1:65" s="13" customFormat="1" ht="10.199999999999999">
      <c r="B141" s="194"/>
      <c r="C141" s="195"/>
      <c r="D141" s="188" t="s">
        <v>139</v>
      </c>
      <c r="E141" s="196" t="s">
        <v>40</v>
      </c>
      <c r="F141" s="197" t="s">
        <v>208</v>
      </c>
      <c r="G141" s="195"/>
      <c r="H141" s="196" t="s">
        <v>40</v>
      </c>
      <c r="I141" s="198"/>
      <c r="J141" s="195"/>
      <c r="K141" s="195"/>
      <c r="L141" s="199"/>
      <c r="M141" s="200"/>
      <c r="N141" s="201"/>
      <c r="O141" s="201"/>
      <c r="P141" s="201"/>
      <c r="Q141" s="201"/>
      <c r="R141" s="201"/>
      <c r="S141" s="201"/>
      <c r="T141" s="202"/>
      <c r="AT141" s="203" t="s">
        <v>139</v>
      </c>
      <c r="AU141" s="203" t="s">
        <v>88</v>
      </c>
      <c r="AV141" s="13" t="s">
        <v>86</v>
      </c>
      <c r="AW141" s="13" t="s">
        <v>38</v>
      </c>
      <c r="AX141" s="13" t="s">
        <v>78</v>
      </c>
      <c r="AY141" s="203" t="s">
        <v>125</v>
      </c>
    </row>
    <row r="142" spans="1:65" s="14" customFormat="1" ht="10.199999999999999">
      <c r="B142" s="204"/>
      <c r="C142" s="205"/>
      <c r="D142" s="188" t="s">
        <v>139</v>
      </c>
      <c r="E142" s="206" t="s">
        <v>40</v>
      </c>
      <c r="F142" s="207" t="s">
        <v>86</v>
      </c>
      <c r="G142" s="205"/>
      <c r="H142" s="208">
        <v>1</v>
      </c>
      <c r="I142" s="209"/>
      <c r="J142" s="205"/>
      <c r="K142" s="205"/>
      <c r="L142" s="210"/>
      <c r="M142" s="211"/>
      <c r="N142" s="212"/>
      <c r="O142" s="212"/>
      <c r="P142" s="212"/>
      <c r="Q142" s="212"/>
      <c r="R142" s="212"/>
      <c r="S142" s="212"/>
      <c r="T142" s="213"/>
      <c r="AT142" s="214" t="s">
        <v>139</v>
      </c>
      <c r="AU142" s="214" t="s">
        <v>88</v>
      </c>
      <c r="AV142" s="14" t="s">
        <v>88</v>
      </c>
      <c r="AW142" s="14" t="s">
        <v>38</v>
      </c>
      <c r="AX142" s="14" t="s">
        <v>86</v>
      </c>
      <c r="AY142" s="214" t="s">
        <v>125</v>
      </c>
    </row>
    <row r="143" spans="1:65" s="2" customFormat="1" ht="14.4" customHeight="1">
      <c r="A143" s="35"/>
      <c r="B143" s="36"/>
      <c r="C143" s="175" t="s">
        <v>209</v>
      </c>
      <c r="D143" s="175" t="s">
        <v>128</v>
      </c>
      <c r="E143" s="176" t="s">
        <v>210</v>
      </c>
      <c r="F143" s="177" t="s">
        <v>211</v>
      </c>
      <c r="G143" s="178" t="s">
        <v>178</v>
      </c>
      <c r="H143" s="179">
        <v>1</v>
      </c>
      <c r="I143" s="180"/>
      <c r="J143" s="181">
        <f>ROUND(I143*H143,2)</f>
        <v>0</v>
      </c>
      <c r="K143" s="177" t="s">
        <v>40</v>
      </c>
      <c r="L143" s="40"/>
      <c r="M143" s="182" t="s">
        <v>40</v>
      </c>
      <c r="N143" s="183" t="s">
        <v>51</v>
      </c>
      <c r="O143" s="66"/>
      <c r="P143" s="184">
        <f>O143*H143</f>
        <v>0</v>
      </c>
      <c r="Q143" s="184">
        <v>6.0000000000000002E-5</v>
      </c>
      <c r="R143" s="184">
        <f>Q143*H143</f>
        <v>6.0000000000000002E-5</v>
      </c>
      <c r="S143" s="184">
        <v>0</v>
      </c>
      <c r="T143" s="185">
        <f>S143*H143</f>
        <v>0</v>
      </c>
      <c r="U143" s="35"/>
      <c r="V143" s="35"/>
      <c r="W143" s="35"/>
      <c r="X143" s="35"/>
      <c r="Y143" s="35"/>
      <c r="Z143" s="35"/>
      <c r="AA143" s="35"/>
      <c r="AB143" s="35"/>
      <c r="AC143" s="35"/>
      <c r="AD143" s="35"/>
      <c r="AE143" s="35"/>
      <c r="AR143" s="186" t="s">
        <v>179</v>
      </c>
      <c r="AT143" s="186" t="s">
        <v>128</v>
      </c>
      <c r="AU143" s="186" t="s">
        <v>88</v>
      </c>
      <c r="AY143" s="18" t="s">
        <v>125</v>
      </c>
      <c r="BE143" s="187">
        <f>IF(N143="základní",J143,0)</f>
        <v>0</v>
      </c>
      <c r="BF143" s="187">
        <f>IF(N143="snížená",J143,0)</f>
        <v>0</v>
      </c>
      <c r="BG143" s="187">
        <f>IF(N143="zákl. přenesená",J143,0)</f>
        <v>0</v>
      </c>
      <c r="BH143" s="187">
        <f>IF(N143="sníž. přenesená",J143,0)</f>
        <v>0</v>
      </c>
      <c r="BI143" s="187">
        <f>IF(N143="nulová",J143,0)</f>
        <v>0</v>
      </c>
      <c r="BJ143" s="18" t="s">
        <v>133</v>
      </c>
      <c r="BK143" s="187">
        <f>ROUND(I143*H143,2)</f>
        <v>0</v>
      </c>
      <c r="BL143" s="18" t="s">
        <v>179</v>
      </c>
      <c r="BM143" s="186" t="s">
        <v>212</v>
      </c>
    </row>
    <row r="144" spans="1:65" s="2" customFormat="1" ht="10.199999999999999">
      <c r="A144" s="35"/>
      <c r="B144" s="36"/>
      <c r="C144" s="37"/>
      <c r="D144" s="188" t="s">
        <v>135</v>
      </c>
      <c r="E144" s="37"/>
      <c r="F144" s="189" t="s">
        <v>211</v>
      </c>
      <c r="G144" s="37"/>
      <c r="H144" s="37"/>
      <c r="I144" s="190"/>
      <c r="J144" s="37"/>
      <c r="K144" s="37"/>
      <c r="L144" s="40"/>
      <c r="M144" s="191"/>
      <c r="N144" s="192"/>
      <c r="O144" s="66"/>
      <c r="P144" s="66"/>
      <c r="Q144" s="66"/>
      <c r="R144" s="66"/>
      <c r="S144" s="66"/>
      <c r="T144" s="67"/>
      <c r="U144" s="35"/>
      <c r="V144" s="35"/>
      <c r="W144" s="35"/>
      <c r="X144" s="35"/>
      <c r="Y144" s="35"/>
      <c r="Z144" s="35"/>
      <c r="AA144" s="35"/>
      <c r="AB144" s="35"/>
      <c r="AC144" s="35"/>
      <c r="AD144" s="35"/>
      <c r="AE144" s="35"/>
      <c r="AT144" s="18" t="s">
        <v>135</v>
      </c>
      <c r="AU144" s="18" t="s">
        <v>88</v>
      </c>
    </row>
    <row r="145" spans="1:65" s="13" customFormat="1" ht="10.199999999999999">
      <c r="B145" s="194"/>
      <c r="C145" s="195"/>
      <c r="D145" s="188" t="s">
        <v>139</v>
      </c>
      <c r="E145" s="196" t="s">
        <v>40</v>
      </c>
      <c r="F145" s="197" t="s">
        <v>421</v>
      </c>
      <c r="G145" s="195"/>
      <c r="H145" s="196" t="s">
        <v>40</v>
      </c>
      <c r="I145" s="198"/>
      <c r="J145" s="195"/>
      <c r="K145" s="195"/>
      <c r="L145" s="199"/>
      <c r="M145" s="200"/>
      <c r="N145" s="201"/>
      <c r="O145" s="201"/>
      <c r="P145" s="201"/>
      <c r="Q145" s="201"/>
      <c r="R145" s="201"/>
      <c r="S145" s="201"/>
      <c r="T145" s="202"/>
      <c r="AT145" s="203" t="s">
        <v>139</v>
      </c>
      <c r="AU145" s="203" t="s">
        <v>88</v>
      </c>
      <c r="AV145" s="13" t="s">
        <v>86</v>
      </c>
      <c r="AW145" s="13" t="s">
        <v>38</v>
      </c>
      <c r="AX145" s="13" t="s">
        <v>78</v>
      </c>
      <c r="AY145" s="203" t="s">
        <v>125</v>
      </c>
    </row>
    <row r="146" spans="1:65" s="13" customFormat="1" ht="20.399999999999999">
      <c r="B146" s="194"/>
      <c r="C146" s="195"/>
      <c r="D146" s="188" t="s">
        <v>139</v>
      </c>
      <c r="E146" s="196" t="s">
        <v>40</v>
      </c>
      <c r="F146" s="197" t="s">
        <v>426</v>
      </c>
      <c r="G146" s="195"/>
      <c r="H146" s="196" t="s">
        <v>40</v>
      </c>
      <c r="I146" s="198"/>
      <c r="J146" s="195"/>
      <c r="K146" s="195"/>
      <c r="L146" s="199"/>
      <c r="M146" s="200"/>
      <c r="N146" s="201"/>
      <c r="O146" s="201"/>
      <c r="P146" s="201"/>
      <c r="Q146" s="201"/>
      <c r="R146" s="201"/>
      <c r="S146" s="201"/>
      <c r="T146" s="202"/>
      <c r="AT146" s="203" t="s">
        <v>139</v>
      </c>
      <c r="AU146" s="203" t="s">
        <v>88</v>
      </c>
      <c r="AV146" s="13" t="s">
        <v>86</v>
      </c>
      <c r="AW146" s="13" t="s">
        <v>38</v>
      </c>
      <c r="AX146" s="13" t="s">
        <v>78</v>
      </c>
      <c r="AY146" s="203" t="s">
        <v>125</v>
      </c>
    </row>
    <row r="147" spans="1:65" s="14" customFormat="1" ht="10.199999999999999">
      <c r="B147" s="204"/>
      <c r="C147" s="205"/>
      <c r="D147" s="188" t="s">
        <v>139</v>
      </c>
      <c r="E147" s="206" t="s">
        <v>40</v>
      </c>
      <c r="F147" s="207" t="s">
        <v>86</v>
      </c>
      <c r="G147" s="205"/>
      <c r="H147" s="208">
        <v>1</v>
      </c>
      <c r="I147" s="209"/>
      <c r="J147" s="205"/>
      <c r="K147" s="205"/>
      <c r="L147" s="210"/>
      <c r="M147" s="211"/>
      <c r="N147" s="212"/>
      <c r="O147" s="212"/>
      <c r="P147" s="212"/>
      <c r="Q147" s="212"/>
      <c r="R147" s="212"/>
      <c r="S147" s="212"/>
      <c r="T147" s="213"/>
      <c r="AT147" s="214" t="s">
        <v>139</v>
      </c>
      <c r="AU147" s="214" t="s">
        <v>88</v>
      </c>
      <c r="AV147" s="14" t="s">
        <v>88</v>
      </c>
      <c r="AW147" s="14" t="s">
        <v>38</v>
      </c>
      <c r="AX147" s="14" t="s">
        <v>86</v>
      </c>
      <c r="AY147" s="214" t="s">
        <v>125</v>
      </c>
    </row>
    <row r="148" spans="1:65" s="2" customFormat="1" ht="14.4" customHeight="1">
      <c r="A148" s="35"/>
      <c r="B148" s="36"/>
      <c r="C148" s="175" t="s">
        <v>214</v>
      </c>
      <c r="D148" s="175" t="s">
        <v>128</v>
      </c>
      <c r="E148" s="176" t="s">
        <v>215</v>
      </c>
      <c r="F148" s="177" t="s">
        <v>216</v>
      </c>
      <c r="G148" s="178" t="s">
        <v>178</v>
      </c>
      <c r="H148" s="179">
        <v>1</v>
      </c>
      <c r="I148" s="180"/>
      <c r="J148" s="181">
        <f>ROUND(I148*H148,2)</f>
        <v>0</v>
      </c>
      <c r="K148" s="177" t="s">
        <v>40</v>
      </c>
      <c r="L148" s="40"/>
      <c r="M148" s="182" t="s">
        <v>40</v>
      </c>
      <c r="N148" s="183" t="s">
        <v>51</v>
      </c>
      <c r="O148" s="66"/>
      <c r="P148" s="184">
        <f>O148*H148</f>
        <v>0</v>
      </c>
      <c r="Q148" s="184">
        <v>6.0000000000000002E-5</v>
      </c>
      <c r="R148" s="184">
        <f>Q148*H148</f>
        <v>6.0000000000000002E-5</v>
      </c>
      <c r="S148" s="184">
        <v>0</v>
      </c>
      <c r="T148" s="185">
        <f>S148*H148</f>
        <v>0</v>
      </c>
      <c r="U148" s="35"/>
      <c r="V148" s="35"/>
      <c r="W148" s="35"/>
      <c r="X148" s="35"/>
      <c r="Y148" s="35"/>
      <c r="Z148" s="35"/>
      <c r="AA148" s="35"/>
      <c r="AB148" s="35"/>
      <c r="AC148" s="35"/>
      <c r="AD148" s="35"/>
      <c r="AE148" s="35"/>
      <c r="AR148" s="186" t="s">
        <v>179</v>
      </c>
      <c r="AT148" s="186" t="s">
        <v>128</v>
      </c>
      <c r="AU148" s="186" t="s">
        <v>88</v>
      </c>
      <c r="AY148" s="18" t="s">
        <v>125</v>
      </c>
      <c r="BE148" s="187">
        <f>IF(N148="základní",J148,0)</f>
        <v>0</v>
      </c>
      <c r="BF148" s="187">
        <f>IF(N148="snížená",J148,0)</f>
        <v>0</v>
      </c>
      <c r="BG148" s="187">
        <f>IF(N148="zákl. přenesená",J148,0)</f>
        <v>0</v>
      </c>
      <c r="BH148" s="187">
        <f>IF(N148="sníž. přenesená",J148,0)</f>
        <v>0</v>
      </c>
      <c r="BI148" s="187">
        <f>IF(N148="nulová",J148,0)</f>
        <v>0</v>
      </c>
      <c r="BJ148" s="18" t="s">
        <v>133</v>
      </c>
      <c r="BK148" s="187">
        <f>ROUND(I148*H148,2)</f>
        <v>0</v>
      </c>
      <c r="BL148" s="18" t="s">
        <v>179</v>
      </c>
      <c r="BM148" s="186" t="s">
        <v>217</v>
      </c>
    </row>
    <row r="149" spans="1:65" s="2" customFormat="1" ht="10.199999999999999">
      <c r="A149" s="35"/>
      <c r="B149" s="36"/>
      <c r="C149" s="37"/>
      <c r="D149" s="188" t="s">
        <v>135</v>
      </c>
      <c r="E149" s="37"/>
      <c r="F149" s="189" t="s">
        <v>216</v>
      </c>
      <c r="G149" s="37"/>
      <c r="H149" s="37"/>
      <c r="I149" s="190"/>
      <c r="J149" s="37"/>
      <c r="K149" s="37"/>
      <c r="L149" s="40"/>
      <c r="M149" s="191"/>
      <c r="N149" s="192"/>
      <c r="O149" s="66"/>
      <c r="P149" s="66"/>
      <c r="Q149" s="66"/>
      <c r="R149" s="66"/>
      <c r="S149" s="66"/>
      <c r="T149" s="67"/>
      <c r="U149" s="35"/>
      <c r="V149" s="35"/>
      <c r="W149" s="35"/>
      <c r="X149" s="35"/>
      <c r="Y149" s="35"/>
      <c r="Z149" s="35"/>
      <c r="AA149" s="35"/>
      <c r="AB149" s="35"/>
      <c r="AC149" s="35"/>
      <c r="AD149" s="35"/>
      <c r="AE149" s="35"/>
      <c r="AT149" s="18" t="s">
        <v>135</v>
      </c>
      <c r="AU149" s="18" t="s">
        <v>88</v>
      </c>
    </row>
    <row r="150" spans="1:65" s="13" customFormat="1" ht="20.399999999999999">
      <c r="B150" s="194"/>
      <c r="C150" s="195"/>
      <c r="D150" s="188" t="s">
        <v>139</v>
      </c>
      <c r="E150" s="196" t="s">
        <v>40</v>
      </c>
      <c r="F150" s="197" t="s">
        <v>427</v>
      </c>
      <c r="G150" s="195"/>
      <c r="H150" s="196" t="s">
        <v>40</v>
      </c>
      <c r="I150" s="198"/>
      <c r="J150" s="195"/>
      <c r="K150" s="195"/>
      <c r="L150" s="199"/>
      <c r="M150" s="200"/>
      <c r="N150" s="201"/>
      <c r="O150" s="201"/>
      <c r="P150" s="201"/>
      <c r="Q150" s="201"/>
      <c r="R150" s="201"/>
      <c r="S150" s="201"/>
      <c r="T150" s="202"/>
      <c r="AT150" s="203" t="s">
        <v>139</v>
      </c>
      <c r="AU150" s="203" t="s">
        <v>88</v>
      </c>
      <c r="AV150" s="13" t="s">
        <v>86</v>
      </c>
      <c r="AW150" s="13" t="s">
        <v>38</v>
      </c>
      <c r="AX150" s="13" t="s">
        <v>78</v>
      </c>
      <c r="AY150" s="203" t="s">
        <v>125</v>
      </c>
    </row>
    <row r="151" spans="1:65" s="13" customFormat="1" ht="10.199999999999999">
      <c r="B151" s="194"/>
      <c r="C151" s="195"/>
      <c r="D151" s="188" t="s">
        <v>139</v>
      </c>
      <c r="E151" s="196" t="s">
        <v>40</v>
      </c>
      <c r="F151" s="197" t="s">
        <v>428</v>
      </c>
      <c r="G151" s="195"/>
      <c r="H151" s="196" t="s">
        <v>40</v>
      </c>
      <c r="I151" s="198"/>
      <c r="J151" s="195"/>
      <c r="K151" s="195"/>
      <c r="L151" s="199"/>
      <c r="M151" s="200"/>
      <c r="N151" s="201"/>
      <c r="O151" s="201"/>
      <c r="P151" s="201"/>
      <c r="Q151" s="201"/>
      <c r="R151" s="201"/>
      <c r="S151" s="201"/>
      <c r="T151" s="202"/>
      <c r="AT151" s="203" t="s">
        <v>139</v>
      </c>
      <c r="AU151" s="203" t="s">
        <v>88</v>
      </c>
      <c r="AV151" s="13" t="s">
        <v>86</v>
      </c>
      <c r="AW151" s="13" t="s">
        <v>38</v>
      </c>
      <c r="AX151" s="13" t="s">
        <v>78</v>
      </c>
      <c r="AY151" s="203" t="s">
        <v>125</v>
      </c>
    </row>
    <row r="152" spans="1:65" s="14" customFormat="1" ht="10.199999999999999">
      <c r="B152" s="204"/>
      <c r="C152" s="205"/>
      <c r="D152" s="188" t="s">
        <v>139</v>
      </c>
      <c r="E152" s="206" t="s">
        <v>40</v>
      </c>
      <c r="F152" s="207" t="s">
        <v>86</v>
      </c>
      <c r="G152" s="205"/>
      <c r="H152" s="208">
        <v>1</v>
      </c>
      <c r="I152" s="209"/>
      <c r="J152" s="205"/>
      <c r="K152" s="205"/>
      <c r="L152" s="210"/>
      <c r="M152" s="211"/>
      <c r="N152" s="212"/>
      <c r="O152" s="212"/>
      <c r="P152" s="212"/>
      <c r="Q152" s="212"/>
      <c r="R152" s="212"/>
      <c r="S152" s="212"/>
      <c r="T152" s="213"/>
      <c r="AT152" s="214" t="s">
        <v>139</v>
      </c>
      <c r="AU152" s="214" t="s">
        <v>88</v>
      </c>
      <c r="AV152" s="14" t="s">
        <v>88</v>
      </c>
      <c r="AW152" s="14" t="s">
        <v>38</v>
      </c>
      <c r="AX152" s="14" t="s">
        <v>86</v>
      </c>
      <c r="AY152" s="214" t="s">
        <v>125</v>
      </c>
    </row>
    <row r="153" spans="1:65" s="2" customFormat="1" ht="14.4" customHeight="1">
      <c r="A153" s="35"/>
      <c r="B153" s="36"/>
      <c r="C153" s="175" t="s">
        <v>220</v>
      </c>
      <c r="D153" s="175" t="s">
        <v>128</v>
      </c>
      <c r="E153" s="176" t="s">
        <v>221</v>
      </c>
      <c r="F153" s="177" t="s">
        <v>222</v>
      </c>
      <c r="G153" s="178" t="s">
        <v>178</v>
      </c>
      <c r="H153" s="179">
        <v>1</v>
      </c>
      <c r="I153" s="180"/>
      <c r="J153" s="181">
        <f>ROUND(I153*H153,2)</f>
        <v>0</v>
      </c>
      <c r="K153" s="177" t="s">
        <v>40</v>
      </c>
      <c r="L153" s="40"/>
      <c r="M153" s="182" t="s">
        <v>40</v>
      </c>
      <c r="N153" s="183" t="s">
        <v>51</v>
      </c>
      <c r="O153" s="66"/>
      <c r="P153" s="184">
        <f>O153*H153</f>
        <v>0</v>
      </c>
      <c r="Q153" s="184">
        <v>0.14499999999999999</v>
      </c>
      <c r="R153" s="184">
        <f>Q153*H153</f>
        <v>0.14499999999999999</v>
      </c>
      <c r="S153" s="184">
        <v>0</v>
      </c>
      <c r="T153" s="185">
        <f>S153*H153</f>
        <v>0</v>
      </c>
      <c r="U153" s="35"/>
      <c r="V153" s="35"/>
      <c r="W153" s="35"/>
      <c r="X153" s="35"/>
      <c r="Y153" s="35"/>
      <c r="Z153" s="35"/>
      <c r="AA153" s="35"/>
      <c r="AB153" s="35"/>
      <c r="AC153" s="35"/>
      <c r="AD153" s="35"/>
      <c r="AE153" s="35"/>
      <c r="AR153" s="186" t="s">
        <v>179</v>
      </c>
      <c r="AT153" s="186" t="s">
        <v>128</v>
      </c>
      <c r="AU153" s="186" t="s">
        <v>88</v>
      </c>
      <c r="AY153" s="18" t="s">
        <v>125</v>
      </c>
      <c r="BE153" s="187">
        <f>IF(N153="základní",J153,0)</f>
        <v>0</v>
      </c>
      <c r="BF153" s="187">
        <f>IF(N153="snížená",J153,0)</f>
        <v>0</v>
      </c>
      <c r="BG153" s="187">
        <f>IF(N153="zákl. přenesená",J153,0)</f>
        <v>0</v>
      </c>
      <c r="BH153" s="187">
        <f>IF(N153="sníž. přenesená",J153,0)</f>
        <v>0</v>
      </c>
      <c r="BI153" s="187">
        <f>IF(N153="nulová",J153,0)</f>
        <v>0</v>
      </c>
      <c r="BJ153" s="18" t="s">
        <v>133</v>
      </c>
      <c r="BK153" s="187">
        <f>ROUND(I153*H153,2)</f>
        <v>0</v>
      </c>
      <c r="BL153" s="18" t="s">
        <v>179</v>
      </c>
      <c r="BM153" s="186" t="s">
        <v>223</v>
      </c>
    </row>
    <row r="154" spans="1:65" s="2" customFormat="1" ht="10.199999999999999">
      <c r="A154" s="35"/>
      <c r="B154" s="36"/>
      <c r="C154" s="37"/>
      <c r="D154" s="188" t="s">
        <v>135</v>
      </c>
      <c r="E154" s="37"/>
      <c r="F154" s="189" t="s">
        <v>222</v>
      </c>
      <c r="G154" s="37"/>
      <c r="H154" s="37"/>
      <c r="I154" s="190"/>
      <c r="J154" s="37"/>
      <c r="K154" s="37"/>
      <c r="L154" s="40"/>
      <c r="M154" s="191"/>
      <c r="N154" s="192"/>
      <c r="O154" s="66"/>
      <c r="P154" s="66"/>
      <c r="Q154" s="66"/>
      <c r="R154" s="66"/>
      <c r="S154" s="66"/>
      <c r="T154" s="67"/>
      <c r="U154" s="35"/>
      <c r="V154" s="35"/>
      <c r="W154" s="35"/>
      <c r="X154" s="35"/>
      <c r="Y154" s="35"/>
      <c r="Z154" s="35"/>
      <c r="AA154" s="35"/>
      <c r="AB154" s="35"/>
      <c r="AC154" s="35"/>
      <c r="AD154" s="35"/>
      <c r="AE154" s="35"/>
      <c r="AT154" s="18" t="s">
        <v>135</v>
      </c>
      <c r="AU154" s="18" t="s">
        <v>88</v>
      </c>
    </row>
    <row r="155" spans="1:65" s="13" customFormat="1" ht="10.199999999999999">
      <c r="B155" s="194"/>
      <c r="C155" s="195"/>
      <c r="D155" s="188" t="s">
        <v>139</v>
      </c>
      <c r="E155" s="196" t="s">
        <v>40</v>
      </c>
      <c r="F155" s="197" t="s">
        <v>421</v>
      </c>
      <c r="G155" s="195"/>
      <c r="H155" s="196" t="s">
        <v>40</v>
      </c>
      <c r="I155" s="198"/>
      <c r="J155" s="195"/>
      <c r="K155" s="195"/>
      <c r="L155" s="199"/>
      <c r="M155" s="200"/>
      <c r="N155" s="201"/>
      <c r="O155" s="201"/>
      <c r="P155" s="201"/>
      <c r="Q155" s="201"/>
      <c r="R155" s="201"/>
      <c r="S155" s="201"/>
      <c r="T155" s="202"/>
      <c r="AT155" s="203" t="s">
        <v>139</v>
      </c>
      <c r="AU155" s="203" t="s">
        <v>88</v>
      </c>
      <c r="AV155" s="13" t="s">
        <v>86</v>
      </c>
      <c r="AW155" s="13" t="s">
        <v>38</v>
      </c>
      <c r="AX155" s="13" t="s">
        <v>78</v>
      </c>
      <c r="AY155" s="203" t="s">
        <v>125</v>
      </c>
    </row>
    <row r="156" spans="1:65" s="13" customFormat="1" ht="20.399999999999999">
      <c r="B156" s="194"/>
      <c r="C156" s="195"/>
      <c r="D156" s="188" t="s">
        <v>139</v>
      </c>
      <c r="E156" s="196" t="s">
        <v>40</v>
      </c>
      <c r="F156" s="197" t="s">
        <v>429</v>
      </c>
      <c r="G156" s="195"/>
      <c r="H156" s="196" t="s">
        <v>40</v>
      </c>
      <c r="I156" s="198"/>
      <c r="J156" s="195"/>
      <c r="K156" s="195"/>
      <c r="L156" s="199"/>
      <c r="M156" s="200"/>
      <c r="N156" s="201"/>
      <c r="O156" s="201"/>
      <c r="P156" s="201"/>
      <c r="Q156" s="201"/>
      <c r="R156" s="201"/>
      <c r="S156" s="201"/>
      <c r="T156" s="202"/>
      <c r="AT156" s="203" t="s">
        <v>139</v>
      </c>
      <c r="AU156" s="203" t="s">
        <v>88</v>
      </c>
      <c r="AV156" s="13" t="s">
        <v>86</v>
      </c>
      <c r="AW156" s="13" t="s">
        <v>38</v>
      </c>
      <c r="AX156" s="13" t="s">
        <v>78</v>
      </c>
      <c r="AY156" s="203" t="s">
        <v>125</v>
      </c>
    </row>
    <row r="157" spans="1:65" s="13" customFormat="1" ht="10.199999999999999">
      <c r="B157" s="194"/>
      <c r="C157" s="195"/>
      <c r="D157" s="188" t="s">
        <v>139</v>
      </c>
      <c r="E157" s="196" t="s">
        <v>40</v>
      </c>
      <c r="F157" s="197" t="s">
        <v>430</v>
      </c>
      <c r="G157" s="195"/>
      <c r="H157" s="196" t="s">
        <v>40</v>
      </c>
      <c r="I157" s="198"/>
      <c r="J157" s="195"/>
      <c r="K157" s="195"/>
      <c r="L157" s="199"/>
      <c r="M157" s="200"/>
      <c r="N157" s="201"/>
      <c r="O157" s="201"/>
      <c r="P157" s="201"/>
      <c r="Q157" s="201"/>
      <c r="R157" s="201"/>
      <c r="S157" s="201"/>
      <c r="T157" s="202"/>
      <c r="AT157" s="203" t="s">
        <v>139</v>
      </c>
      <c r="AU157" s="203" t="s">
        <v>88</v>
      </c>
      <c r="AV157" s="13" t="s">
        <v>86</v>
      </c>
      <c r="AW157" s="13" t="s">
        <v>38</v>
      </c>
      <c r="AX157" s="13" t="s">
        <v>78</v>
      </c>
      <c r="AY157" s="203" t="s">
        <v>125</v>
      </c>
    </row>
    <row r="158" spans="1:65" s="14" customFormat="1" ht="10.199999999999999">
      <c r="B158" s="204"/>
      <c r="C158" s="205"/>
      <c r="D158" s="188" t="s">
        <v>139</v>
      </c>
      <c r="E158" s="206" t="s">
        <v>40</v>
      </c>
      <c r="F158" s="207" t="s">
        <v>86</v>
      </c>
      <c r="G158" s="205"/>
      <c r="H158" s="208">
        <v>1</v>
      </c>
      <c r="I158" s="209"/>
      <c r="J158" s="205"/>
      <c r="K158" s="205"/>
      <c r="L158" s="210"/>
      <c r="M158" s="211"/>
      <c r="N158" s="212"/>
      <c r="O158" s="212"/>
      <c r="P158" s="212"/>
      <c r="Q158" s="212"/>
      <c r="R158" s="212"/>
      <c r="S158" s="212"/>
      <c r="T158" s="213"/>
      <c r="AT158" s="214" t="s">
        <v>139</v>
      </c>
      <c r="AU158" s="214" t="s">
        <v>88</v>
      </c>
      <c r="AV158" s="14" t="s">
        <v>88</v>
      </c>
      <c r="AW158" s="14" t="s">
        <v>38</v>
      </c>
      <c r="AX158" s="14" t="s">
        <v>86</v>
      </c>
      <c r="AY158" s="214" t="s">
        <v>125</v>
      </c>
    </row>
    <row r="159" spans="1:65" s="2" customFormat="1" ht="14.4" customHeight="1">
      <c r="A159" s="35"/>
      <c r="B159" s="36"/>
      <c r="C159" s="175" t="s">
        <v>227</v>
      </c>
      <c r="D159" s="175" t="s">
        <v>128</v>
      </c>
      <c r="E159" s="176" t="s">
        <v>228</v>
      </c>
      <c r="F159" s="177" t="s">
        <v>229</v>
      </c>
      <c r="G159" s="178" t="s">
        <v>178</v>
      </c>
      <c r="H159" s="179">
        <v>1</v>
      </c>
      <c r="I159" s="180"/>
      <c r="J159" s="181">
        <f>ROUND(I159*H159,2)</f>
        <v>0</v>
      </c>
      <c r="K159" s="177" t="s">
        <v>40</v>
      </c>
      <c r="L159" s="40"/>
      <c r="M159" s="182" t="s">
        <v>40</v>
      </c>
      <c r="N159" s="183" t="s">
        <v>51</v>
      </c>
      <c r="O159" s="66"/>
      <c r="P159" s="184">
        <f>O159*H159</f>
        <v>0</v>
      </c>
      <c r="Q159" s="184">
        <v>7.0000000000000001E-3</v>
      </c>
      <c r="R159" s="184">
        <f>Q159*H159</f>
        <v>7.0000000000000001E-3</v>
      </c>
      <c r="S159" s="184">
        <v>0</v>
      </c>
      <c r="T159" s="185">
        <f>S159*H159</f>
        <v>0</v>
      </c>
      <c r="U159" s="35"/>
      <c r="V159" s="35"/>
      <c r="W159" s="35"/>
      <c r="X159" s="35"/>
      <c r="Y159" s="35"/>
      <c r="Z159" s="35"/>
      <c r="AA159" s="35"/>
      <c r="AB159" s="35"/>
      <c r="AC159" s="35"/>
      <c r="AD159" s="35"/>
      <c r="AE159" s="35"/>
      <c r="AR159" s="186" t="s">
        <v>179</v>
      </c>
      <c r="AT159" s="186" t="s">
        <v>128</v>
      </c>
      <c r="AU159" s="186" t="s">
        <v>88</v>
      </c>
      <c r="AY159" s="18" t="s">
        <v>125</v>
      </c>
      <c r="BE159" s="187">
        <f>IF(N159="základní",J159,0)</f>
        <v>0</v>
      </c>
      <c r="BF159" s="187">
        <f>IF(N159="snížená",J159,0)</f>
        <v>0</v>
      </c>
      <c r="BG159" s="187">
        <f>IF(N159="zákl. přenesená",J159,0)</f>
        <v>0</v>
      </c>
      <c r="BH159" s="187">
        <f>IF(N159="sníž. přenesená",J159,0)</f>
        <v>0</v>
      </c>
      <c r="BI159" s="187">
        <f>IF(N159="nulová",J159,0)</f>
        <v>0</v>
      </c>
      <c r="BJ159" s="18" t="s">
        <v>133</v>
      </c>
      <c r="BK159" s="187">
        <f>ROUND(I159*H159,2)</f>
        <v>0</v>
      </c>
      <c r="BL159" s="18" t="s">
        <v>179</v>
      </c>
      <c r="BM159" s="186" t="s">
        <v>230</v>
      </c>
    </row>
    <row r="160" spans="1:65" s="2" customFormat="1" ht="10.199999999999999">
      <c r="A160" s="35"/>
      <c r="B160" s="36"/>
      <c r="C160" s="37"/>
      <c r="D160" s="188" t="s">
        <v>135</v>
      </c>
      <c r="E160" s="37"/>
      <c r="F160" s="189" t="s">
        <v>229</v>
      </c>
      <c r="G160" s="37"/>
      <c r="H160" s="37"/>
      <c r="I160" s="190"/>
      <c r="J160" s="37"/>
      <c r="K160" s="37"/>
      <c r="L160" s="40"/>
      <c r="M160" s="191"/>
      <c r="N160" s="192"/>
      <c r="O160" s="66"/>
      <c r="P160" s="66"/>
      <c r="Q160" s="66"/>
      <c r="R160" s="66"/>
      <c r="S160" s="66"/>
      <c r="T160" s="67"/>
      <c r="U160" s="35"/>
      <c r="V160" s="35"/>
      <c r="W160" s="35"/>
      <c r="X160" s="35"/>
      <c r="Y160" s="35"/>
      <c r="Z160" s="35"/>
      <c r="AA160" s="35"/>
      <c r="AB160" s="35"/>
      <c r="AC160" s="35"/>
      <c r="AD160" s="35"/>
      <c r="AE160" s="35"/>
      <c r="AT160" s="18" t="s">
        <v>135</v>
      </c>
      <c r="AU160" s="18" t="s">
        <v>88</v>
      </c>
    </row>
    <row r="161" spans="1:65" s="13" customFormat="1" ht="20.399999999999999">
      <c r="B161" s="194"/>
      <c r="C161" s="195"/>
      <c r="D161" s="188" t="s">
        <v>139</v>
      </c>
      <c r="E161" s="196" t="s">
        <v>40</v>
      </c>
      <c r="F161" s="197" t="s">
        <v>431</v>
      </c>
      <c r="G161" s="195"/>
      <c r="H161" s="196" t="s">
        <v>40</v>
      </c>
      <c r="I161" s="198"/>
      <c r="J161" s="195"/>
      <c r="K161" s="195"/>
      <c r="L161" s="199"/>
      <c r="M161" s="200"/>
      <c r="N161" s="201"/>
      <c r="O161" s="201"/>
      <c r="P161" s="201"/>
      <c r="Q161" s="201"/>
      <c r="R161" s="201"/>
      <c r="S161" s="201"/>
      <c r="T161" s="202"/>
      <c r="AT161" s="203" t="s">
        <v>139</v>
      </c>
      <c r="AU161" s="203" t="s">
        <v>88</v>
      </c>
      <c r="AV161" s="13" t="s">
        <v>86</v>
      </c>
      <c r="AW161" s="13" t="s">
        <v>38</v>
      </c>
      <c r="AX161" s="13" t="s">
        <v>78</v>
      </c>
      <c r="AY161" s="203" t="s">
        <v>125</v>
      </c>
    </row>
    <row r="162" spans="1:65" s="13" customFormat="1" ht="10.199999999999999">
      <c r="B162" s="194"/>
      <c r="C162" s="195"/>
      <c r="D162" s="188" t="s">
        <v>139</v>
      </c>
      <c r="E162" s="196" t="s">
        <v>40</v>
      </c>
      <c r="F162" s="197" t="s">
        <v>432</v>
      </c>
      <c r="G162" s="195"/>
      <c r="H162" s="196" t="s">
        <v>40</v>
      </c>
      <c r="I162" s="198"/>
      <c r="J162" s="195"/>
      <c r="K162" s="195"/>
      <c r="L162" s="199"/>
      <c r="M162" s="200"/>
      <c r="N162" s="201"/>
      <c r="O162" s="201"/>
      <c r="P162" s="201"/>
      <c r="Q162" s="201"/>
      <c r="R162" s="201"/>
      <c r="S162" s="201"/>
      <c r="T162" s="202"/>
      <c r="AT162" s="203" t="s">
        <v>139</v>
      </c>
      <c r="AU162" s="203" t="s">
        <v>88</v>
      </c>
      <c r="AV162" s="13" t="s">
        <v>86</v>
      </c>
      <c r="AW162" s="13" t="s">
        <v>38</v>
      </c>
      <c r="AX162" s="13" t="s">
        <v>78</v>
      </c>
      <c r="AY162" s="203" t="s">
        <v>125</v>
      </c>
    </row>
    <row r="163" spans="1:65" s="14" customFormat="1" ht="10.199999999999999">
      <c r="B163" s="204"/>
      <c r="C163" s="205"/>
      <c r="D163" s="188" t="s">
        <v>139</v>
      </c>
      <c r="E163" s="206" t="s">
        <v>40</v>
      </c>
      <c r="F163" s="207" t="s">
        <v>86</v>
      </c>
      <c r="G163" s="205"/>
      <c r="H163" s="208">
        <v>1</v>
      </c>
      <c r="I163" s="209"/>
      <c r="J163" s="205"/>
      <c r="K163" s="205"/>
      <c r="L163" s="210"/>
      <c r="M163" s="211"/>
      <c r="N163" s="212"/>
      <c r="O163" s="212"/>
      <c r="P163" s="212"/>
      <c r="Q163" s="212"/>
      <c r="R163" s="212"/>
      <c r="S163" s="212"/>
      <c r="T163" s="213"/>
      <c r="AT163" s="214" t="s">
        <v>139</v>
      </c>
      <c r="AU163" s="214" t="s">
        <v>88</v>
      </c>
      <c r="AV163" s="14" t="s">
        <v>88</v>
      </c>
      <c r="AW163" s="14" t="s">
        <v>38</v>
      </c>
      <c r="AX163" s="14" t="s">
        <v>86</v>
      </c>
      <c r="AY163" s="214" t="s">
        <v>125</v>
      </c>
    </row>
    <row r="164" spans="1:65" s="2" customFormat="1" ht="14.4" customHeight="1">
      <c r="A164" s="35"/>
      <c r="B164" s="36"/>
      <c r="C164" s="175" t="s">
        <v>233</v>
      </c>
      <c r="D164" s="175" t="s">
        <v>128</v>
      </c>
      <c r="E164" s="176" t="s">
        <v>234</v>
      </c>
      <c r="F164" s="177" t="s">
        <v>235</v>
      </c>
      <c r="G164" s="178" t="s">
        <v>178</v>
      </c>
      <c r="H164" s="179">
        <v>1</v>
      </c>
      <c r="I164" s="180"/>
      <c r="J164" s="181">
        <f>ROUND(I164*H164,2)</f>
        <v>0</v>
      </c>
      <c r="K164" s="177" t="s">
        <v>40</v>
      </c>
      <c r="L164" s="40"/>
      <c r="M164" s="182" t="s">
        <v>40</v>
      </c>
      <c r="N164" s="183" t="s">
        <v>51</v>
      </c>
      <c r="O164" s="66"/>
      <c r="P164" s="184">
        <f>O164*H164</f>
        <v>0</v>
      </c>
      <c r="Q164" s="184">
        <v>0.32500000000000001</v>
      </c>
      <c r="R164" s="184">
        <f>Q164*H164</f>
        <v>0.32500000000000001</v>
      </c>
      <c r="S164" s="184">
        <v>0</v>
      </c>
      <c r="T164" s="185">
        <f>S164*H164</f>
        <v>0</v>
      </c>
      <c r="U164" s="35"/>
      <c r="V164" s="35"/>
      <c r="W164" s="35"/>
      <c r="X164" s="35"/>
      <c r="Y164" s="35"/>
      <c r="Z164" s="35"/>
      <c r="AA164" s="35"/>
      <c r="AB164" s="35"/>
      <c r="AC164" s="35"/>
      <c r="AD164" s="35"/>
      <c r="AE164" s="35"/>
      <c r="AR164" s="186" t="s">
        <v>179</v>
      </c>
      <c r="AT164" s="186" t="s">
        <v>128</v>
      </c>
      <c r="AU164" s="186" t="s">
        <v>88</v>
      </c>
      <c r="AY164" s="18" t="s">
        <v>125</v>
      </c>
      <c r="BE164" s="187">
        <f>IF(N164="základní",J164,0)</f>
        <v>0</v>
      </c>
      <c r="BF164" s="187">
        <f>IF(N164="snížená",J164,0)</f>
        <v>0</v>
      </c>
      <c r="BG164" s="187">
        <f>IF(N164="zákl. přenesená",J164,0)</f>
        <v>0</v>
      </c>
      <c r="BH164" s="187">
        <f>IF(N164="sníž. přenesená",J164,0)</f>
        <v>0</v>
      </c>
      <c r="BI164" s="187">
        <f>IF(N164="nulová",J164,0)</f>
        <v>0</v>
      </c>
      <c r="BJ164" s="18" t="s">
        <v>133</v>
      </c>
      <c r="BK164" s="187">
        <f>ROUND(I164*H164,2)</f>
        <v>0</v>
      </c>
      <c r="BL164" s="18" t="s">
        <v>179</v>
      </c>
      <c r="BM164" s="186" t="s">
        <v>236</v>
      </c>
    </row>
    <row r="165" spans="1:65" s="2" customFormat="1" ht="10.199999999999999">
      <c r="A165" s="35"/>
      <c r="B165" s="36"/>
      <c r="C165" s="37"/>
      <c r="D165" s="188" t="s">
        <v>135</v>
      </c>
      <c r="E165" s="37"/>
      <c r="F165" s="189" t="s">
        <v>235</v>
      </c>
      <c r="G165" s="37"/>
      <c r="H165" s="37"/>
      <c r="I165" s="190"/>
      <c r="J165" s="37"/>
      <c r="K165" s="37"/>
      <c r="L165" s="40"/>
      <c r="M165" s="191"/>
      <c r="N165" s="192"/>
      <c r="O165" s="66"/>
      <c r="P165" s="66"/>
      <c r="Q165" s="66"/>
      <c r="R165" s="66"/>
      <c r="S165" s="66"/>
      <c r="T165" s="67"/>
      <c r="U165" s="35"/>
      <c r="V165" s="35"/>
      <c r="W165" s="35"/>
      <c r="X165" s="35"/>
      <c r="Y165" s="35"/>
      <c r="Z165" s="35"/>
      <c r="AA165" s="35"/>
      <c r="AB165" s="35"/>
      <c r="AC165" s="35"/>
      <c r="AD165" s="35"/>
      <c r="AE165" s="35"/>
      <c r="AT165" s="18" t="s">
        <v>135</v>
      </c>
      <c r="AU165" s="18" t="s">
        <v>88</v>
      </c>
    </row>
    <row r="166" spans="1:65" s="13" customFormat="1" ht="20.399999999999999">
      <c r="B166" s="194"/>
      <c r="C166" s="195"/>
      <c r="D166" s="188" t="s">
        <v>139</v>
      </c>
      <c r="E166" s="196" t="s">
        <v>40</v>
      </c>
      <c r="F166" s="197" t="s">
        <v>433</v>
      </c>
      <c r="G166" s="195"/>
      <c r="H166" s="196" t="s">
        <v>40</v>
      </c>
      <c r="I166" s="198"/>
      <c r="J166" s="195"/>
      <c r="K166" s="195"/>
      <c r="L166" s="199"/>
      <c r="M166" s="200"/>
      <c r="N166" s="201"/>
      <c r="O166" s="201"/>
      <c r="P166" s="201"/>
      <c r="Q166" s="201"/>
      <c r="R166" s="201"/>
      <c r="S166" s="201"/>
      <c r="T166" s="202"/>
      <c r="AT166" s="203" t="s">
        <v>139</v>
      </c>
      <c r="AU166" s="203" t="s">
        <v>88</v>
      </c>
      <c r="AV166" s="13" t="s">
        <v>86</v>
      </c>
      <c r="AW166" s="13" t="s">
        <v>38</v>
      </c>
      <c r="AX166" s="13" t="s">
        <v>78</v>
      </c>
      <c r="AY166" s="203" t="s">
        <v>125</v>
      </c>
    </row>
    <row r="167" spans="1:65" s="14" customFormat="1" ht="10.199999999999999">
      <c r="B167" s="204"/>
      <c r="C167" s="205"/>
      <c r="D167" s="188" t="s">
        <v>139</v>
      </c>
      <c r="E167" s="206" t="s">
        <v>40</v>
      </c>
      <c r="F167" s="207" t="s">
        <v>86</v>
      </c>
      <c r="G167" s="205"/>
      <c r="H167" s="208">
        <v>1</v>
      </c>
      <c r="I167" s="209"/>
      <c r="J167" s="205"/>
      <c r="K167" s="205"/>
      <c r="L167" s="210"/>
      <c r="M167" s="211"/>
      <c r="N167" s="212"/>
      <c r="O167" s="212"/>
      <c r="P167" s="212"/>
      <c r="Q167" s="212"/>
      <c r="R167" s="212"/>
      <c r="S167" s="212"/>
      <c r="T167" s="213"/>
      <c r="AT167" s="214" t="s">
        <v>139</v>
      </c>
      <c r="AU167" s="214" t="s">
        <v>88</v>
      </c>
      <c r="AV167" s="14" t="s">
        <v>88</v>
      </c>
      <c r="AW167" s="14" t="s">
        <v>38</v>
      </c>
      <c r="AX167" s="14" t="s">
        <v>86</v>
      </c>
      <c r="AY167" s="214" t="s">
        <v>125</v>
      </c>
    </row>
    <row r="168" spans="1:65" s="2" customFormat="1" ht="14.4" customHeight="1">
      <c r="A168" s="35"/>
      <c r="B168" s="36"/>
      <c r="C168" s="175" t="s">
        <v>8</v>
      </c>
      <c r="D168" s="175" t="s">
        <v>128</v>
      </c>
      <c r="E168" s="176" t="s">
        <v>238</v>
      </c>
      <c r="F168" s="177" t="s">
        <v>239</v>
      </c>
      <c r="G168" s="178" t="s">
        <v>178</v>
      </c>
      <c r="H168" s="179">
        <v>1</v>
      </c>
      <c r="I168" s="180"/>
      <c r="J168" s="181">
        <f>ROUND(I168*H168,2)</f>
        <v>0</v>
      </c>
      <c r="K168" s="177" t="s">
        <v>40</v>
      </c>
      <c r="L168" s="40"/>
      <c r="M168" s="182" t="s">
        <v>40</v>
      </c>
      <c r="N168" s="183" t="s">
        <v>51</v>
      </c>
      <c r="O168" s="66"/>
      <c r="P168" s="184">
        <f>O168*H168</f>
        <v>0</v>
      </c>
      <c r="Q168" s="184">
        <v>0.36599999999999999</v>
      </c>
      <c r="R168" s="184">
        <f>Q168*H168</f>
        <v>0.36599999999999999</v>
      </c>
      <c r="S168" s="184">
        <v>0</v>
      </c>
      <c r="T168" s="185">
        <f>S168*H168</f>
        <v>0</v>
      </c>
      <c r="U168" s="35"/>
      <c r="V168" s="35"/>
      <c r="W168" s="35"/>
      <c r="X168" s="35"/>
      <c r="Y168" s="35"/>
      <c r="Z168" s="35"/>
      <c r="AA168" s="35"/>
      <c r="AB168" s="35"/>
      <c r="AC168" s="35"/>
      <c r="AD168" s="35"/>
      <c r="AE168" s="35"/>
      <c r="AR168" s="186" t="s">
        <v>179</v>
      </c>
      <c r="AT168" s="186" t="s">
        <v>128</v>
      </c>
      <c r="AU168" s="186" t="s">
        <v>88</v>
      </c>
      <c r="AY168" s="18" t="s">
        <v>125</v>
      </c>
      <c r="BE168" s="187">
        <f>IF(N168="základní",J168,0)</f>
        <v>0</v>
      </c>
      <c r="BF168" s="187">
        <f>IF(N168="snížená",J168,0)</f>
        <v>0</v>
      </c>
      <c r="BG168" s="187">
        <f>IF(N168="zákl. přenesená",J168,0)</f>
        <v>0</v>
      </c>
      <c r="BH168" s="187">
        <f>IF(N168="sníž. přenesená",J168,0)</f>
        <v>0</v>
      </c>
      <c r="BI168" s="187">
        <f>IF(N168="nulová",J168,0)</f>
        <v>0</v>
      </c>
      <c r="BJ168" s="18" t="s">
        <v>133</v>
      </c>
      <c r="BK168" s="187">
        <f>ROUND(I168*H168,2)</f>
        <v>0</v>
      </c>
      <c r="BL168" s="18" t="s">
        <v>179</v>
      </c>
      <c r="BM168" s="186" t="s">
        <v>240</v>
      </c>
    </row>
    <row r="169" spans="1:65" s="2" customFormat="1" ht="10.199999999999999">
      <c r="A169" s="35"/>
      <c r="B169" s="36"/>
      <c r="C169" s="37"/>
      <c r="D169" s="188" t="s">
        <v>135</v>
      </c>
      <c r="E169" s="37"/>
      <c r="F169" s="189" t="s">
        <v>239</v>
      </c>
      <c r="G169" s="37"/>
      <c r="H169" s="37"/>
      <c r="I169" s="190"/>
      <c r="J169" s="37"/>
      <c r="K169" s="37"/>
      <c r="L169" s="40"/>
      <c r="M169" s="191"/>
      <c r="N169" s="192"/>
      <c r="O169" s="66"/>
      <c r="P169" s="66"/>
      <c r="Q169" s="66"/>
      <c r="R169" s="66"/>
      <c r="S169" s="66"/>
      <c r="T169" s="67"/>
      <c r="U169" s="35"/>
      <c r="V169" s="35"/>
      <c r="W169" s="35"/>
      <c r="X169" s="35"/>
      <c r="Y169" s="35"/>
      <c r="Z169" s="35"/>
      <c r="AA169" s="35"/>
      <c r="AB169" s="35"/>
      <c r="AC169" s="35"/>
      <c r="AD169" s="35"/>
      <c r="AE169" s="35"/>
      <c r="AT169" s="18" t="s">
        <v>135</v>
      </c>
      <c r="AU169" s="18" t="s">
        <v>88</v>
      </c>
    </row>
    <row r="170" spans="1:65" s="13" customFormat="1" ht="10.199999999999999">
      <c r="B170" s="194"/>
      <c r="C170" s="195"/>
      <c r="D170" s="188" t="s">
        <v>139</v>
      </c>
      <c r="E170" s="196" t="s">
        <v>40</v>
      </c>
      <c r="F170" s="197" t="s">
        <v>434</v>
      </c>
      <c r="G170" s="195"/>
      <c r="H170" s="196" t="s">
        <v>40</v>
      </c>
      <c r="I170" s="198"/>
      <c r="J170" s="195"/>
      <c r="K170" s="195"/>
      <c r="L170" s="199"/>
      <c r="M170" s="200"/>
      <c r="N170" s="201"/>
      <c r="O170" s="201"/>
      <c r="P170" s="201"/>
      <c r="Q170" s="201"/>
      <c r="R170" s="201"/>
      <c r="S170" s="201"/>
      <c r="T170" s="202"/>
      <c r="AT170" s="203" t="s">
        <v>139</v>
      </c>
      <c r="AU170" s="203" t="s">
        <v>88</v>
      </c>
      <c r="AV170" s="13" t="s">
        <v>86</v>
      </c>
      <c r="AW170" s="13" t="s">
        <v>38</v>
      </c>
      <c r="AX170" s="13" t="s">
        <v>78</v>
      </c>
      <c r="AY170" s="203" t="s">
        <v>125</v>
      </c>
    </row>
    <row r="171" spans="1:65" s="13" customFormat="1" ht="10.199999999999999">
      <c r="B171" s="194"/>
      <c r="C171" s="195"/>
      <c r="D171" s="188" t="s">
        <v>139</v>
      </c>
      <c r="E171" s="196" t="s">
        <v>40</v>
      </c>
      <c r="F171" s="197" t="s">
        <v>435</v>
      </c>
      <c r="G171" s="195"/>
      <c r="H171" s="196" t="s">
        <v>40</v>
      </c>
      <c r="I171" s="198"/>
      <c r="J171" s="195"/>
      <c r="K171" s="195"/>
      <c r="L171" s="199"/>
      <c r="M171" s="200"/>
      <c r="N171" s="201"/>
      <c r="O171" s="201"/>
      <c r="P171" s="201"/>
      <c r="Q171" s="201"/>
      <c r="R171" s="201"/>
      <c r="S171" s="201"/>
      <c r="T171" s="202"/>
      <c r="AT171" s="203" t="s">
        <v>139</v>
      </c>
      <c r="AU171" s="203" t="s">
        <v>88</v>
      </c>
      <c r="AV171" s="13" t="s">
        <v>86</v>
      </c>
      <c r="AW171" s="13" t="s">
        <v>38</v>
      </c>
      <c r="AX171" s="13" t="s">
        <v>78</v>
      </c>
      <c r="AY171" s="203" t="s">
        <v>125</v>
      </c>
    </row>
    <row r="172" spans="1:65" s="14" customFormat="1" ht="10.199999999999999">
      <c r="B172" s="204"/>
      <c r="C172" s="205"/>
      <c r="D172" s="188" t="s">
        <v>139</v>
      </c>
      <c r="E172" s="206" t="s">
        <v>40</v>
      </c>
      <c r="F172" s="207" t="s">
        <v>86</v>
      </c>
      <c r="G172" s="205"/>
      <c r="H172" s="208">
        <v>1</v>
      </c>
      <c r="I172" s="209"/>
      <c r="J172" s="205"/>
      <c r="K172" s="205"/>
      <c r="L172" s="210"/>
      <c r="M172" s="211"/>
      <c r="N172" s="212"/>
      <c r="O172" s="212"/>
      <c r="P172" s="212"/>
      <c r="Q172" s="212"/>
      <c r="R172" s="212"/>
      <c r="S172" s="212"/>
      <c r="T172" s="213"/>
      <c r="AT172" s="214" t="s">
        <v>139</v>
      </c>
      <c r="AU172" s="214" t="s">
        <v>88</v>
      </c>
      <c r="AV172" s="14" t="s">
        <v>88</v>
      </c>
      <c r="AW172" s="14" t="s">
        <v>38</v>
      </c>
      <c r="AX172" s="14" t="s">
        <v>86</v>
      </c>
      <c r="AY172" s="214" t="s">
        <v>125</v>
      </c>
    </row>
    <row r="173" spans="1:65" s="2" customFormat="1" ht="14.4" customHeight="1">
      <c r="A173" s="35"/>
      <c r="B173" s="36"/>
      <c r="C173" s="175" t="s">
        <v>179</v>
      </c>
      <c r="D173" s="175" t="s">
        <v>128</v>
      </c>
      <c r="E173" s="176" t="s">
        <v>243</v>
      </c>
      <c r="F173" s="177" t="s">
        <v>244</v>
      </c>
      <c r="G173" s="178" t="s">
        <v>178</v>
      </c>
      <c r="H173" s="179">
        <v>1</v>
      </c>
      <c r="I173" s="180"/>
      <c r="J173" s="181">
        <f>ROUND(I173*H173,2)</f>
        <v>0</v>
      </c>
      <c r="K173" s="177" t="s">
        <v>40</v>
      </c>
      <c r="L173" s="40"/>
      <c r="M173" s="182" t="s">
        <v>40</v>
      </c>
      <c r="N173" s="183" t="s">
        <v>51</v>
      </c>
      <c r="O173" s="66"/>
      <c r="P173" s="184">
        <f>O173*H173</f>
        <v>0</v>
      </c>
      <c r="Q173" s="184">
        <v>0.6</v>
      </c>
      <c r="R173" s="184">
        <f>Q173*H173</f>
        <v>0.6</v>
      </c>
      <c r="S173" s="184">
        <v>0</v>
      </c>
      <c r="T173" s="185">
        <f>S173*H173</f>
        <v>0</v>
      </c>
      <c r="U173" s="35"/>
      <c r="V173" s="35"/>
      <c r="W173" s="35"/>
      <c r="X173" s="35"/>
      <c r="Y173" s="35"/>
      <c r="Z173" s="35"/>
      <c r="AA173" s="35"/>
      <c r="AB173" s="35"/>
      <c r="AC173" s="35"/>
      <c r="AD173" s="35"/>
      <c r="AE173" s="35"/>
      <c r="AR173" s="186" t="s">
        <v>179</v>
      </c>
      <c r="AT173" s="186" t="s">
        <v>128</v>
      </c>
      <c r="AU173" s="186" t="s">
        <v>88</v>
      </c>
      <c r="AY173" s="18" t="s">
        <v>125</v>
      </c>
      <c r="BE173" s="187">
        <f>IF(N173="základní",J173,0)</f>
        <v>0</v>
      </c>
      <c r="BF173" s="187">
        <f>IF(N173="snížená",J173,0)</f>
        <v>0</v>
      </c>
      <c r="BG173" s="187">
        <f>IF(N173="zákl. přenesená",J173,0)</f>
        <v>0</v>
      </c>
      <c r="BH173" s="187">
        <f>IF(N173="sníž. přenesená",J173,0)</f>
        <v>0</v>
      </c>
      <c r="BI173" s="187">
        <f>IF(N173="nulová",J173,0)</f>
        <v>0</v>
      </c>
      <c r="BJ173" s="18" t="s">
        <v>133</v>
      </c>
      <c r="BK173" s="187">
        <f>ROUND(I173*H173,2)</f>
        <v>0</v>
      </c>
      <c r="BL173" s="18" t="s">
        <v>179</v>
      </c>
      <c r="BM173" s="186" t="s">
        <v>245</v>
      </c>
    </row>
    <row r="174" spans="1:65" s="2" customFormat="1" ht="10.199999999999999">
      <c r="A174" s="35"/>
      <c r="B174" s="36"/>
      <c r="C174" s="37"/>
      <c r="D174" s="188" t="s">
        <v>135</v>
      </c>
      <c r="E174" s="37"/>
      <c r="F174" s="189" t="s">
        <v>246</v>
      </c>
      <c r="G174" s="37"/>
      <c r="H174" s="37"/>
      <c r="I174" s="190"/>
      <c r="J174" s="37"/>
      <c r="K174" s="37"/>
      <c r="L174" s="40"/>
      <c r="M174" s="191"/>
      <c r="N174" s="192"/>
      <c r="O174" s="66"/>
      <c r="P174" s="66"/>
      <c r="Q174" s="66"/>
      <c r="R174" s="66"/>
      <c r="S174" s="66"/>
      <c r="T174" s="67"/>
      <c r="U174" s="35"/>
      <c r="V174" s="35"/>
      <c r="W174" s="35"/>
      <c r="X174" s="35"/>
      <c r="Y174" s="35"/>
      <c r="Z174" s="35"/>
      <c r="AA174" s="35"/>
      <c r="AB174" s="35"/>
      <c r="AC174" s="35"/>
      <c r="AD174" s="35"/>
      <c r="AE174" s="35"/>
      <c r="AT174" s="18" t="s">
        <v>135</v>
      </c>
      <c r="AU174" s="18" t="s">
        <v>88</v>
      </c>
    </row>
    <row r="175" spans="1:65" s="13" customFormat="1" ht="20.399999999999999">
      <c r="B175" s="194"/>
      <c r="C175" s="195"/>
      <c r="D175" s="188" t="s">
        <v>139</v>
      </c>
      <c r="E175" s="196" t="s">
        <v>40</v>
      </c>
      <c r="F175" s="197" t="s">
        <v>436</v>
      </c>
      <c r="G175" s="195"/>
      <c r="H175" s="196" t="s">
        <v>40</v>
      </c>
      <c r="I175" s="198"/>
      <c r="J175" s="195"/>
      <c r="K175" s="195"/>
      <c r="L175" s="199"/>
      <c r="M175" s="200"/>
      <c r="N175" s="201"/>
      <c r="O175" s="201"/>
      <c r="P175" s="201"/>
      <c r="Q175" s="201"/>
      <c r="R175" s="201"/>
      <c r="S175" s="201"/>
      <c r="T175" s="202"/>
      <c r="AT175" s="203" t="s">
        <v>139</v>
      </c>
      <c r="AU175" s="203" t="s">
        <v>88</v>
      </c>
      <c r="AV175" s="13" t="s">
        <v>86</v>
      </c>
      <c r="AW175" s="13" t="s">
        <v>38</v>
      </c>
      <c r="AX175" s="13" t="s">
        <v>78</v>
      </c>
      <c r="AY175" s="203" t="s">
        <v>125</v>
      </c>
    </row>
    <row r="176" spans="1:65" s="14" customFormat="1" ht="10.199999999999999">
      <c r="B176" s="204"/>
      <c r="C176" s="205"/>
      <c r="D176" s="188" t="s">
        <v>139</v>
      </c>
      <c r="E176" s="206" t="s">
        <v>40</v>
      </c>
      <c r="F176" s="207" t="s">
        <v>86</v>
      </c>
      <c r="G176" s="205"/>
      <c r="H176" s="208">
        <v>1</v>
      </c>
      <c r="I176" s="209"/>
      <c r="J176" s="205"/>
      <c r="K176" s="205"/>
      <c r="L176" s="210"/>
      <c r="M176" s="211"/>
      <c r="N176" s="212"/>
      <c r="O176" s="212"/>
      <c r="P176" s="212"/>
      <c r="Q176" s="212"/>
      <c r="R176" s="212"/>
      <c r="S176" s="212"/>
      <c r="T176" s="213"/>
      <c r="AT176" s="214" t="s">
        <v>139</v>
      </c>
      <c r="AU176" s="214" t="s">
        <v>88</v>
      </c>
      <c r="AV176" s="14" t="s">
        <v>88</v>
      </c>
      <c r="AW176" s="14" t="s">
        <v>38</v>
      </c>
      <c r="AX176" s="14" t="s">
        <v>86</v>
      </c>
      <c r="AY176" s="214" t="s">
        <v>125</v>
      </c>
    </row>
    <row r="177" spans="1:65" s="2" customFormat="1" ht="14.4" customHeight="1">
      <c r="A177" s="35"/>
      <c r="B177" s="36"/>
      <c r="C177" s="175" t="s">
        <v>248</v>
      </c>
      <c r="D177" s="175" t="s">
        <v>128</v>
      </c>
      <c r="E177" s="176" t="s">
        <v>249</v>
      </c>
      <c r="F177" s="177" t="s">
        <v>250</v>
      </c>
      <c r="G177" s="178" t="s">
        <v>251</v>
      </c>
      <c r="H177" s="179">
        <v>44.18</v>
      </c>
      <c r="I177" s="180"/>
      <c r="J177" s="181">
        <f>ROUND(I177*H177,2)</f>
        <v>0</v>
      </c>
      <c r="K177" s="177" t="s">
        <v>40</v>
      </c>
      <c r="L177" s="40"/>
      <c r="M177" s="182" t="s">
        <v>40</v>
      </c>
      <c r="N177" s="183" t="s">
        <v>51</v>
      </c>
      <c r="O177" s="66"/>
      <c r="P177" s="184">
        <f>O177*H177</f>
        <v>0</v>
      </c>
      <c r="Q177" s="184">
        <v>6.9999999999999994E-5</v>
      </c>
      <c r="R177" s="184">
        <f>Q177*H177</f>
        <v>3.0925999999999996E-3</v>
      </c>
      <c r="S177" s="184">
        <v>0</v>
      </c>
      <c r="T177" s="185">
        <f>S177*H177</f>
        <v>0</v>
      </c>
      <c r="U177" s="35"/>
      <c r="V177" s="35"/>
      <c r="W177" s="35"/>
      <c r="X177" s="35"/>
      <c r="Y177" s="35"/>
      <c r="Z177" s="35"/>
      <c r="AA177" s="35"/>
      <c r="AB177" s="35"/>
      <c r="AC177" s="35"/>
      <c r="AD177" s="35"/>
      <c r="AE177" s="35"/>
      <c r="AR177" s="186" t="s">
        <v>179</v>
      </c>
      <c r="AT177" s="186" t="s">
        <v>128</v>
      </c>
      <c r="AU177" s="186" t="s">
        <v>88</v>
      </c>
      <c r="AY177" s="18" t="s">
        <v>125</v>
      </c>
      <c r="BE177" s="187">
        <f>IF(N177="základní",J177,0)</f>
        <v>0</v>
      </c>
      <c r="BF177" s="187">
        <f>IF(N177="snížená",J177,0)</f>
        <v>0</v>
      </c>
      <c r="BG177" s="187">
        <f>IF(N177="zákl. přenesená",J177,0)</f>
        <v>0</v>
      </c>
      <c r="BH177" s="187">
        <f>IF(N177="sníž. přenesená",J177,0)</f>
        <v>0</v>
      </c>
      <c r="BI177" s="187">
        <f>IF(N177="nulová",J177,0)</f>
        <v>0</v>
      </c>
      <c r="BJ177" s="18" t="s">
        <v>133</v>
      </c>
      <c r="BK177" s="187">
        <f>ROUND(I177*H177,2)</f>
        <v>0</v>
      </c>
      <c r="BL177" s="18" t="s">
        <v>179</v>
      </c>
      <c r="BM177" s="186" t="s">
        <v>437</v>
      </c>
    </row>
    <row r="178" spans="1:65" s="2" customFormat="1" ht="10.199999999999999">
      <c r="A178" s="35"/>
      <c r="B178" s="36"/>
      <c r="C178" s="37"/>
      <c r="D178" s="188" t="s">
        <v>135</v>
      </c>
      <c r="E178" s="37"/>
      <c r="F178" s="189" t="s">
        <v>253</v>
      </c>
      <c r="G178" s="37"/>
      <c r="H178" s="37"/>
      <c r="I178" s="190"/>
      <c r="J178" s="37"/>
      <c r="K178" s="37"/>
      <c r="L178" s="40"/>
      <c r="M178" s="191"/>
      <c r="N178" s="192"/>
      <c r="O178" s="66"/>
      <c r="P178" s="66"/>
      <c r="Q178" s="66"/>
      <c r="R178" s="66"/>
      <c r="S178" s="66"/>
      <c r="T178" s="67"/>
      <c r="U178" s="35"/>
      <c r="V178" s="35"/>
      <c r="W178" s="35"/>
      <c r="X178" s="35"/>
      <c r="Y178" s="35"/>
      <c r="Z178" s="35"/>
      <c r="AA178" s="35"/>
      <c r="AB178" s="35"/>
      <c r="AC178" s="35"/>
      <c r="AD178" s="35"/>
      <c r="AE178" s="35"/>
      <c r="AT178" s="18" t="s">
        <v>135</v>
      </c>
      <c r="AU178" s="18" t="s">
        <v>88</v>
      </c>
    </row>
    <row r="179" spans="1:65" s="2" customFormat="1" ht="28.8">
      <c r="A179" s="35"/>
      <c r="B179" s="36"/>
      <c r="C179" s="37"/>
      <c r="D179" s="188" t="s">
        <v>137</v>
      </c>
      <c r="E179" s="37"/>
      <c r="F179" s="193" t="s">
        <v>254</v>
      </c>
      <c r="G179" s="37"/>
      <c r="H179" s="37"/>
      <c r="I179" s="190"/>
      <c r="J179" s="37"/>
      <c r="K179" s="37"/>
      <c r="L179" s="40"/>
      <c r="M179" s="191"/>
      <c r="N179" s="192"/>
      <c r="O179" s="66"/>
      <c r="P179" s="66"/>
      <c r="Q179" s="66"/>
      <c r="R179" s="66"/>
      <c r="S179" s="66"/>
      <c r="T179" s="67"/>
      <c r="U179" s="35"/>
      <c r="V179" s="35"/>
      <c r="W179" s="35"/>
      <c r="X179" s="35"/>
      <c r="Y179" s="35"/>
      <c r="Z179" s="35"/>
      <c r="AA179" s="35"/>
      <c r="AB179" s="35"/>
      <c r="AC179" s="35"/>
      <c r="AD179" s="35"/>
      <c r="AE179" s="35"/>
      <c r="AT179" s="18" t="s">
        <v>137</v>
      </c>
      <c r="AU179" s="18" t="s">
        <v>88</v>
      </c>
    </row>
    <row r="180" spans="1:65" s="13" customFormat="1" ht="10.199999999999999">
      <c r="B180" s="194"/>
      <c r="C180" s="195"/>
      <c r="D180" s="188" t="s">
        <v>139</v>
      </c>
      <c r="E180" s="196" t="s">
        <v>40</v>
      </c>
      <c r="F180" s="197" t="s">
        <v>421</v>
      </c>
      <c r="G180" s="195"/>
      <c r="H180" s="196" t="s">
        <v>40</v>
      </c>
      <c r="I180" s="198"/>
      <c r="J180" s="195"/>
      <c r="K180" s="195"/>
      <c r="L180" s="199"/>
      <c r="M180" s="200"/>
      <c r="N180" s="201"/>
      <c r="O180" s="201"/>
      <c r="P180" s="201"/>
      <c r="Q180" s="201"/>
      <c r="R180" s="201"/>
      <c r="S180" s="201"/>
      <c r="T180" s="202"/>
      <c r="AT180" s="203" t="s">
        <v>139</v>
      </c>
      <c r="AU180" s="203" t="s">
        <v>88</v>
      </c>
      <c r="AV180" s="13" t="s">
        <v>86</v>
      </c>
      <c r="AW180" s="13" t="s">
        <v>38</v>
      </c>
      <c r="AX180" s="13" t="s">
        <v>78</v>
      </c>
      <c r="AY180" s="203" t="s">
        <v>125</v>
      </c>
    </row>
    <row r="181" spans="1:65" s="13" customFormat="1" ht="10.199999999999999">
      <c r="B181" s="194"/>
      <c r="C181" s="195"/>
      <c r="D181" s="188" t="s">
        <v>139</v>
      </c>
      <c r="E181" s="196" t="s">
        <v>40</v>
      </c>
      <c r="F181" s="197" t="s">
        <v>438</v>
      </c>
      <c r="G181" s="195"/>
      <c r="H181" s="196" t="s">
        <v>40</v>
      </c>
      <c r="I181" s="198"/>
      <c r="J181" s="195"/>
      <c r="K181" s="195"/>
      <c r="L181" s="199"/>
      <c r="M181" s="200"/>
      <c r="N181" s="201"/>
      <c r="O181" s="201"/>
      <c r="P181" s="201"/>
      <c r="Q181" s="201"/>
      <c r="R181" s="201"/>
      <c r="S181" s="201"/>
      <c r="T181" s="202"/>
      <c r="AT181" s="203" t="s">
        <v>139</v>
      </c>
      <c r="AU181" s="203" t="s">
        <v>88</v>
      </c>
      <c r="AV181" s="13" t="s">
        <v>86</v>
      </c>
      <c r="AW181" s="13" t="s">
        <v>38</v>
      </c>
      <c r="AX181" s="13" t="s">
        <v>78</v>
      </c>
      <c r="AY181" s="203" t="s">
        <v>125</v>
      </c>
    </row>
    <row r="182" spans="1:65" s="14" customFormat="1" ht="10.199999999999999">
      <c r="B182" s="204"/>
      <c r="C182" s="205"/>
      <c r="D182" s="188" t="s">
        <v>139</v>
      </c>
      <c r="E182" s="206" t="s">
        <v>40</v>
      </c>
      <c r="F182" s="207" t="s">
        <v>439</v>
      </c>
      <c r="G182" s="205"/>
      <c r="H182" s="208">
        <v>5.64</v>
      </c>
      <c r="I182" s="209"/>
      <c r="J182" s="205"/>
      <c r="K182" s="205"/>
      <c r="L182" s="210"/>
      <c r="M182" s="211"/>
      <c r="N182" s="212"/>
      <c r="O182" s="212"/>
      <c r="P182" s="212"/>
      <c r="Q182" s="212"/>
      <c r="R182" s="212"/>
      <c r="S182" s="212"/>
      <c r="T182" s="213"/>
      <c r="AT182" s="214" t="s">
        <v>139</v>
      </c>
      <c r="AU182" s="214" t="s">
        <v>88</v>
      </c>
      <c r="AV182" s="14" t="s">
        <v>88</v>
      </c>
      <c r="AW182" s="14" t="s">
        <v>38</v>
      </c>
      <c r="AX182" s="14" t="s">
        <v>78</v>
      </c>
      <c r="AY182" s="214" t="s">
        <v>125</v>
      </c>
    </row>
    <row r="183" spans="1:65" s="13" customFormat="1" ht="10.199999999999999">
      <c r="B183" s="194"/>
      <c r="C183" s="195"/>
      <c r="D183" s="188" t="s">
        <v>139</v>
      </c>
      <c r="E183" s="196" t="s">
        <v>40</v>
      </c>
      <c r="F183" s="197" t="s">
        <v>257</v>
      </c>
      <c r="G183" s="195"/>
      <c r="H183" s="196" t="s">
        <v>40</v>
      </c>
      <c r="I183" s="198"/>
      <c r="J183" s="195"/>
      <c r="K183" s="195"/>
      <c r="L183" s="199"/>
      <c r="M183" s="200"/>
      <c r="N183" s="201"/>
      <c r="O183" s="201"/>
      <c r="P183" s="201"/>
      <c r="Q183" s="201"/>
      <c r="R183" s="201"/>
      <c r="S183" s="201"/>
      <c r="T183" s="202"/>
      <c r="AT183" s="203" t="s">
        <v>139</v>
      </c>
      <c r="AU183" s="203" t="s">
        <v>88</v>
      </c>
      <c r="AV183" s="13" t="s">
        <v>86</v>
      </c>
      <c r="AW183" s="13" t="s">
        <v>38</v>
      </c>
      <c r="AX183" s="13" t="s">
        <v>78</v>
      </c>
      <c r="AY183" s="203" t="s">
        <v>125</v>
      </c>
    </row>
    <row r="184" spans="1:65" s="13" customFormat="1" ht="10.199999999999999">
      <c r="B184" s="194"/>
      <c r="C184" s="195"/>
      <c r="D184" s="188" t="s">
        <v>139</v>
      </c>
      <c r="E184" s="196" t="s">
        <v>40</v>
      </c>
      <c r="F184" s="197" t="s">
        <v>258</v>
      </c>
      <c r="G184" s="195"/>
      <c r="H184" s="196" t="s">
        <v>40</v>
      </c>
      <c r="I184" s="198"/>
      <c r="J184" s="195"/>
      <c r="K184" s="195"/>
      <c r="L184" s="199"/>
      <c r="M184" s="200"/>
      <c r="N184" s="201"/>
      <c r="O184" s="201"/>
      <c r="P184" s="201"/>
      <c r="Q184" s="201"/>
      <c r="R184" s="201"/>
      <c r="S184" s="201"/>
      <c r="T184" s="202"/>
      <c r="AT184" s="203" t="s">
        <v>139</v>
      </c>
      <c r="AU184" s="203" t="s">
        <v>88</v>
      </c>
      <c r="AV184" s="13" t="s">
        <v>86</v>
      </c>
      <c r="AW184" s="13" t="s">
        <v>38</v>
      </c>
      <c r="AX184" s="13" t="s">
        <v>78</v>
      </c>
      <c r="AY184" s="203" t="s">
        <v>125</v>
      </c>
    </row>
    <row r="185" spans="1:65" s="14" customFormat="1" ht="10.199999999999999">
      <c r="B185" s="204"/>
      <c r="C185" s="205"/>
      <c r="D185" s="188" t="s">
        <v>139</v>
      </c>
      <c r="E185" s="206" t="s">
        <v>40</v>
      </c>
      <c r="F185" s="207" t="s">
        <v>440</v>
      </c>
      <c r="G185" s="205"/>
      <c r="H185" s="208">
        <v>38.54</v>
      </c>
      <c r="I185" s="209"/>
      <c r="J185" s="205"/>
      <c r="K185" s="205"/>
      <c r="L185" s="210"/>
      <c r="M185" s="211"/>
      <c r="N185" s="212"/>
      <c r="O185" s="212"/>
      <c r="P185" s="212"/>
      <c r="Q185" s="212"/>
      <c r="R185" s="212"/>
      <c r="S185" s="212"/>
      <c r="T185" s="213"/>
      <c r="AT185" s="214" t="s">
        <v>139</v>
      </c>
      <c r="AU185" s="214" t="s">
        <v>88</v>
      </c>
      <c r="AV185" s="14" t="s">
        <v>88</v>
      </c>
      <c r="AW185" s="14" t="s">
        <v>38</v>
      </c>
      <c r="AX185" s="14" t="s">
        <v>78</v>
      </c>
      <c r="AY185" s="214" t="s">
        <v>125</v>
      </c>
    </row>
    <row r="186" spans="1:65" s="15" customFormat="1" ht="10.199999999999999">
      <c r="B186" s="215"/>
      <c r="C186" s="216"/>
      <c r="D186" s="188" t="s">
        <v>139</v>
      </c>
      <c r="E186" s="217" t="s">
        <v>40</v>
      </c>
      <c r="F186" s="218" t="s">
        <v>260</v>
      </c>
      <c r="G186" s="216"/>
      <c r="H186" s="219">
        <v>44.18</v>
      </c>
      <c r="I186" s="220"/>
      <c r="J186" s="216"/>
      <c r="K186" s="216"/>
      <c r="L186" s="221"/>
      <c r="M186" s="222"/>
      <c r="N186" s="223"/>
      <c r="O186" s="223"/>
      <c r="P186" s="223"/>
      <c r="Q186" s="223"/>
      <c r="R186" s="223"/>
      <c r="S186" s="223"/>
      <c r="T186" s="224"/>
      <c r="AT186" s="225" t="s">
        <v>139</v>
      </c>
      <c r="AU186" s="225" t="s">
        <v>88</v>
      </c>
      <c r="AV186" s="15" t="s">
        <v>133</v>
      </c>
      <c r="AW186" s="15" t="s">
        <v>38</v>
      </c>
      <c r="AX186" s="15" t="s">
        <v>86</v>
      </c>
      <c r="AY186" s="225" t="s">
        <v>125</v>
      </c>
    </row>
    <row r="187" spans="1:65" s="2" customFormat="1" ht="24.15" customHeight="1">
      <c r="A187" s="35"/>
      <c r="B187" s="36"/>
      <c r="C187" s="226" t="s">
        <v>261</v>
      </c>
      <c r="D187" s="226" t="s">
        <v>262</v>
      </c>
      <c r="E187" s="227" t="s">
        <v>263</v>
      </c>
      <c r="F187" s="228" t="s">
        <v>264</v>
      </c>
      <c r="G187" s="229" t="s">
        <v>265</v>
      </c>
      <c r="H187" s="230">
        <v>1.88</v>
      </c>
      <c r="I187" s="231"/>
      <c r="J187" s="232">
        <f>ROUND(I187*H187,2)</f>
        <v>0</v>
      </c>
      <c r="K187" s="228" t="s">
        <v>40</v>
      </c>
      <c r="L187" s="233"/>
      <c r="M187" s="234" t="s">
        <v>40</v>
      </c>
      <c r="N187" s="235" t="s">
        <v>51</v>
      </c>
      <c r="O187" s="66"/>
      <c r="P187" s="184">
        <f>O187*H187</f>
        <v>0</v>
      </c>
      <c r="Q187" s="184">
        <v>8.4999999999999995E-4</v>
      </c>
      <c r="R187" s="184">
        <f>Q187*H187</f>
        <v>1.5979999999999998E-3</v>
      </c>
      <c r="S187" s="184">
        <v>0</v>
      </c>
      <c r="T187" s="185">
        <f>S187*H187</f>
        <v>0</v>
      </c>
      <c r="U187" s="35"/>
      <c r="V187" s="35"/>
      <c r="W187" s="35"/>
      <c r="X187" s="35"/>
      <c r="Y187" s="35"/>
      <c r="Z187" s="35"/>
      <c r="AA187" s="35"/>
      <c r="AB187" s="35"/>
      <c r="AC187" s="35"/>
      <c r="AD187" s="35"/>
      <c r="AE187" s="35"/>
      <c r="AR187" s="186" t="s">
        <v>266</v>
      </c>
      <c r="AT187" s="186" t="s">
        <v>262</v>
      </c>
      <c r="AU187" s="186" t="s">
        <v>88</v>
      </c>
      <c r="AY187" s="18" t="s">
        <v>125</v>
      </c>
      <c r="BE187" s="187">
        <f>IF(N187="základní",J187,0)</f>
        <v>0</v>
      </c>
      <c r="BF187" s="187">
        <f>IF(N187="snížená",J187,0)</f>
        <v>0</v>
      </c>
      <c r="BG187" s="187">
        <f>IF(N187="zákl. přenesená",J187,0)</f>
        <v>0</v>
      </c>
      <c r="BH187" s="187">
        <f>IF(N187="sníž. přenesená",J187,0)</f>
        <v>0</v>
      </c>
      <c r="BI187" s="187">
        <f>IF(N187="nulová",J187,0)</f>
        <v>0</v>
      </c>
      <c r="BJ187" s="18" t="s">
        <v>133</v>
      </c>
      <c r="BK187" s="187">
        <f>ROUND(I187*H187,2)</f>
        <v>0</v>
      </c>
      <c r="BL187" s="18" t="s">
        <v>179</v>
      </c>
      <c r="BM187" s="186" t="s">
        <v>441</v>
      </c>
    </row>
    <row r="188" spans="1:65" s="2" customFormat="1" ht="10.199999999999999">
      <c r="A188" s="35"/>
      <c r="B188" s="36"/>
      <c r="C188" s="37"/>
      <c r="D188" s="188" t="s">
        <v>135</v>
      </c>
      <c r="E188" s="37"/>
      <c r="F188" s="189" t="s">
        <v>264</v>
      </c>
      <c r="G188" s="37"/>
      <c r="H188" s="37"/>
      <c r="I188" s="190"/>
      <c r="J188" s="37"/>
      <c r="K188" s="37"/>
      <c r="L188" s="40"/>
      <c r="M188" s="191"/>
      <c r="N188" s="192"/>
      <c r="O188" s="66"/>
      <c r="P188" s="66"/>
      <c r="Q188" s="66"/>
      <c r="R188" s="66"/>
      <c r="S188" s="66"/>
      <c r="T188" s="67"/>
      <c r="U188" s="35"/>
      <c r="V188" s="35"/>
      <c r="W188" s="35"/>
      <c r="X188" s="35"/>
      <c r="Y188" s="35"/>
      <c r="Z188" s="35"/>
      <c r="AA188" s="35"/>
      <c r="AB188" s="35"/>
      <c r="AC188" s="35"/>
      <c r="AD188" s="35"/>
      <c r="AE188" s="35"/>
      <c r="AT188" s="18" t="s">
        <v>135</v>
      </c>
      <c r="AU188" s="18" t="s">
        <v>88</v>
      </c>
    </row>
    <row r="189" spans="1:65" s="13" customFormat="1" ht="10.199999999999999">
      <c r="B189" s="194"/>
      <c r="C189" s="195"/>
      <c r="D189" s="188" t="s">
        <v>139</v>
      </c>
      <c r="E189" s="196" t="s">
        <v>40</v>
      </c>
      <c r="F189" s="197" t="s">
        <v>442</v>
      </c>
      <c r="G189" s="195"/>
      <c r="H189" s="196" t="s">
        <v>40</v>
      </c>
      <c r="I189" s="198"/>
      <c r="J189" s="195"/>
      <c r="K189" s="195"/>
      <c r="L189" s="199"/>
      <c r="M189" s="200"/>
      <c r="N189" s="201"/>
      <c r="O189" s="201"/>
      <c r="P189" s="201"/>
      <c r="Q189" s="201"/>
      <c r="R189" s="201"/>
      <c r="S189" s="201"/>
      <c r="T189" s="202"/>
      <c r="AT189" s="203" t="s">
        <v>139</v>
      </c>
      <c r="AU189" s="203" t="s">
        <v>88</v>
      </c>
      <c r="AV189" s="13" t="s">
        <v>86</v>
      </c>
      <c r="AW189" s="13" t="s">
        <v>38</v>
      </c>
      <c r="AX189" s="13" t="s">
        <v>78</v>
      </c>
      <c r="AY189" s="203" t="s">
        <v>125</v>
      </c>
    </row>
    <row r="190" spans="1:65" s="14" customFormat="1" ht="10.199999999999999">
      <c r="B190" s="204"/>
      <c r="C190" s="205"/>
      <c r="D190" s="188" t="s">
        <v>139</v>
      </c>
      <c r="E190" s="206" t="s">
        <v>40</v>
      </c>
      <c r="F190" s="207" t="s">
        <v>443</v>
      </c>
      <c r="G190" s="205"/>
      <c r="H190" s="208">
        <v>1.88</v>
      </c>
      <c r="I190" s="209"/>
      <c r="J190" s="205"/>
      <c r="K190" s="205"/>
      <c r="L190" s="210"/>
      <c r="M190" s="211"/>
      <c r="N190" s="212"/>
      <c r="O190" s="212"/>
      <c r="P190" s="212"/>
      <c r="Q190" s="212"/>
      <c r="R190" s="212"/>
      <c r="S190" s="212"/>
      <c r="T190" s="213"/>
      <c r="AT190" s="214" t="s">
        <v>139</v>
      </c>
      <c r="AU190" s="214" t="s">
        <v>88</v>
      </c>
      <c r="AV190" s="14" t="s">
        <v>88</v>
      </c>
      <c r="AW190" s="14" t="s">
        <v>38</v>
      </c>
      <c r="AX190" s="14" t="s">
        <v>86</v>
      </c>
      <c r="AY190" s="214" t="s">
        <v>125</v>
      </c>
    </row>
    <row r="191" spans="1:65" s="2" customFormat="1" ht="24.15" customHeight="1">
      <c r="A191" s="35"/>
      <c r="B191" s="36"/>
      <c r="C191" s="226" t="s">
        <v>270</v>
      </c>
      <c r="D191" s="226" t="s">
        <v>262</v>
      </c>
      <c r="E191" s="227" t="s">
        <v>271</v>
      </c>
      <c r="F191" s="228" t="s">
        <v>272</v>
      </c>
      <c r="G191" s="229" t="s">
        <v>265</v>
      </c>
      <c r="H191" s="230">
        <v>0.26</v>
      </c>
      <c r="I191" s="231"/>
      <c r="J191" s="232">
        <f>ROUND(I191*H191,2)</f>
        <v>0</v>
      </c>
      <c r="K191" s="228" t="s">
        <v>40</v>
      </c>
      <c r="L191" s="233"/>
      <c r="M191" s="234" t="s">
        <v>40</v>
      </c>
      <c r="N191" s="235" t="s">
        <v>51</v>
      </c>
      <c r="O191" s="66"/>
      <c r="P191" s="184">
        <f>O191*H191</f>
        <v>0</v>
      </c>
      <c r="Q191" s="184">
        <v>1.7299999999999999E-2</v>
      </c>
      <c r="R191" s="184">
        <f>Q191*H191</f>
        <v>4.4980000000000003E-3</v>
      </c>
      <c r="S191" s="184">
        <v>0</v>
      </c>
      <c r="T191" s="185">
        <f>S191*H191</f>
        <v>0</v>
      </c>
      <c r="U191" s="35"/>
      <c r="V191" s="35"/>
      <c r="W191" s="35"/>
      <c r="X191" s="35"/>
      <c r="Y191" s="35"/>
      <c r="Z191" s="35"/>
      <c r="AA191" s="35"/>
      <c r="AB191" s="35"/>
      <c r="AC191" s="35"/>
      <c r="AD191" s="35"/>
      <c r="AE191" s="35"/>
      <c r="AR191" s="186" t="s">
        <v>266</v>
      </c>
      <c r="AT191" s="186" t="s">
        <v>262</v>
      </c>
      <c r="AU191" s="186" t="s">
        <v>88</v>
      </c>
      <c r="AY191" s="18" t="s">
        <v>125</v>
      </c>
      <c r="BE191" s="187">
        <f>IF(N191="základní",J191,0)</f>
        <v>0</v>
      </c>
      <c r="BF191" s="187">
        <f>IF(N191="snížená",J191,0)</f>
        <v>0</v>
      </c>
      <c r="BG191" s="187">
        <f>IF(N191="zákl. přenesená",J191,0)</f>
        <v>0</v>
      </c>
      <c r="BH191" s="187">
        <f>IF(N191="sníž. přenesená",J191,0)</f>
        <v>0</v>
      </c>
      <c r="BI191" s="187">
        <f>IF(N191="nulová",J191,0)</f>
        <v>0</v>
      </c>
      <c r="BJ191" s="18" t="s">
        <v>133</v>
      </c>
      <c r="BK191" s="187">
        <f>ROUND(I191*H191,2)</f>
        <v>0</v>
      </c>
      <c r="BL191" s="18" t="s">
        <v>179</v>
      </c>
      <c r="BM191" s="186" t="s">
        <v>444</v>
      </c>
    </row>
    <row r="192" spans="1:65" s="2" customFormat="1" ht="10.199999999999999">
      <c r="A192" s="35"/>
      <c r="B192" s="36"/>
      <c r="C192" s="37"/>
      <c r="D192" s="188" t="s">
        <v>135</v>
      </c>
      <c r="E192" s="37"/>
      <c r="F192" s="189" t="s">
        <v>272</v>
      </c>
      <c r="G192" s="37"/>
      <c r="H192" s="37"/>
      <c r="I192" s="190"/>
      <c r="J192" s="37"/>
      <c r="K192" s="37"/>
      <c r="L192" s="40"/>
      <c r="M192" s="191"/>
      <c r="N192" s="192"/>
      <c r="O192" s="66"/>
      <c r="P192" s="66"/>
      <c r="Q192" s="66"/>
      <c r="R192" s="66"/>
      <c r="S192" s="66"/>
      <c r="T192" s="67"/>
      <c r="U192" s="35"/>
      <c r="V192" s="35"/>
      <c r="W192" s="35"/>
      <c r="X192" s="35"/>
      <c r="Y192" s="35"/>
      <c r="Z192" s="35"/>
      <c r="AA192" s="35"/>
      <c r="AB192" s="35"/>
      <c r="AC192" s="35"/>
      <c r="AD192" s="35"/>
      <c r="AE192" s="35"/>
      <c r="AT192" s="18" t="s">
        <v>135</v>
      </c>
      <c r="AU192" s="18" t="s">
        <v>88</v>
      </c>
    </row>
    <row r="193" spans="1:65" s="13" customFormat="1" ht="10.199999999999999">
      <c r="B193" s="194"/>
      <c r="C193" s="195"/>
      <c r="D193" s="188" t="s">
        <v>139</v>
      </c>
      <c r="E193" s="196" t="s">
        <v>40</v>
      </c>
      <c r="F193" s="197" t="s">
        <v>445</v>
      </c>
      <c r="G193" s="195"/>
      <c r="H193" s="196" t="s">
        <v>40</v>
      </c>
      <c r="I193" s="198"/>
      <c r="J193" s="195"/>
      <c r="K193" s="195"/>
      <c r="L193" s="199"/>
      <c r="M193" s="200"/>
      <c r="N193" s="201"/>
      <c r="O193" s="201"/>
      <c r="P193" s="201"/>
      <c r="Q193" s="201"/>
      <c r="R193" s="201"/>
      <c r="S193" s="201"/>
      <c r="T193" s="202"/>
      <c r="AT193" s="203" t="s">
        <v>139</v>
      </c>
      <c r="AU193" s="203" t="s">
        <v>88</v>
      </c>
      <c r="AV193" s="13" t="s">
        <v>86</v>
      </c>
      <c r="AW193" s="13" t="s">
        <v>38</v>
      </c>
      <c r="AX193" s="13" t="s">
        <v>78</v>
      </c>
      <c r="AY193" s="203" t="s">
        <v>125</v>
      </c>
    </row>
    <row r="194" spans="1:65" s="14" customFormat="1" ht="10.199999999999999">
      <c r="B194" s="204"/>
      <c r="C194" s="205"/>
      <c r="D194" s="188" t="s">
        <v>139</v>
      </c>
      <c r="E194" s="206" t="s">
        <v>40</v>
      </c>
      <c r="F194" s="207" t="s">
        <v>446</v>
      </c>
      <c r="G194" s="205"/>
      <c r="H194" s="208">
        <v>0.26</v>
      </c>
      <c r="I194" s="209"/>
      <c r="J194" s="205"/>
      <c r="K194" s="205"/>
      <c r="L194" s="210"/>
      <c r="M194" s="211"/>
      <c r="N194" s="212"/>
      <c r="O194" s="212"/>
      <c r="P194" s="212"/>
      <c r="Q194" s="212"/>
      <c r="R194" s="212"/>
      <c r="S194" s="212"/>
      <c r="T194" s="213"/>
      <c r="AT194" s="214" t="s">
        <v>139</v>
      </c>
      <c r="AU194" s="214" t="s">
        <v>88</v>
      </c>
      <c r="AV194" s="14" t="s">
        <v>88</v>
      </c>
      <c r="AW194" s="14" t="s">
        <v>38</v>
      </c>
      <c r="AX194" s="14" t="s">
        <v>86</v>
      </c>
      <c r="AY194" s="214" t="s">
        <v>125</v>
      </c>
    </row>
    <row r="195" spans="1:65" s="2" customFormat="1" ht="24.15" customHeight="1">
      <c r="A195" s="35"/>
      <c r="B195" s="36"/>
      <c r="C195" s="226" t="s">
        <v>276</v>
      </c>
      <c r="D195" s="226" t="s">
        <v>262</v>
      </c>
      <c r="E195" s="227" t="s">
        <v>277</v>
      </c>
      <c r="F195" s="228" t="s">
        <v>278</v>
      </c>
      <c r="G195" s="229" t="s">
        <v>265</v>
      </c>
      <c r="H195" s="230">
        <v>3.76</v>
      </c>
      <c r="I195" s="231"/>
      <c r="J195" s="232">
        <f>ROUND(I195*H195,2)</f>
        <v>0</v>
      </c>
      <c r="K195" s="228" t="s">
        <v>40</v>
      </c>
      <c r="L195" s="233"/>
      <c r="M195" s="234" t="s">
        <v>40</v>
      </c>
      <c r="N195" s="235" t="s">
        <v>51</v>
      </c>
      <c r="O195" s="66"/>
      <c r="P195" s="184">
        <f>O195*H195</f>
        <v>0</v>
      </c>
      <c r="Q195" s="184">
        <v>0</v>
      </c>
      <c r="R195" s="184">
        <f>Q195*H195</f>
        <v>0</v>
      </c>
      <c r="S195" s="184">
        <v>0</v>
      </c>
      <c r="T195" s="185">
        <f>S195*H195</f>
        <v>0</v>
      </c>
      <c r="U195" s="35"/>
      <c r="V195" s="35"/>
      <c r="W195" s="35"/>
      <c r="X195" s="35"/>
      <c r="Y195" s="35"/>
      <c r="Z195" s="35"/>
      <c r="AA195" s="35"/>
      <c r="AB195" s="35"/>
      <c r="AC195" s="35"/>
      <c r="AD195" s="35"/>
      <c r="AE195" s="35"/>
      <c r="AR195" s="186" t="s">
        <v>266</v>
      </c>
      <c r="AT195" s="186" t="s">
        <v>262</v>
      </c>
      <c r="AU195" s="186" t="s">
        <v>88</v>
      </c>
      <c r="AY195" s="18" t="s">
        <v>125</v>
      </c>
      <c r="BE195" s="187">
        <f>IF(N195="základní",J195,0)</f>
        <v>0</v>
      </c>
      <c r="BF195" s="187">
        <f>IF(N195="snížená",J195,0)</f>
        <v>0</v>
      </c>
      <c r="BG195" s="187">
        <f>IF(N195="zákl. přenesená",J195,0)</f>
        <v>0</v>
      </c>
      <c r="BH195" s="187">
        <f>IF(N195="sníž. přenesená",J195,0)</f>
        <v>0</v>
      </c>
      <c r="BI195" s="187">
        <f>IF(N195="nulová",J195,0)</f>
        <v>0</v>
      </c>
      <c r="BJ195" s="18" t="s">
        <v>133</v>
      </c>
      <c r="BK195" s="187">
        <f>ROUND(I195*H195,2)</f>
        <v>0</v>
      </c>
      <c r="BL195" s="18" t="s">
        <v>179</v>
      </c>
      <c r="BM195" s="186" t="s">
        <v>447</v>
      </c>
    </row>
    <row r="196" spans="1:65" s="2" customFormat="1" ht="10.199999999999999">
      <c r="A196" s="35"/>
      <c r="B196" s="36"/>
      <c r="C196" s="37"/>
      <c r="D196" s="188" t="s">
        <v>135</v>
      </c>
      <c r="E196" s="37"/>
      <c r="F196" s="189" t="s">
        <v>278</v>
      </c>
      <c r="G196" s="37"/>
      <c r="H196" s="37"/>
      <c r="I196" s="190"/>
      <c r="J196" s="37"/>
      <c r="K196" s="37"/>
      <c r="L196" s="40"/>
      <c r="M196" s="191"/>
      <c r="N196" s="192"/>
      <c r="O196" s="66"/>
      <c r="P196" s="66"/>
      <c r="Q196" s="66"/>
      <c r="R196" s="66"/>
      <c r="S196" s="66"/>
      <c r="T196" s="67"/>
      <c r="U196" s="35"/>
      <c r="V196" s="35"/>
      <c r="W196" s="35"/>
      <c r="X196" s="35"/>
      <c r="Y196" s="35"/>
      <c r="Z196" s="35"/>
      <c r="AA196" s="35"/>
      <c r="AB196" s="35"/>
      <c r="AC196" s="35"/>
      <c r="AD196" s="35"/>
      <c r="AE196" s="35"/>
      <c r="AT196" s="18" t="s">
        <v>135</v>
      </c>
      <c r="AU196" s="18" t="s">
        <v>88</v>
      </c>
    </row>
    <row r="197" spans="1:65" s="13" customFormat="1" ht="10.199999999999999">
      <c r="B197" s="194"/>
      <c r="C197" s="195"/>
      <c r="D197" s="188" t="s">
        <v>139</v>
      </c>
      <c r="E197" s="196" t="s">
        <v>40</v>
      </c>
      <c r="F197" s="197" t="s">
        <v>448</v>
      </c>
      <c r="G197" s="195"/>
      <c r="H197" s="196" t="s">
        <v>40</v>
      </c>
      <c r="I197" s="198"/>
      <c r="J197" s="195"/>
      <c r="K197" s="195"/>
      <c r="L197" s="199"/>
      <c r="M197" s="200"/>
      <c r="N197" s="201"/>
      <c r="O197" s="201"/>
      <c r="P197" s="201"/>
      <c r="Q197" s="201"/>
      <c r="R197" s="201"/>
      <c r="S197" s="201"/>
      <c r="T197" s="202"/>
      <c r="AT197" s="203" t="s">
        <v>139</v>
      </c>
      <c r="AU197" s="203" t="s">
        <v>88</v>
      </c>
      <c r="AV197" s="13" t="s">
        <v>86</v>
      </c>
      <c r="AW197" s="13" t="s">
        <v>38</v>
      </c>
      <c r="AX197" s="13" t="s">
        <v>78</v>
      </c>
      <c r="AY197" s="203" t="s">
        <v>125</v>
      </c>
    </row>
    <row r="198" spans="1:65" s="13" customFormat="1" ht="10.199999999999999">
      <c r="B198" s="194"/>
      <c r="C198" s="195"/>
      <c r="D198" s="188" t="s">
        <v>139</v>
      </c>
      <c r="E198" s="196" t="s">
        <v>40</v>
      </c>
      <c r="F198" s="197" t="s">
        <v>281</v>
      </c>
      <c r="G198" s="195"/>
      <c r="H198" s="196" t="s">
        <v>40</v>
      </c>
      <c r="I198" s="198"/>
      <c r="J198" s="195"/>
      <c r="K198" s="195"/>
      <c r="L198" s="199"/>
      <c r="M198" s="200"/>
      <c r="N198" s="201"/>
      <c r="O198" s="201"/>
      <c r="P198" s="201"/>
      <c r="Q198" s="201"/>
      <c r="R198" s="201"/>
      <c r="S198" s="201"/>
      <c r="T198" s="202"/>
      <c r="AT198" s="203" t="s">
        <v>139</v>
      </c>
      <c r="AU198" s="203" t="s">
        <v>88</v>
      </c>
      <c r="AV198" s="13" t="s">
        <v>86</v>
      </c>
      <c r="AW198" s="13" t="s">
        <v>38</v>
      </c>
      <c r="AX198" s="13" t="s">
        <v>78</v>
      </c>
      <c r="AY198" s="203" t="s">
        <v>125</v>
      </c>
    </row>
    <row r="199" spans="1:65" s="14" customFormat="1" ht="10.199999999999999">
      <c r="B199" s="204"/>
      <c r="C199" s="205"/>
      <c r="D199" s="188" t="s">
        <v>139</v>
      </c>
      <c r="E199" s="206" t="s">
        <v>40</v>
      </c>
      <c r="F199" s="207" t="s">
        <v>443</v>
      </c>
      <c r="G199" s="205"/>
      <c r="H199" s="208">
        <v>1.88</v>
      </c>
      <c r="I199" s="209"/>
      <c r="J199" s="205"/>
      <c r="K199" s="205"/>
      <c r="L199" s="210"/>
      <c r="M199" s="211"/>
      <c r="N199" s="212"/>
      <c r="O199" s="212"/>
      <c r="P199" s="212"/>
      <c r="Q199" s="212"/>
      <c r="R199" s="212"/>
      <c r="S199" s="212"/>
      <c r="T199" s="213"/>
      <c r="AT199" s="214" t="s">
        <v>139</v>
      </c>
      <c r="AU199" s="214" t="s">
        <v>88</v>
      </c>
      <c r="AV199" s="14" t="s">
        <v>88</v>
      </c>
      <c r="AW199" s="14" t="s">
        <v>38</v>
      </c>
      <c r="AX199" s="14" t="s">
        <v>78</v>
      </c>
      <c r="AY199" s="214" t="s">
        <v>125</v>
      </c>
    </row>
    <row r="200" spans="1:65" s="13" customFormat="1" ht="10.199999999999999">
      <c r="B200" s="194"/>
      <c r="C200" s="195"/>
      <c r="D200" s="188" t="s">
        <v>139</v>
      </c>
      <c r="E200" s="196" t="s">
        <v>40</v>
      </c>
      <c r="F200" s="197" t="s">
        <v>282</v>
      </c>
      <c r="G200" s="195"/>
      <c r="H200" s="196" t="s">
        <v>40</v>
      </c>
      <c r="I200" s="198"/>
      <c r="J200" s="195"/>
      <c r="K200" s="195"/>
      <c r="L200" s="199"/>
      <c r="M200" s="200"/>
      <c r="N200" s="201"/>
      <c r="O200" s="201"/>
      <c r="P200" s="201"/>
      <c r="Q200" s="201"/>
      <c r="R200" s="201"/>
      <c r="S200" s="201"/>
      <c r="T200" s="202"/>
      <c r="AT200" s="203" t="s">
        <v>139</v>
      </c>
      <c r="AU200" s="203" t="s">
        <v>88</v>
      </c>
      <c r="AV200" s="13" t="s">
        <v>86</v>
      </c>
      <c r="AW200" s="13" t="s">
        <v>38</v>
      </c>
      <c r="AX200" s="13" t="s">
        <v>78</v>
      </c>
      <c r="AY200" s="203" t="s">
        <v>125</v>
      </c>
    </row>
    <row r="201" spans="1:65" s="14" customFormat="1" ht="10.199999999999999">
      <c r="B201" s="204"/>
      <c r="C201" s="205"/>
      <c r="D201" s="188" t="s">
        <v>139</v>
      </c>
      <c r="E201" s="206" t="s">
        <v>40</v>
      </c>
      <c r="F201" s="207" t="s">
        <v>443</v>
      </c>
      <c r="G201" s="205"/>
      <c r="H201" s="208">
        <v>1.88</v>
      </c>
      <c r="I201" s="209"/>
      <c r="J201" s="205"/>
      <c r="K201" s="205"/>
      <c r="L201" s="210"/>
      <c r="M201" s="211"/>
      <c r="N201" s="212"/>
      <c r="O201" s="212"/>
      <c r="P201" s="212"/>
      <c r="Q201" s="212"/>
      <c r="R201" s="212"/>
      <c r="S201" s="212"/>
      <c r="T201" s="213"/>
      <c r="AT201" s="214" t="s">
        <v>139</v>
      </c>
      <c r="AU201" s="214" t="s">
        <v>88</v>
      </c>
      <c r="AV201" s="14" t="s">
        <v>88</v>
      </c>
      <c r="AW201" s="14" t="s">
        <v>38</v>
      </c>
      <c r="AX201" s="14" t="s">
        <v>78</v>
      </c>
      <c r="AY201" s="214" t="s">
        <v>125</v>
      </c>
    </row>
    <row r="202" spans="1:65" s="15" customFormat="1" ht="10.199999999999999">
      <c r="B202" s="215"/>
      <c r="C202" s="216"/>
      <c r="D202" s="188" t="s">
        <v>139</v>
      </c>
      <c r="E202" s="217" t="s">
        <v>40</v>
      </c>
      <c r="F202" s="218" t="s">
        <v>260</v>
      </c>
      <c r="G202" s="216"/>
      <c r="H202" s="219">
        <v>3.76</v>
      </c>
      <c r="I202" s="220"/>
      <c r="J202" s="216"/>
      <c r="K202" s="216"/>
      <c r="L202" s="221"/>
      <c r="M202" s="222"/>
      <c r="N202" s="223"/>
      <c r="O202" s="223"/>
      <c r="P202" s="223"/>
      <c r="Q202" s="223"/>
      <c r="R202" s="223"/>
      <c r="S202" s="223"/>
      <c r="T202" s="224"/>
      <c r="AT202" s="225" t="s">
        <v>139</v>
      </c>
      <c r="AU202" s="225" t="s">
        <v>88</v>
      </c>
      <c r="AV202" s="15" t="s">
        <v>133</v>
      </c>
      <c r="AW202" s="15" t="s">
        <v>38</v>
      </c>
      <c r="AX202" s="15" t="s">
        <v>86</v>
      </c>
      <c r="AY202" s="225" t="s">
        <v>125</v>
      </c>
    </row>
    <row r="203" spans="1:65" s="2" customFormat="1" ht="24.15" customHeight="1">
      <c r="A203" s="35"/>
      <c r="B203" s="36"/>
      <c r="C203" s="226" t="s">
        <v>7</v>
      </c>
      <c r="D203" s="226" t="s">
        <v>262</v>
      </c>
      <c r="E203" s="227" t="s">
        <v>283</v>
      </c>
      <c r="F203" s="228" t="s">
        <v>284</v>
      </c>
      <c r="G203" s="229" t="s">
        <v>265</v>
      </c>
      <c r="H203" s="230">
        <v>0.26</v>
      </c>
      <c r="I203" s="231"/>
      <c r="J203" s="232">
        <f>ROUND(I203*H203,2)</f>
        <v>0</v>
      </c>
      <c r="K203" s="228" t="s">
        <v>40</v>
      </c>
      <c r="L203" s="233"/>
      <c r="M203" s="234" t="s">
        <v>40</v>
      </c>
      <c r="N203" s="235" t="s">
        <v>51</v>
      </c>
      <c r="O203" s="66"/>
      <c r="P203" s="184">
        <f>O203*H203</f>
        <v>0</v>
      </c>
      <c r="Q203" s="184">
        <v>0</v>
      </c>
      <c r="R203" s="184">
        <f>Q203*H203</f>
        <v>0</v>
      </c>
      <c r="S203" s="184">
        <v>0</v>
      </c>
      <c r="T203" s="185">
        <f>S203*H203</f>
        <v>0</v>
      </c>
      <c r="U203" s="35"/>
      <c r="V203" s="35"/>
      <c r="W203" s="35"/>
      <c r="X203" s="35"/>
      <c r="Y203" s="35"/>
      <c r="Z203" s="35"/>
      <c r="AA203" s="35"/>
      <c r="AB203" s="35"/>
      <c r="AC203" s="35"/>
      <c r="AD203" s="35"/>
      <c r="AE203" s="35"/>
      <c r="AR203" s="186" t="s">
        <v>266</v>
      </c>
      <c r="AT203" s="186" t="s">
        <v>262</v>
      </c>
      <c r="AU203" s="186" t="s">
        <v>88</v>
      </c>
      <c r="AY203" s="18" t="s">
        <v>125</v>
      </c>
      <c r="BE203" s="187">
        <f>IF(N203="základní",J203,0)</f>
        <v>0</v>
      </c>
      <c r="BF203" s="187">
        <f>IF(N203="snížená",J203,0)</f>
        <v>0</v>
      </c>
      <c r="BG203" s="187">
        <f>IF(N203="zákl. přenesená",J203,0)</f>
        <v>0</v>
      </c>
      <c r="BH203" s="187">
        <f>IF(N203="sníž. přenesená",J203,0)</f>
        <v>0</v>
      </c>
      <c r="BI203" s="187">
        <f>IF(N203="nulová",J203,0)</f>
        <v>0</v>
      </c>
      <c r="BJ203" s="18" t="s">
        <v>133</v>
      </c>
      <c r="BK203" s="187">
        <f>ROUND(I203*H203,2)</f>
        <v>0</v>
      </c>
      <c r="BL203" s="18" t="s">
        <v>179</v>
      </c>
      <c r="BM203" s="186" t="s">
        <v>449</v>
      </c>
    </row>
    <row r="204" spans="1:65" s="2" customFormat="1" ht="10.199999999999999">
      <c r="A204" s="35"/>
      <c r="B204" s="36"/>
      <c r="C204" s="37"/>
      <c r="D204" s="188" t="s">
        <v>135</v>
      </c>
      <c r="E204" s="37"/>
      <c r="F204" s="189" t="s">
        <v>284</v>
      </c>
      <c r="G204" s="37"/>
      <c r="H204" s="37"/>
      <c r="I204" s="190"/>
      <c r="J204" s="37"/>
      <c r="K204" s="37"/>
      <c r="L204" s="40"/>
      <c r="M204" s="191"/>
      <c r="N204" s="192"/>
      <c r="O204" s="66"/>
      <c r="P204" s="66"/>
      <c r="Q204" s="66"/>
      <c r="R204" s="66"/>
      <c r="S204" s="66"/>
      <c r="T204" s="67"/>
      <c r="U204" s="35"/>
      <c r="V204" s="35"/>
      <c r="W204" s="35"/>
      <c r="X204" s="35"/>
      <c r="Y204" s="35"/>
      <c r="Z204" s="35"/>
      <c r="AA204" s="35"/>
      <c r="AB204" s="35"/>
      <c r="AC204" s="35"/>
      <c r="AD204" s="35"/>
      <c r="AE204" s="35"/>
      <c r="AT204" s="18" t="s">
        <v>135</v>
      </c>
      <c r="AU204" s="18" t="s">
        <v>88</v>
      </c>
    </row>
    <row r="205" spans="1:65" s="13" customFormat="1" ht="10.199999999999999">
      <c r="B205" s="194"/>
      <c r="C205" s="195"/>
      <c r="D205" s="188" t="s">
        <v>139</v>
      </c>
      <c r="E205" s="196" t="s">
        <v>40</v>
      </c>
      <c r="F205" s="197" t="s">
        <v>450</v>
      </c>
      <c r="G205" s="195"/>
      <c r="H205" s="196" t="s">
        <v>40</v>
      </c>
      <c r="I205" s="198"/>
      <c r="J205" s="195"/>
      <c r="K205" s="195"/>
      <c r="L205" s="199"/>
      <c r="M205" s="200"/>
      <c r="N205" s="201"/>
      <c r="O205" s="201"/>
      <c r="P205" s="201"/>
      <c r="Q205" s="201"/>
      <c r="R205" s="201"/>
      <c r="S205" s="201"/>
      <c r="T205" s="202"/>
      <c r="AT205" s="203" t="s">
        <v>139</v>
      </c>
      <c r="AU205" s="203" t="s">
        <v>88</v>
      </c>
      <c r="AV205" s="13" t="s">
        <v>86</v>
      </c>
      <c r="AW205" s="13" t="s">
        <v>38</v>
      </c>
      <c r="AX205" s="13" t="s">
        <v>78</v>
      </c>
      <c r="AY205" s="203" t="s">
        <v>125</v>
      </c>
    </row>
    <row r="206" spans="1:65" s="14" customFormat="1" ht="10.199999999999999">
      <c r="B206" s="204"/>
      <c r="C206" s="205"/>
      <c r="D206" s="188" t="s">
        <v>139</v>
      </c>
      <c r="E206" s="206" t="s">
        <v>40</v>
      </c>
      <c r="F206" s="207" t="s">
        <v>446</v>
      </c>
      <c r="G206" s="205"/>
      <c r="H206" s="208">
        <v>0.26</v>
      </c>
      <c r="I206" s="209"/>
      <c r="J206" s="205"/>
      <c r="K206" s="205"/>
      <c r="L206" s="210"/>
      <c r="M206" s="211"/>
      <c r="N206" s="212"/>
      <c r="O206" s="212"/>
      <c r="P206" s="212"/>
      <c r="Q206" s="212"/>
      <c r="R206" s="212"/>
      <c r="S206" s="212"/>
      <c r="T206" s="213"/>
      <c r="AT206" s="214" t="s">
        <v>139</v>
      </c>
      <c r="AU206" s="214" t="s">
        <v>88</v>
      </c>
      <c r="AV206" s="14" t="s">
        <v>88</v>
      </c>
      <c r="AW206" s="14" t="s">
        <v>38</v>
      </c>
      <c r="AX206" s="14" t="s">
        <v>86</v>
      </c>
      <c r="AY206" s="214" t="s">
        <v>125</v>
      </c>
    </row>
    <row r="207" spans="1:65" s="2" customFormat="1" ht="24.15" customHeight="1">
      <c r="A207" s="35"/>
      <c r="B207" s="36"/>
      <c r="C207" s="226" t="s">
        <v>287</v>
      </c>
      <c r="D207" s="226" t="s">
        <v>262</v>
      </c>
      <c r="E207" s="227" t="s">
        <v>288</v>
      </c>
      <c r="F207" s="228" t="s">
        <v>289</v>
      </c>
      <c r="G207" s="229" t="s">
        <v>265</v>
      </c>
      <c r="H207" s="230">
        <v>0.26</v>
      </c>
      <c r="I207" s="231"/>
      <c r="J207" s="232">
        <f>ROUND(I207*H207,2)</f>
        <v>0</v>
      </c>
      <c r="K207" s="228" t="s">
        <v>40</v>
      </c>
      <c r="L207" s="233"/>
      <c r="M207" s="234" t="s">
        <v>40</v>
      </c>
      <c r="N207" s="235" t="s">
        <v>51</v>
      </c>
      <c r="O207" s="66"/>
      <c r="P207" s="184">
        <f>O207*H207</f>
        <v>0</v>
      </c>
      <c r="Q207" s="184">
        <v>0</v>
      </c>
      <c r="R207" s="184">
        <f>Q207*H207</f>
        <v>0</v>
      </c>
      <c r="S207" s="184">
        <v>0</v>
      </c>
      <c r="T207" s="185">
        <f>S207*H207</f>
        <v>0</v>
      </c>
      <c r="U207" s="35"/>
      <c r="V207" s="35"/>
      <c r="W207" s="35"/>
      <c r="X207" s="35"/>
      <c r="Y207" s="35"/>
      <c r="Z207" s="35"/>
      <c r="AA207" s="35"/>
      <c r="AB207" s="35"/>
      <c r="AC207" s="35"/>
      <c r="AD207" s="35"/>
      <c r="AE207" s="35"/>
      <c r="AR207" s="186" t="s">
        <v>266</v>
      </c>
      <c r="AT207" s="186" t="s">
        <v>262</v>
      </c>
      <c r="AU207" s="186" t="s">
        <v>88</v>
      </c>
      <c r="AY207" s="18" t="s">
        <v>125</v>
      </c>
      <c r="BE207" s="187">
        <f>IF(N207="základní",J207,0)</f>
        <v>0</v>
      </c>
      <c r="BF207" s="187">
        <f>IF(N207="snížená",J207,0)</f>
        <v>0</v>
      </c>
      <c r="BG207" s="187">
        <f>IF(N207="zákl. přenesená",J207,0)</f>
        <v>0</v>
      </c>
      <c r="BH207" s="187">
        <f>IF(N207="sníž. přenesená",J207,0)</f>
        <v>0</v>
      </c>
      <c r="BI207" s="187">
        <f>IF(N207="nulová",J207,0)</f>
        <v>0</v>
      </c>
      <c r="BJ207" s="18" t="s">
        <v>133</v>
      </c>
      <c r="BK207" s="187">
        <f>ROUND(I207*H207,2)</f>
        <v>0</v>
      </c>
      <c r="BL207" s="18" t="s">
        <v>179</v>
      </c>
      <c r="BM207" s="186" t="s">
        <v>451</v>
      </c>
    </row>
    <row r="208" spans="1:65" s="2" customFormat="1" ht="10.199999999999999">
      <c r="A208" s="35"/>
      <c r="B208" s="36"/>
      <c r="C208" s="37"/>
      <c r="D208" s="188" t="s">
        <v>135</v>
      </c>
      <c r="E208" s="37"/>
      <c r="F208" s="189" t="s">
        <v>289</v>
      </c>
      <c r="G208" s="37"/>
      <c r="H208" s="37"/>
      <c r="I208" s="190"/>
      <c r="J208" s="37"/>
      <c r="K208" s="37"/>
      <c r="L208" s="40"/>
      <c r="M208" s="191"/>
      <c r="N208" s="192"/>
      <c r="O208" s="66"/>
      <c r="P208" s="66"/>
      <c r="Q208" s="66"/>
      <c r="R208" s="66"/>
      <c r="S208" s="66"/>
      <c r="T208" s="67"/>
      <c r="U208" s="35"/>
      <c r="V208" s="35"/>
      <c r="W208" s="35"/>
      <c r="X208" s="35"/>
      <c r="Y208" s="35"/>
      <c r="Z208" s="35"/>
      <c r="AA208" s="35"/>
      <c r="AB208" s="35"/>
      <c r="AC208" s="35"/>
      <c r="AD208" s="35"/>
      <c r="AE208" s="35"/>
      <c r="AT208" s="18" t="s">
        <v>135</v>
      </c>
      <c r="AU208" s="18" t="s">
        <v>88</v>
      </c>
    </row>
    <row r="209" spans="1:65" s="13" customFormat="1" ht="10.199999999999999">
      <c r="B209" s="194"/>
      <c r="C209" s="195"/>
      <c r="D209" s="188" t="s">
        <v>139</v>
      </c>
      <c r="E209" s="196" t="s">
        <v>40</v>
      </c>
      <c r="F209" s="197" t="s">
        <v>452</v>
      </c>
      <c r="G209" s="195"/>
      <c r="H209" s="196" t="s">
        <v>40</v>
      </c>
      <c r="I209" s="198"/>
      <c r="J209" s="195"/>
      <c r="K209" s="195"/>
      <c r="L209" s="199"/>
      <c r="M209" s="200"/>
      <c r="N209" s="201"/>
      <c r="O209" s="201"/>
      <c r="P209" s="201"/>
      <c r="Q209" s="201"/>
      <c r="R209" s="201"/>
      <c r="S209" s="201"/>
      <c r="T209" s="202"/>
      <c r="AT209" s="203" t="s">
        <v>139</v>
      </c>
      <c r="AU209" s="203" t="s">
        <v>88</v>
      </c>
      <c r="AV209" s="13" t="s">
        <v>86</v>
      </c>
      <c r="AW209" s="13" t="s">
        <v>38</v>
      </c>
      <c r="AX209" s="13" t="s">
        <v>78</v>
      </c>
      <c r="AY209" s="203" t="s">
        <v>125</v>
      </c>
    </row>
    <row r="210" spans="1:65" s="14" customFormat="1" ht="10.199999999999999">
      <c r="B210" s="204"/>
      <c r="C210" s="205"/>
      <c r="D210" s="188" t="s">
        <v>139</v>
      </c>
      <c r="E210" s="206" t="s">
        <v>40</v>
      </c>
      <c r="F210" s="207" t="s">
        <v>446</v>
      </c>
      <c r="G210" s="205"/>
      <c r="H210" s="208">
        <v>0.26</v>
      </c>
      <c r="I210" s="209"/>
      <c r="J210" s="205"/>
      <c r="K210" s="205"/>
      <c r="L210" s="210"/>
      <c r="M210" s="211"/>
      <c r="N210" s="212"/>
      <c r="O210" s="212"/>
      <c r="P210" s="212"/>
      <c r="Q210" s="212"/>
      <c r="R210" s="212"/>
      <c r="S210" s="212"/>
      <c r="T210" s="213"/>
      <c r="AT210" s="214" t="s">
        <v>139</v>
      </c>
      <c r="AU210" s="214" t="s">
        <v>88</v>
      </c>
      <c r="AV210" s="14" t="s">
        <v>88</v>
      </c>
      <c r="AW210" s="14" t="s">
        <v>38</v>
      </c>
      <c r="AX210" s="14" t="s">
        <v>86</v>
      </c>
      <c r="AY210" s="214" t="s">
        <v>125</v>
      </c>
    </row>
    <row r="211" spans="1:65" s="2" customFormat="1" ht="14.4" customHeight="1">
      <c r="A211" s="35"/>
      <c r="B211" s="36"/>
      <c r="C211" s="175" t="s">
        <v>292</v>
      </c>
      <c r="D211" s="175" t="s">
        <v>128</v>
      </c>
      <c r="E211" s="176" t="s">
        <v>302</v>
      </c>
      <c r="F211" s="177" t="s">
        <v>303</v>
      </c>
      <c r="G211" s="178" t="s">
        <v>251</v>
      </c>
      <c r="H211" s="179">
        <v>174</v>
      </c>
      <c r="I211" s="180"/>
      <c r="J211" s="181">
        <f>ROUND(I211*H211,2)</f>
        <v>0</v>
      </c>
      <c r="K211" s="177" t="s">
        <v>40</v>
      </c>
      <c r="L211" s="40"/>
      <c r="M211" s="182" t="s">
        <v>40</v>
      </c>
      <c r="N211" s="183" t="s">
        <v>51</v>
      </c>
      <c r="O211" s="66"/>
      <c r="P211" s="184">
        <f>O211*H211</f>
        <v>0</v>
      </c>
      <c r="Q211" s="184">
        <v>5.0000000000000002E-5</v>
      </c>
      <c r="R211" s="184">
        <f>Q211*H211</f>
        <v>8.7000000000000011E-3</v>
      </c>
      <c r="S211" s="184">
        <v>0</v>
      </c>
      <c r="T211" s="185">
        <f>S211*H211</f>
        <v>0</v>
      </c>
      <c r="U211" s="35"/>
      <c r="V211" s="35"/>
      <c r="W211" s="35"/>
      <c r="X211" s="35"/>
      <c r="Y211" s="35"/>
      <c r="Z211" s="35"/>
      <c r="AA211" s="35"/>
      <c r="AB211" s="35"/>
      <c r="AC211" s="35"/>
      <c r="AD211" s="35"/>
      <c r="AE211" s="35"/>
      <c r="AR211" s="186" t="s">
        <v>179</v>
      </c>
      <c r="AT211" s="186" t="s">
        <v>128</v>
      </c>
      <c r="AU211" s="186" t="s">
        <v>88</v>
      </c>
      <c r="AY211" s="18" t="s">
        <v>125</v>
      </c>
      <c r="BE211" s="187">
        <f>IF(N211="základní",J211,0)</f>
        <v>0</v>
      </c>
      <c r="BF211" s="187">
        <f>IF(N211="snížená",J211,0)</f>
        <v>0</v>
      </c>
      <c r="BG211" s="187">
        <f>IF(N211="zákl. přenesená",J211,0)</f>
        <v>0</v>
      </c>
      <c r="BH211" s="187">
        <f>IF(N211="sníž. přenesená",J211,0)</f>
        <v>0</v>
      </c>
      <c r="BI211" s="187">
        <f>IF(N211="nulová",J211,0)</f>
        <v>0</v>
      </c>
      <c r="BJ211" s="18" t="s">
        <v>133</v>
      </c>
      <c r="BK211" s="187">
        <f>ROUND(I211*H211,2)</f>
        <v>0</v>
      </c>
      <c r="BL211" s="18" t="s">
        <v>179</v>
      </c>
      <c r="BM211" s="186" t="s">
        <v>453</v>
      </c>
    </row>
    <row r="212" spans="1:65" s="2" customFormat="1" ht="10.199999999999999">
      <c r="A212" s="35"/>
      <c r="B212" s="36"/>
      <c r="C212" s="37"/>
      <c r="D212" s="188" t="s">
        <v>135</v>
      </c>
      <c r="E212" s="37"/>
      <c r="F212" s="189" t="s">
        <v>305</v>
      </c>
      <c r="G212" s="37"/>
      <c r="H212" s="37"/>
      <c r="I212" s="190"/>
      <c r="J212" s="37"/>
      <c r="K212" s="37"/>
      <c r="L212" s="40"/>
      <c r="M212" s="191"/>
      <c r="N212" s="192"/>
      <c r="O212" s="66"/>
      <c r="P212" s="66"/>
      <c r="Q212" s="66"/>
      <c r="R212" s="66"/>
      <c r="S212" s="66"/>
      <c r="T212" s="67"/>
      <c r="U212" s="35"/>
      <c r="V212" s="35"/>
      <c r="W212" s="35"/>
      <c r="X212" s="35"/>
      <c r="Y212" s="35"/>
      <c r="Z212" s="35"/>
      <c r="AA212" s="35"/>
      <c r="AB212" s="35"/>
      <c r="AC212" s="35"/>
      <c r="AD212" s="35"/>
      <c r="AE212" s="35"/>
      <c r="AT212" s="18" t="s">
        <v>135</v>
      </c>
      <c r="AU212" s="18" t="s">
        <v>88</v>
      </c>
    </row>
    <row r="213" spans="1:65" s="2" customFormat="1" ht="28.8">
      <c r="A213" s="35"/>
      <c r="B213" s="36"/>
      <c r="C213" s="37"/>
      <c r="D213" s="188" t="s">
        <v>137</v>
      </c>
      <c r="E213" s="37"/>
      <c r="F213" s="193" t="s">
        <v>254</v>
      </c>
      <c r="G213" s="37"/>
      <c r="H213" s="37"/>
      <c r="I213" s="190"/>
      <c r="J213" s="37"/>
      <c r="K213" s="37"/>
      <c r="L213" s="40"/>
      <c r="M213" s="191"/>
      <c r="N213" s="192"/>
      <c r="O213" s="66"/>
      <c r="P213" s="66"/>
      <c r="Q213" s="66"/>
      <c r="R213" s="66"/>
      <c r="S213" s="66"/>
      <c r="T213" s="67"/>
      <c r="U213" s="35"/>
      <c r="V213" s="35"/>
      <c r="W213" s="35"/>
      <c r="X213" s="35"/>
      <c r="Y213" s="35"/>
      <c r="Z213" s="35"/>
      <c r="AA213" s="35"/>
      <c r="AB213" s="35"/>
      <c r="AC213" s="35"/>
      <c r="AD213" s="35"/>
      <c r="AE213" s="35"/>
      <c r="AT213" s="18" t="s">
        <v>137</v>
      </c>
      <c r="AU213" s="18" t="s">
        <v>88</v>
      </c>
    </row>
    <row r="214" spans="1:65" s="13" customFormat="1" ht="10.199999999999999">
      <c r="B214" s="194"/>
      <c r="C214" s="195"/>
      <c r="D214" s="188" t="s">
        <v>139</v>
      </c>
      <c r="E214" s="196" t="s">
        <v>40</v>
      </c>
      <c r="F214" s="197" t="s">
        <v>421</v>
      </c>
      <c r="G214" s="195"/>
      <c r="H214" s="196" t="s">
        <v>40</v>
      </c>
      <c r="I214" s="198"/>
      <c r="J214" s="195"/>
      <c r="K214" s="195"/>
      <c r="L214" s="199"/>
      <c r="M214" s="200"/>
      <c r="N214" s="201"/>
      <c r="O214" s="201"/>
      <c r="P214" s="201"/>
      <c r="Q214" s="201"/>
      <c r="R214" s="201"/>
      <c r="S214" s="201"/>
      <c r="T214" s="202"/>
      <c r="AT214" s="203" t="s">
        <v>139</v>
      </c>
      <c r="AU214" s="203" t="s">
        <v>88</v>
      </c>
      <c r="AV214" s="13" t="s">
        <v>86</v>
      </c>
      <c r="AW214" s="13" t="s">
        <v>38</v>
      </c>
      <c r="AX214" s="13" t="s">
        <v>78</v>
      </c>
      <c r="AY214" s="203" t="s">
        <v>125</v>
      </c>
    </row>
    <row r="215" spans="1:65" s="13" customFormat="1" ht="10.199999999999999">
      <c r="B215" s="194"/>
      <c r="C215" s="195"/>
      <c r="D215" s="188" t="s">
        <v>139</v>
      </c>
      <c r="E215" s="196" t="s">
        <v>40</v>
      </c>
      <c r="F215" s="197" t="s">
        <v>257</v>
      </c>
      <c r="G215" s="195"/>
      <c r="H215" s="196" t="s">
        <v>40</v>
      </c>
      <c r="I215" s="198"/>
      <c r="J215" s="195"/>
      <c r="K215" s="195"/>
      <c r="L215" s="199"/>
      <c r="M215" s="200"/>
      <c r="N215" s="201"/>
      <c r="O215" s="201"/>
      <c r="P215" s="201"/>
      <c r="Q215" s="201"/>
      <c r="R215" s="201"/>
      <c r="S215" s="201"/>
      <c r="T215" s="202"/>
      <c r="AT215" s="203" t="s">
        <v>139</v>
      </c>
      <c r="AU215" s="203" t="s">
        <v>88</v>
      </c>
      <c r="AV215" s="13" t="s">
        <v>86</v>
      </c>
      <c r="AW215" s="13" t="s">
        <v>38</v>
      </c>
      <c r="AX215" s="13" t="s">
        <v>78</v>
      </c>
      <c r="AY215" s="203" t="s">
        <v>125</v>
      </c>
    </row>
    <row r="216" spans="1:65" s="13" customFormat="1" ht="10.199999999999999">
      <c r="B216" s="194"/>
      <c r="C216" s="195"/>
      <c r="D216" s="188" t="s">
        <v>139</v>
      </c>
      <c r="E216" s="196" t="s">
        <v>40</v>
      </c>
      <c r="F216" s="197" t="s">
        <v>454</v>
      </c>
      <c r="G216" s="195"/>
      <c r="H216" s="196" t="s">
        <v>40</v>
      </c>
      <c r="I216" s="198"/>
      <c r="J216" s="195"/>
      <c r="K216" s="195"/>
      <c r="L216" s="199"/>
      <c r="M216" s="200"/>
      <c r="N216" s="201"/>
      <c r="O216" s="201"/>
      <c r="P216" s="201"/>
      <c r="Q216" s="201"/>
      <c r="R216" s="201"/>
      <c r="S216" s="201"/>
      <c r="T216" s="202"/>
      <c r="AT216" s="203" t="s">
        <v>139</v>
      </c>
      <c r="AU216" s="203" t="s">
        <v>88</v>
      </c>
      <c r="AV216" s="13" t="s">
        <v>86</v>
      </c>
      <c r="AW216" s="13" t="s">
        <v>38</v>
      </c>
      <c r="AX216" s="13" t="s">
        <v>78</v>
      </c>
      <c r="AY216" s="203" t="s">
        <v>125</v>
      </c>
    </row>
    <row r="217" spans="1:65" s="14" customFormat="1" ht="10.199999999999999">
      <c r="B217" s="204"/>
      <c r="C217" s="205"/>
      <c r="D217" s="188" t="s">
        <v>139</v>
      </c>
      <c r="E217" s="206" t="s">
        <v>40</v>
      </c>
      <c r="F217" s="207" t="s">
        <v>455</v>
      </c>
      <c r="G217" s="205"/>
      <c r="H217" s="208">
        <v>39</v>
      </c>
      <c r="I217" s="209"/>
      <c r="J217" s="205"/>
      <c r="K217" s="205"/>
      <c r="L217" s="210"/>
      <c r="M217" s="211"/>
      <c r="N217" s="212"/>
      <c r="O217" s="212"/>
      <c r="P217" s="212"/>
      <c r="Q217" s="212"/>
      <c r="R217" s="212"/>
      <c r="S217" s="212"/>
      <c r="T217" s="213"/>
      <c r="AT217" s="214" t="s">
        <v>139</v>
      </c>
      <c r="AU217" s="214" t="s">
        <v>88</v>
      </c>
      <c r="AV217" s="14" t="s">
        <v>88</v>
      </c>
      <c r="AW217" s="14" t="s">
        <v>38</v>
      </c>
      <c r="AX217" s="14" t="s">
        <v>78</v>
      </c>
      <c r="AY217" s="214" t="s">
        <v>125</v>
      </c>
    </row>
    <row r="218" spans="1:65" s="13" customFormat="1" ht="10.199999999999999">
      <c r="B218" s="194"/>
      <c r="C218" s="195"/>
      <c r="D218" s="188" t="s">
        <v>139</v>
      </c>
      <c r="E218" s="196" t="s">
        <v>40</v>
      </c>
      <c r="F218" s="197" t="s">
        <v>456</v>
      </c>
      <c r="G218" s="195"/>
      <c r="H218" s="196" t="s">
        <v>40</v>
      </c>
      <c r="I218" s="198"/>
      <c r="J218" s="195"/>
      <c r="K218" s="195"/>
      <c r="L218" s="199"/>
      <c r="M218" s="200"/>
      <c r="N218" s="201"/>
      <c r="O218" s="201"/>
      <c r="P218" s="201"/>
      <c r="Q218" s="201"/>
      <c r="R218" s="201"/>
      <c r="S218" s="201"/>
      <c r="T218" s="202"/>
      <c r="AT218" s="203" t="s">
        <v>139</v>
      </c>
      <c r="AU218" s="203" t="s">
        <v>88</v>
      </c>
      <c r="AV218" s="13" t="s">
        <v>86</v>
      </c>
      <c r="AW218" s="13" t="s">
        <v>38</v>
      </c>
      <c r="AX218" s="13" t="s">
        <v>78</v>
      </c>
      <c r="AY218" s="203" t="s">
        <v>125</v>
      </c>
    </row>
    <row r="219" spans="1:65" s="14" customFormat="1" ht="10.199999999999999">
      <c r="B219" s="204"/>
      <c r="C219" s="205"/>
      <c r="D219" s="188" t="s">
        <v>139</v>
      </c>
      <c r="E219" s="206" t="s">
        <v>40</v>
      </c>
      <c r="F219" s="207" t="s">
        <v>457</v>
      </c>
      <c r="G219" s="205"/>
      <c r="H219" s="208">
        <v>25</v>
      </c>
      <c r="I219" s="209"/>
      <c r="J219" s="205"/>
      <c r="K219" s="205"/>
      <c r="L219" s="210"/>
      <c r="M219" s="211"/>
      <c r="N219" s="212"/>
      <c r="O219" s="212"/>
      <c r="P219" s="212"/>
      <c r="Q219" s="212"/>
      <c r="R219" s="212"/>
      <c r="S219" s="212"/>
      <c r="T219" s="213"/>
      <c r="AT219" s="214" t="s">
        <v>139</v>
      </c>
      <c r="AU219" s="214" t="s">
        <v>88</v>
      </c>
      <c r="AV219" s="14" t="s">
        <v>88</v>
      </c>
      <c r="AW219" s="14" t="s">
        <v>38</v>
      </c>
      <c r="AX219" s="14" t="s">
        <v>78</v>
      </c>
      <c r="AY219" s="214" t="s">
        <v>125</v>
      </c>
    </row>
    <row r="220" spans="1:65" s="13" customFormat="1" ht="10.199999999999999">
      <c r="B220" s="194"/>
      <c r="C220" s="195"/>
      <c r="D220" s="188" t="s">
        <v>139</v>
      </c>
      <c r="E220" s="196" t="s">
        <v>40</v>
      </c>
      <c r="F220" s="197" t="s">
        <v>458</v>
      </c>
      <c r="G220" s="195"/>
      <c r="H220" s="196" t="s">
        <v>40</v>
      </c>
      <c r="I220" s="198"/>
      <c r="J220" s="195"/>
      <c r="K220" s="195"/>
      <c r="L220" s="199"/>
      <c r="M220" s="200"/>
      <c r="N220" s="201"/>
      <c r="O220" s="201"/>
      <c r="P220" s="201"/>
      <c r="Q220" s="201"/>
      <c r="R220" s="201"/>
      <c r="S220" s="201"/>
      <c r="T220" s="202"/>
      <c r="AT220" s="203" t="s">
        <v>139</v>
      </c>
      <c r="AU220" s="203" t="s">
        <v>88</v>
      </c>
      <c r="AV220" s="13" t="s">
        <v>86</v>
      </c>
      <c r="AW220" s="13" t="s">
        <v>38</v>
      </c>
      <c r="AX220" s="13" t="s">
        <v>78</v>
      </c>
      <c r="AY220" s="203" t="s">
        <v>125</v>
      </c>
    </row>
    <row r="221" spans="1:65" s="14" customFormat="1" ht="10.199999999999999">
      <c r="B221" s="204"/>
      <c r="C221" s="205"/>
      <c r="D221" s="188" t="s">
        <v>139</v>
      </c>
      <c r="E221" s="206" t="s">
        <v>40</v>
      </c>
      <c r="F221" s="207" t="s">
        <v>459</v>
      </c>
      <c r="G221" s="205"/>
      <c r="H221" s="208">
        <v>44</v>
      </c>
      <c r="I221" s="209"/>
      <c r="J221" s="205"/>
      <c r="K221" s="205"/>
      <c r="L221" s="210"/>
      <c r="M221" s="211"/>
      <c r="N221" s="212"/>
      <c r="O221" s="212"/>
      <c r="P221" s="212"/>
      <c r="Q221" s="212"/>
      <c r="R221" s="212"/>
      <c r="S221" s="212"/>
      <c r="T221" s="213"/>
      <c r="AT221" s="214" t="s">
        <v>139</v>
      </c>
      <c r="AU221" s="214" t="s">
        <v>88</v>
      </c>
      <c r="AV221" s="14" t="s">
        <v>88</v>
      </c>
      <c r="AW221" s="14" t="s">
        <v>38</v>
      </c>
      <c r="AX221" s="14" t="s">
        <v>78</v>
      </c>
      <c r="AY221" s="214" t="s">
        <v>125</v>
      </c>
    </row>
    <row r="222" spans="1:65" s="13" customFormat="1" ht="10.199999999999999">
      <c r="B222" s="194"/>
      <c r="C222" s="195"/>
      <c r="D222" s="188" t="s">
        <v>139</v>
      </c>
      <c r="E222" s="196" t="s">
        <v>40</v>
      </c>
      <c r="F222" s="197" t="s">
        <v>460</v>
      </c>
      <c r="G222" s="195"/>
      <c r="H222" s="196" t="s">
        <v>40</v>
      </c>
      <c r="I222" s="198"/>
      <c r="J222" s="195"/>
      <c r="K222" s="195"/>
      <c r="L222" s="199"/>
      <c r="M222" s="200"/>
      <c r="N222" s="201"/>
      <c r="O222" s="201"/>
      <c r="P222" s="201"/>
      <c r="Q222" s="201"/>
      <c r="R222" s="201"/>
      <c r="S222" s="201"/>
      <c r="T222" s="202"/>
      <c r="AT222" s="203" t="s">
        <v>139</v>
      </c>
      <c r="AU222" s="203" t="s">
        <v>88</v>
      </c>
      <c r="AV222" s="13" t="s">
        <v>86</v>
      </c>
      <c r="AW222" s="13" t="s">
        <v>38</v>
      </c>
      <c r="AX222" s="13" t="s">
        <v>78</v>
      </c>
      <c r="AY222" s="203" t="s">
        <v>125</v>
      </c>
    </row>
    <row r="223" spans="1:65" s="14" customFormat="1" ht="10.199999999999999">
      <c r="B223" s="204"/>
      <c r="C223" s="205"/>
      <c r="D223" s="188" t="s">
        <v>139</v>
      </c>
      <c r="E223" s="206" t="s">
        <v>40</v>
      </c>
      <c r="F223" s="207" t="s">
        <v>309</v>
      </c>
      <c r="G223" s="205"/>
      <c r="H223" s="208">
        <v>33</v>
      </c>
      <c r="I223" s="209"/>
      <c r="J223" s="205"/>
      <c r="K223" s="205"/>
      <c r="L223" s="210"/>
      <c r="M223" s="211"/>
      <c r="N223" s="212"/>
      <c r="O223" s="212"/>
      <c r="P223" s="212"/>
      <c r="Q223" s="212"/>
      <c r="R223" s="212"/>
      <c r="S223" s="212"/>
      <c r="T223" s="213"/>
      <c r="AT223" s="214" t="s">
        <v>139</v>
      </c>
      <c r="AU223" s="214" t="s">
        <v>88</v>
      </c>
      <c r="AV223" s="14" t="s">
        <v>88</v>
      </c>
      <c r="AW223" s="14" t="s">
        <v>38</v>
      </c>
      <c r="AX223" s="14" t="s">
        <v>78</v>
      </c>
      <c r="AY223" s="214" t="s">
        <v>125</v>
      </c>
    </row>
    <row r="224" spans="1:65" s="13" customFormat="1" ht="10.199999999999999">
      <c r="B224" s="194"/>
      <c r="C224" s="195"/>
      <c r="D224" s="188" t="s">
        <v>139</v>
      </c>
      <c r="E224" s="196" t="s">
        <v>40</v>
      </c>
      <c r="F224" s="197" t="s">
        <v>461</v>
      </c>
      <c r="G224" s="195"/>
      <c r="H224" s="196" t="s">
        <v>40</v>
      </c>
      <c r="I224" s="198"/>
      <c r="J224" s="195"/>
      <c r="K224" s="195"/>
      <c r="L224" s="199"/>
      <c r="M224" s="200"/>
      <c r="N224" s="201"/>
      <c r="O224" s="201"/>
      <c r="P224" s="201"/>
      <c r="Q224" s="201"/>
      <c r="R224" s="201"/>
      <c r="S224" s="201"/>
      <c r="T224" s="202"/>
      <c r="AT224" s="203" t="s">
        <v>139</v>
      </c>
      <c r="AU224" s="203" t="s">
        <v>88</v>
      </c>
      <c r="AV224" s="13" t="s">
        <v>86</v>
      </c>
      <c r="AW224" s="13" t="s">
        <v>38</v>
      </c>
      <c r="AX224" s="13" t="s">
        <v>78</v>
      </c>
      <c r="AY224" s="203" t="s">
        <v>125</v>
      </c>
    </row>
    <row r="225" spans="1:65" s="14" customFormat="1" ht="10.199999999999999">
      <c r="B225" s="204"/>
      <c r="C225" s="205"/>
      <c r="D225" s="188" t="s">
        <v>139</v>
      </c>
      <c r="E225" s="206" t="s">
        <v>40</v>
      </c>
      <c r="F225" s="207" t="s">
        <v>309</v>
      </c>
      <c r="G225" s="205"/>
      <c r="H225" s="208">
        <v>33</v>
      </c>
      <c r="I225" s="209"/>
      <c r="J225" s="205"/>
      <c r="K225" s="205"/>
      <c r="L225" s="210"/>
      <c r="M225" s="211"/>
      <c r="N225" s="212"/>
      <c r="O225" s="212"/>
      <c r="P225" s="212"/>
      <c r="Q225" s="212"/>
      <c r="R225" s="212"/>
      <c r="S225" s="212"/>
      <c r="T225" s="213"/>
      <c r="AT225" s="214" t="s">
        <v>139</v>
      </c>
      <c r="AU225" s="214" t="s">
        <v>88</v>
      </c>
      <c r="AV225" s="14" t="s">
        <v>88</v>
      </c>
      <c r="AW225" s="14" t="s">
        <v>38</v>
      </c>
      <c r="AX225" s="14" t="s">
        <v>78</v>
      </c>
      <c r="AY225" s="214" t="s">
        <v>125</v>
      </c>
    </row>
    <row r="226" spans="1:65" s="15" customFormat="1" ht="10.199999999999999">
      <c r="B226" s="215"/>
      <c r="C226" s="216"/>
      <c r="D226" s="188" t="s">
        <v>139</v>
      </c>
      <c r="E226" s="217" t="s">
        <v>40</v>
      </c>
      <c r="F226" s="218" t="s">
        <v>260</v>
      </c>
      <c r="G226" s="216"/>
      <c r="H226" s="219">
        <v>174</v>
      </c>
      <c r="I226" s="220"/>
      <c r="J226" s="216"/>
      <c r="K226" s="216"/>
      <c r="L226" s="221"/>
      <c r="M226" s="222"/>
      <c r="N226" s="223"/>
      <c r="O226" s="223"/>
      <c r="P226" s="223"/>
      <c r="Q226" s="223"/>
      <c r="R226" s="223"/>
      <c r="S226" s="223"/>
      <c r="T226" s="224"/>
      <c r="AT226" s="225" t="s">
        <v>139</v>
      </c>
      <c r="AU226" s="225" t="s">
        <v>88</v>
      </c>
      <c r="AV226" s="15" t="s">
        <v>133</v>
      </c>
      <c r="AW226" s="15" t="s">
        <v>38</v>
      </c>
      <c r="AX226" s="15" t="s">
        <v>86</v>
      </c>
      <c r="AY226" s="225" t="s">
        <v>125</v>
      </c>
    </row>
    <row r="227" spans="1:65" s="2" customFormat="1" ht="14.4" customHeight="1">
      <c r="A227" s="35"/>
      <c r="B227" s="36"/>
      <c r="C227" s="226" t="s">
        <v>301</v>
      </c>
      <c r="D227" s="226" t="s">
        <v>262</v>
      </c>
      <c r="E227" s="227" t="s">
        <v>312</v>
      </c>
      <c r="F227" s="228" t="s">
        <v>313</v>
      </c>
      <c r="G227" s="229" t="s">
        <v>159</v>
      </c>
      <c r="H227" s="230">
        <v>0.17399999999999999</v>
      </c>
      <c r="I227" s="231"/>
      <c r="J227" s="232">
        <f>ROUND(I227*H227,2)</f>
        <v>0</v>
      </c>
      <c r="K227" s="228" t="s">
        <v>40</v>
      </c>
      <c r="L227" s="233"/>
      <c r="M227" s="234" t="s">
        <v>40</v>
      </c>
      <c r="N227" s="235" t="s">
        <v>51</v>
      </c>
      <c r="O227" s="66"/>
      <c r="P227" s="184">
        <f>O227*H227</f>
        <v>0</v>
      </c>
      <c r="Q227" s="184">
        <v>1</v>
      </c>
      <c r="R227" s="184">
        <f>Q227*H227</f>
        <v>0.17399999999999999</v>
      </c>
      <c r="S227" s="184">
        <v>0</v>
      </c>
      <c r="T227" s="185">
        <f>S227*H227</f>
        <v>0</v>
      </c>
      <c r="U227" s="35"/>
      <c r="V227" s="35"/>
      <c r="W227" s="35"/>
      <c r="X227" s="35"/>
      <c r="Y227" s="35"/>
      <c r="Z227" s="35"/>
      <c r="AA227" s="35"/>
      <c r="AB227" s="35"/>
      <c r="AC227" s="35"/>
      <c r="AD227" s="35"/>
      <c r="AE227" s="35"/>
      <c r="AR227" s="186" t="s">
        <v>266</v>
      </c>
      <c r="AT227" s="186" t="s">
        <v>262</v>
      </c>
      <c r="AU227" s="186" t="s">
        <v>88</v>
      </c>
      <c r="AY227" s="18" t="s">
        <v>125</v>
      </c>
      <c r="BE227" s="187">
        <f>IF(N227="základní",J227,0)</f>
        <v>0</v>
      </c>
      <c r="BF227" s="187">
        <f>IF(N227="snížená",J227,0)</f>
        <v>0</v>
      </c>
      <c r="BG227" s="187">
        <f>IF(N227="zákl. přenesená",J227,0)</f>
        <v>0</v>
      </c>
      <c r="BH227" s="187">
        <f>IF(N227="sníž. přenesená",J227,0)</f>
        <v>0</v>
      </c>
      <c r="BI227" s="187">
        <f>IF(N227="nulová",J227,0)</f>
        <v>0</v>
      </c>
      <c r="BJ227" s="18" t="s">
        <v>133</v>
      </c>
      <c r="BK227" s="187">
        <f>ROUND(I227*H227,2)</f>
        <v>0</v>
      </c>
      <c r="BL227" s="18" t="s">
        <v>179</v>
      </c>
      <c r="BM227" s="186" t="s">
        <v>462</v>
      </c>
    </row>
    <row r="228" spans="1:65" s="2" customFormat="1" ht="10.199999999999999">
      <c r="A228" s="35"/>
      <c r="B228" s="36"/>
      <c r="C228" s="37"/>
      <c r="D228" s="188" t="s">
        <v>135</v>
      </c>
      <c r="E228" s="37"/>
      <c r="F228" s="189" t="s">
        <v>313</v>
      </c>
      <c r="G228" s="37"/>
      <c r="H228" s="37"/>
      <c r="I228" s="190"/>
      <c r="J228" s="37"/>
      <c r="K228" s="37"/>
      <c r="L228" s="40"/>
      <c r="M228" s="191"/>
      <c r="N228" s="192"/>
      <c r="O228" s="66"/>
      <c r="P228" s="66"/>
      <c r="Q228" s="66"/>
      <c r="R228" s="66"/>
      <c r="S228" s="66"/>
      <c r="T228" s="67"/>
      <c r="U228" s="35"/>
      <c r="V228" s="35"/>
      <c r="W228" s="35"/>
      <c r="X228" s="35"/>
      <c r="Y228" s="35"/>
      <c r="Z228" s="35"/>
      <c r="AA228" s="35"/>
      <c r="AB228" s="35"/>
      <c r="AC228" s="35"/>
      <c r="AD228" s="35"/>
      <c r="AE228" s="35"/>
      <c r="AT228" s="18" t="s">
        <v>135</v>
      </c>
      <c r="AU228" s="18" t="s">
        <v>88</v>
      </c>
    </row>
    <row r="229" spans="1:65" s="13" customFormat="1" ht="10.199999999999999">
      <c r="B229" s="194"/>
      <c r="C229" s="195"/>
      <c r="D229" s="188" t="s">
        <v>139</v>
      </c>
      <c r="E229" s="196" t="s">
        <v>40</v>
      </c>
      <c r="F229" s="197" t="s">
        <v>463</v>
      </c>
      <c r="G229" s="195"/>
      <c r="H229" s="196" t="s">
        <v>40</v>
      </c>
      <c r="I229" s="198"/>
      <c r="J229" s="195"/>
      <c r="K229" s="195"/>
      <c r="L229" s="199"/>
      <c r="M229" s="200"/>
      <c r="N229" s="201"/>
      <c r="O229" s="201"/>
      <c r="P229" s="201"/>
      <c r="Q229" s="201"/>
      <c r="R229" s="201"/>
      <c r="S229" s="201"/>
      <c r="T229" s="202"/>
      <c r="AT229" s="203" t="s">
        <v>139</v>
      </c>
      <c r="AU229" s="203" t="s">
        <v>88</v>
      </c>
      <c r="AV229" s="13" t="s">
        <v>86</v>
      </c>
      <c r="AW229" s="13" t="s">
        <v>38</v>
      </c>
      <c r="AX229" s="13" t="s">
        <v>78</v>
      </c>
      <c r="AY229" s="203" t="s">
        <v>125</v>
      </c>
    </row>
    <row r="230" spans="1:65" s="13" customFormat="1" ht="10.199999999999999">
      <c r="B230" s="194"/>
      <c r="C230" s="195"/>
      <c r="D230" s="188" t="s">
        <v>139</v>
      </c>
      <c r="E230" s="196" t="s">
        <v>40</v>
      </c>
      <c r="F230" s="197" t="s">
        <v>454</v>
      </c>
      <c r="G230" s="195"/>
      <c r="H230" s="196" t="s">
        <v>40</v>
      </c>
      <c r="I230" s="198"/>
      <c r="J230" s="195"/>
      <c r="K230" s="195"/>
      <c r="L230" s="199"/>
      <c r="M230" s="200"/>
      <c r="N230" s="201"/>
      <c r="O230" s="201"/>
      <c r="P230" s="201"/>
      <c r="Q230" s="201"/>
      <c r="R230" s="201"/>
      <c r="S230" s="201"/>
      <c r="T230" s="202"/>
      <c r="AT230" s="203" t="s">
        <v>139</v>
      </c>
      <c r="AU230" s="203" t="s">
        <v>88</v>
      </c>
      <c r="AV230" s="13" t="s">
        <v>86</v>
      </c>
      <c r="AW230" s="13" t="s">
        <v>38</v>
      </c>
      <c r="AX230" s="13" t="s">
        <v>78</v>
      </c>
      <c r="AY230" s="203" t="s">
        <v>125</v>
      </c>
    </row>
    <row r="231" spans="1:65" s="14" customFormat="1" ht="10.199999999999999">
      <c r="B231" s="204"/>
      <c r="C231" s="205"/>
      <c r="D231" s="188" t="s">
        <v>139</v>
      </c>
      <c r="E231" s="206" t="s">
        <v>40</v>
      </c>
      <c r="F231" s="207" t="s">
        <v>464</v>
      </c>
      <c r="G231" s="205"/>
      <c r="H231" s="208">
        <v>3.9E-2</v>
      </c>
      <c r="I231" s="209"/>
      <c r="J231" s="205"/>
      <c r="K231" s="205"/>
      <c r="L231" s="210"/>
      <c r="M231" s="211"/>
      <c r="N231" s="212"/>
      <c r="O231" s="212"/>
      <c r="P231" s="212"/>
      <c r="Q231" s="212"/>
      <c r="R231" s="212"/>
      <c r="S231" s="212"/>
      <c r="T231" s="213"/>
      <c r="AT231" s="214" t="s">
        <v>139</v>
      </c>
      <c r="AU231" s="214" t="s">
        <v>88</v>
      </c>
      <c r="AV231" s="14" t="s">
        <v>88</v>
      </c>
      <c r="AW231" s="14" t="s">
        <v>38</v>
      </c>
      <c r="AX231" s="14" t="s">
        <v>78</v>
      </c>
      <c r="AY231" s="214" t="s">
        <v>125</v>
      </c>
    </row>
    <row r="232" spans="1:65" s="13" customFormat="1" ht="10.199999999999999">
      <c r="B232" s="194"/>
      <c r="C232" s="195"/>
      <c r="D232" s="188" t="s">
        <v>139</v>
      </c>
      <c r="E232" s="196" t="s">
        <v>40</v>
      </c>
      <c r="F232" s="197" t="s">
        <v>456</v>
      </c>
      <c r="G232" s="195"/>
      <c r="H232" s="196" t="s">
        <v>40</v>
      </c>
      <c r="I232" s="198"/>
      <c r="J232" s="195"/>
      <c r="K232" s="195"/>
      <c r="L232" s="199"/>
      <c r="M232" s="200"/>
      <c r="N232" s="201"/>
      <c r="O232" s="201"/>
      <c r="P232" s="201"/>
      <c r="Q232" s="201"/>
      <c r="R232" s="201"/>
      <c r="S232" s="201"/>
      <c r="T232" s="202"/>
      <c r="AT232" s="203" t="s">
        <v>139</v>
      </c>
      <c r="AU232" s="203" t="s">
        <v>88</v>
      </c>
      <c r="AV232" s="13" t="s">
        <v>86</v>
      </c>
      <c r="AW232" s="13" t="s">
        <v>38</v>
      </c>
      <c r="AX232" s="13" t="s">
        <v>78</v>
      </c>
      <c r="AY232" s="203" t="s">
        <v>125</v>
      </c>
    </row>
    <row r="233" spans="1:65" s="14" customFormat="1" ht="10.199999999999999">
      <c r="B233" s="204"/>
      <c r="C233" s="205"/>
      <c r="D233" s="188" t="s">
        <v>139</v>
      </c>
      <c r="E233" s="206" t="s">
        <v>40</v>
      </c>
      <c r="F233" s="207" t="s">
        <v>465</v>
      </c>
      <c r="G233" s="205"/>
      <c r="H233" s="208">
        <v>2.5000000000000001E-2</v>
      </c>
      <c r="I233" s="209"/>
      <c r="J233" s="205"/>
      <c r="K233" s="205"/>
      <c r="L233" s="210"/>
      <c r="M233" s="211"/>
      <c r="N233" s="212"/>
      <c r="O233" s="212"/>
      <c r="P233" s="212"/>
      <c r="Q233" s="212"/>
      <c r="R233" s="212"/>
      <c r="S233" s="212"/>
      <c r="T233" s="213"/>
      <c r="AT233" s="214" t="s">
        <v>139</v>
      </c>
      <c r="AU233" s="214" t="s">
        <v>88</v>
      </c>
      <c r="AV233" s="14" t="s">
        <v>88</v>
      </c>
      <c r="AW233" s="14" t="s">
        <v>38</v>
      </c>
      <c r="AX233" s="14" t="s">
        <v>78</v>
      </c>
      <c r="AY233" s="214" t="s">
        <v>125</v>
      </c>
    </row>
    <row r="234" spans="1:65" s="13" customFormat="1" ht="10.199999999999999">
      <c r="B234" s="194"/>
      <c r="C234" s="195"/>
      <c r="D234" s="188" t="s">
        <v>139</v>
      </c>
      <c r="E234" s="196" t="s">
        <v>40</v>
      </c>
      <c r="F234" s="197" t="s">
        <v>458</v>
      </c>
      <c r="G234" s="195"/>
      <c r="H234" s="196" t="s">
        <v>40</v>
      </c>
      <c r="I234" s="198"/>
      <c r="J234" s="195"/>
      <c r="K234" s="195"/>
      <c r="L234" s="199"/>
      <c r="M234" s="200"/>
      <c r="N234" s="201"/>
      <c r="O234" s="201"/>
      <c r="P234" s="201"/>
      <c r="Q234" s="201"/>
      <c r="R234" s="201"/>
      <c r="S234" s="201"/>
      <c r="T234" s="202"/>
      <c r="AT234" s="203" t="s">
        <v>139</v>
      </c>
      <c r="AU234" s="203" t="s">
        <v>88</v>
      </c>
      <c r="AV234" s="13" t="s">
        <v>86</v>
      </c>
      <c r="AW234" s="13" t="s">
        <v>38</v>
      </c>
      <c r="AX234" s="13" t="s">
        <v>78</v>
      </c>
      <c r="AY234" s="203" t="s">
        <v>125</v>
      </c>
    </row>
    <row r="235" spans="1:65" s="14" customFormat="1" ht="10.199999999999999">
      <c r="B235" s="204"/>
      <c r="C235" s="205"/>
      <c r="D235" s="188" t="s">
        <v>139</v>
      </c>
      <c r="E235" s="206" t="s">
        <v>40</v>
      </c>
      <c r="F235" s="207" t="s">
        <v>466</v>
      </c>
      <c r="G235" s="205"/>
      <c r="H235" s="208">
        <v>4.3999999999999997E-2</v>
      </c>
      <c r="I235" s="209"/>
      <c r="J235" s="205"/>
      <c r="K235" s="205"/>
      <c r="L235" s="210"/>
      <c r="M235" s="211"/>
      <c r="N235" s="212"/>
      <c r="O235" s="212"/>
      <c r="P235" s="212"/>
      <c r="Q235" s="212"/>
      <c r="R235" s="212"/>
      <c r="S235" s="212"/>
      <c r="T235" s="213"/>
      <c r="AT235" s="214" t="s">
        <v>139</v>
      </c>
      <c r="AU235" s="214" t="s">
        <v>88</v>
      </c>
      <c r="AV235" s="14" t="s">
        <v>88</v>
      </c>
      <c r="AW235" s="14" t="s">
        <v>38</v>
      </c>
      <c r="AX235" s="14" t="s">
        <v>78</v>
      </c>
      <c r="AY235" s="214" t="s">
        <v>125</v>
      </c>
    </row>
    <row r="236" spans="1:65" s="13" customFormat="1" ht="10.199999999999999">
      <c r="B236" s="194"/>
      <c r="C236" s="195"/>
      <c r="D236" s="188" t="s">
        <v>139</v>
      </c>
      <c r="E236" s="196" t="s">
        <v>40</v>
      </c>
      <c r="F236" s="197" t="s">
        <v>460</v>
      </c>
      <c r="G236" s="195"/>
      <c r="H236" s="196" t="s">
        <v>40</v>
      </c>
      <c r="I236" s="198"/>
      <c r="J236" s="195"/>
      <c r="K236" s="195"/>
      <c r="L236" s="199"/>
      <c r="M236" s="200"/>
      <c r="N236" s="201"/>
      <c r="O236" s="201"/>
      <c r="P236" s="201"/>
      <c r="Q236" s="201"/>
      <c r="R236" s="201"/>
      <c r="S236" s="201"/>
      <c r="T236" s="202"/>
      <c r="AT236" s="203" t="s">
        <v>139</v>
      </c>
      <c r="AU236" s="203" t="s">
        <v>88</v>
      </c>
      <c r="AV236" s="13" t="s">
        <v>86</v>
      </c>
      <c r="AW236" s="13" t="s">
        <v>38</v>
      </c>
      <c r="AX236" s="13" t="s">
        <v>78</v>
      </c>
      <c r="AY236" s="203" t="s">
        <v>125</v>
      </c>
    </row>
    <row r="237" spans="1:65" s="14" customFormat="1" ht="10.199999999999999">
      <c r="B237" s="204"/>
      <c r="C237" s="205"/>
      <c r="D237" s="188" t="s">
        <v>139</v>
      </c>
      <c r="E237" s="206" t="s">
        <v>40</v>
      </c>
      <c r="F237" s="207" t="s">
        <v>319</v>
      </c>
      <c r="G237" s="205"/>
      <c r="H237" s="208">
        <v>3.3000000000000002E-2</v>
      </c>
      <c r="I237" s="209"/>
      <c r="J237" s="205"/>
      <c r="K237" s="205"/>
      <c r="L237" s="210"/>
      <c r="M237" s="211"/>
      <c r="N237" s="212"/>
      <c r="O237" s="212"/>
      <c r="P237" s="212"/>
      <c r="Q237" s="212"/>
      <c r="R237" s="212"/>
      <c r="S237" s="212"/>
      <c r="T237" s="213"/>
      <c r="AT237" s="214" t="s">
        <v>139</v>
      </c>
      <c r="AU237" s="214" t="s">
        <v>88</v>
      </c>
      <c r="AV237" s="14" t="s">
        <v>88</v>
      </c>
      <c r="AW237" s="14" t="s">
        <v>38</v>
      </c>
      <c r="AX237" s="14" t="s">
        <v>78</v>
      </c>
      <c r="AY237" s="214" t="s">
        <v>125</v>
      </c>
    </row>
    <row r="238" spans="1:65" s="13" customFormat="1" ht="10.199999999999999">
      <c r="B238" s="194"/>
      <c r="C238" s="195"/>
      <c r="D238" s="188" t="s">
        <v>139</v>
      </c>
      <c r="E238" s="196" t="s">
        <v>40</v>
      </c>
      <c r="F238" s="197" t="s">
        <v>461</v>
      </c>
      <c r="G238" s="195"/>
      <c r="H238" s="196" t="s">
        <v>40</v>
      </c>
      <c r="I238" s="198"/>
      <c r="J238" s="195"/>
      <c r="K238" s="195"/>
      <c r="L238" s="199"/>
      <c r="M238" s="200"/>
      <c r="N238" s="201"/>
      <c r="O238" s="201"/>
      <c r="P238" s="201"/>
      <c r="Q238" s="201"/>
      <c r="R238" s="201"/>
      <c r="S238" s="201"/>
      <c r="T238" s="202"/>
      <c r="AT238" s="203" t="s">
        <v>139</v>
      </c>
      <c r="AU238" s="203" t="s">
        <v>88</v>
      </c>
      <c r="AV238" s="13" t="s">
        <v>86</v>
      </c>
      <c r="AW238" s="13" t="s">
        <v>38</v>
      </c>
      <c r="AX238" s="13" t="s">
        <v>78</v>
      </c>
      <c r="AY238" s="203" t="s">
        <v>125</v>
      </c>
    </row>
    <row r="239" spans="1:65" s="14" customFormat="1" ht="10.199999999999999">
      <c r="B239" s="204"/>
      <c r="C239" s="205"/>
      <c r="D239" s="188" t="s">
        <v>139</v>
      </c>
      <c r="E239" s="206" t="s">
        <v>40</v>
      </c>
      <c r="F239" s="207" t="s">
        <v>319</v>
      </c>
      <c r="G239" s="205"/>
      <c r="H239" s="208">
        <v>3.3000000000000002E-2</v>
      </c>
      <c r="I239" s="209"/>
      <c r="J239" s="205"/>
      <c r="K239" s="205"/>
      <c r="L239" s="210"/>
      <c r="M239" s="211"/>
      <c r="N239" s="212"/>
      <c r="O239" s="212"/>
      <c r="P239" s="212"/>
      <c r="Q239" s="212"/>
      <c r="R239" s="212"/>
      <c r="S239" s="212"/>
      <c r="T239" s="213"/>
      <c r="AT239" s="214" t="s">
        <v>139</v>
      </c>
      <c r="AU239" s="214" t="s">
        <v>88</v>
      </c>
      <c r="AV239" s="14" t="s">
        <v>88</v>
      </c>
      <c r="AW239" s="14" t="s">
        <v>38</v>
      </c>
      <c r="AX239" s="14" t="s">
        <v>78</v>
      </c>
      <c r="AY239" s="214" t="s">
        <v>125</v>
      </c>
    </row>
    <row r="240" spans="1:65" s="15" customFormat="1" ht="10.199999999999999">
      <c r="B240" s="215"/>
      <c r="C240" s="216"/>
      <c r="D240" s="188" t="s">
        <v>139</v>
      </c>
      <c r="E240" s="217" t="s">
        <v>40</v>
      </c>
      <c r="F240" s="218" t="s">
        <v>260</v>
      </c>
      <c r="G240" s="216"/>
      <c r="H240" s="219">
        <v>0.17400000000000002</v>
      </c>
      <c r="I240" s="220"/>
      <c r="J240" s="216"/>
      <c r="K240" s="216"/>
      <c r="L240" s="221"/>
      <c r="M240" s="222"/>
      <c r="N240" s="223"/>
      <c r="O240" s="223"/>
      <c r="P240" s="223"/>
      <c r="Q240" s="223"/>
      <c r="R240" s="223"/>
      <c r="S240" s="223"/>
      <c r="T240" s="224"/>
      <c r="AT240" s="225" t="s">
        <v>139</v>
      </c>
      <c r="AU240" s="225" t="s">
        <v>88</v>
      </c>
      <c r="AV240" s="15" t="s">
        <v>133</v>
      </c>
      <c r="AW240" s="15" t="s">
        <v>38</v>
      </c>
      <c r="AX240" s="15" t="s">
        <v>86</v>
      </c>
      <c r="AY240" s="225" t="s">
        <v>125</v>
      </c>
    </row>
    <row r="241" spans="1:65" s="2" customFormat="1" ht="14.4" customHeight="1">
      <c r="A241" s="35"/>
      <c r="B241" s="36"/>
      <c r="C241" s="175" t="s">
        <v>311</v>
      </c>
      <c r="D241" s="175" t="s">
        <v>128</v>
      </c>
      <c r="E241" s="176" t="s">
        <v>321</v>
      </c>
      <c r="F241" s="177" t="s">
        <v>322</v>
      </c>
      <c r="G241" s="178" t="s">
        <v>251</v>
      </c>
      <c r="H241" s="179">
        <v>5.64</v>
      </c>
      <c r="I241" s="180"/>
      <c r="J241" s="181">
        <f>ROUND(I241*H241,2)</f>
        <v>0</v>
      </c>
      <c r="K241" s="177" t="s">
        <v>132</v>
      </c>
      <c r="L241" s="40"/>
      <c r="M241" s="182" t="s">
        <v>40</v>
      </c>
      <c r="N241" s="183" t="s">
        <v>51</v>
      </c>
      <c r="O241" s="66"/>
      <c r="P241" s="184">
        <f>O241*H241</f>
        <v>0</v>
      </c>
      <c r="Q241" s="184">
        <v>0</v>
      </c>
      <c r="R241" s="184">
        <f>Q241*H241</f>
        <v>0</v>
      </c>
      <c r="S241" s="184">
        <v>1E-3</v>
      </c>
      <c r="T241" s="185">
        <f>S241*H241</f>
        <v>5.64E-3</v>
      </c>
      <c r="U241" s="35"/>
      <c r="V241" s="35"/>
      <c r="W241" s="35"/>
      <c r="X241" s="35"/>
      <c r="Y241" s="35"/>
      <c r="Z241" s="35"/>
      <c r="AA241" s="35"/>
      <c r="AB241" s="35"/>
      <c r="AC241" s="35"/>
      <c r="AD241" s="35"/>
      <c r="AE241" s="35"/>
      <c r="AR241" s="186" t="s">
        <v>179</v>
      </c>
      <c r="AT241" s="186" t="s">
        <v>128</v>
      </c>
      <c r="AU241" s="186" t="s">
        <v>88</v>
      </c>
      <c r="AY241" s="18" t="s">
        <v>125</v>
      </c>
      <c r="BE241" s="187">
        <f>IF(N241="základní",J241,0)</f>
        <v>0</v>
      </c>
      <c r="BF241" s="187">
        <f>IF(N241="snížená",J241,0)</f>
        <v>0</v>
      </c>
      <c r="BG241" s="187">
        <f>IF(N241="zákl. přenesená",J241,0)</f>
        <v>0</v>
      </c>
      <c r="BH241" s="187">
        <f>IF(N241="sníž. přenesená",J241,0)</f>
        <v>0</v>
      </c>
      <c r="BI241" s="187">
        <f>IF(N241="nulová",J241,0)</f>
        <v>0</v>
      </c>
      <c r="BJ241" s="18" t="s">
        <v>133</v>
      </c>
      <c r="BK241" s="187">
        <f>ROUND(I241*H241,2)</f>
        <v>0</v>
      </c>
      <c r="BL241" s="18" t="s">
        <v>179</v>
      </c>
      <c r="BM241" s="186" t="s">
        <v>467</v>
      </c>
    </row>
    <row r="242" spans="1:65" s="2" customFormat="1" ht="10.199999999999999">
      <c r="A242" s="35"/>
      <c r="B242" s="36"/>
      <c r="C242" s="37"/>
      <c r="D242" s="188" t="s">
        <v>135</v>
      </c>
      <c r="E242" s="37"/>
      <c r="F242" s="189" t="s">
        <v>324</v>
      </c>
      <c r="G242" s="37"/>
      <c r="H242" s="37"/>
      <c r="I242" s="190"/>
      <c r="J242" s="37"/>
      <c r="K242" s="37"/>
      <c r="L242" s="40"/>
      <c r="M242" s="191"/>
      <c r="N242" s="192"/>
      <c r="O242" s="66"/>
      <c r="P242" s="66"/>
      <c r="Q242" s="66"/>
      <c r="R242" s="66"/>
      <c r="S242" s="66"/>
      <c r="T242" s="67"/>
      <c r="U242" s="35"/>
      <c r="V242" s="35"/>
      <c r="W242" s="35"/>
      <c r="X242" s="35"/>
      <c r="Y242" s="35"/>
      <c r="Z242" s="35"/>
      <c r="AA242" s="35"/>
      <c r="AB242" s="35"/>
      <c r="AC242" s="35"/>
      <c r="AD242" s="35"/>
      <c r="AE242" s="35"/>
      <c r="AT242" s="18" t="s">
        <v>135</v>
      </c>
      <c r="AU242" s="18" t="s">
        <v>88</v>
      </c>
    </row>
    <row r="243" spans="1:65" s="2" customFormat="1" ht="48">
      <c r="A243" s="35"/>
      <c r="B243" s="36"/>
      <c r="C243" s="37"/>
      <c r="D243" s="188" t="s">
        <v>137</v>
      </c>
      <c r="E243" s="37"/>
      <c r="F243" s="193" t="s">
        <v>325</v>
      </c>
      <c r="G243" s="37"/>
      <c r="H243" s="37"/>
      <c r="I243" s="190"/>
      <c r="J243" s="37"/>
      <c r="K243" s="37"/>
      <c r="L243" s="40"/>
      <c r="M243" s="191"/>
      <c r="N243" s="192"/>
      <c r="O243" s="66"/>
      <c r="P243" s="66"/>
      <c r="Q243" s="66"/>
      <c r="R243" s="66"/>
      <c r="S243" s="66"/>
      <c r="T243" s="67"/>
      <c r="U243" s="35"/>
      <c r="V243" s="35"/>
      <c r="W243" s="35"/>
      <c r="X243" s="35"/>
      <c r="Y243" s="35"/>
      <c r="Z243" s="35"/>
      <c r="AA243" s="35"/>
      <c r="AB243" s="35"/>
      <c r="AC243" s="35"/>
      <c r="AD243" s="35"/>
      <c r="AE243" s="35"/>
      <c r="AT243" s="18" t="s">
        <v>137</v>
      </c>
      <c r="AU243" s="18" t="s">
        <v>88</v>
      </c>
    </row>
    <row r="244" spans="1:65" s="13" customFormat="1" ht="10.199999999999999">
      <c r="B244" s="194"/>
      <c r="C244" s="195"/>
      <c r="D244" s="188" t="s">
        <v>139</v>
      </c>
      <c r="E244" s="196" t="s">
        <v>40</v>
      </c>
      <c r="F244" s="197" t="s">
        <v>468</v>
      </c>
      <c r="G244" s="195"/>
      <c r="H244" s="196" t="s">
        <v>40</v>
      </c>
      <c r="I244" s="198"/>
      <c r="J244" s="195"/>
      <c r="K244" s="195"/>
      <c r="L244" s="199"/>
      <c r="M244" s="200"/>
      <c r="N244" s="201"/>
      <c r="O244" s="201"/>
      <c r="P244" s="201"/>
      <c r="Q244" s="201"/>
      <c r="R244" s="201"/>
      <c r="S244" s="201"/>
      <c r="T244" s="202"/>
      <c r="AT244" s="203" t="s">
        <v>139</v>
      </c>
      <c r="AU244" s="203" t="s">
        <v>88</v>
      </c>
      <c r="AV244" s="13" t="s">
        <v>86</v>
      </c>
      <c r="AW244" s="13" t="s">
        <v>38</v>
      </c>
      <c r="AX244" s="13" t="s">
        <v>78</v>
      </c>
      <c r="AY244" s="203" t="s">
        <v>125</v>
      </c>
    </row>
    <row r="245" spans="1:65" s="14" customFormat="1" ht="10.199999999999999">
      <c r="B245" s="204"/>
      <c r="C245" s="205"/>
      <c r="D245" s="188" t="s">
        <v>139</v>
      </c>
      <c r="E245" s="206" t="s">
        <v>40</v>
      </c>
      <c r="F245" s="207" t="s">
        <v>439</v>
      </c>
      <c r="G245" s="205"/>
      <c r="H245" s="208">
        <v>5.64</v>
      </c>
      <c r="I245" s="209"/>
      <c r="J245" s="205"/>
      <c r="K245" s="205"/>
      <c r="L245" s="210"/>
      <c r="M245" s="211"/>
      <c r="N245" s="212"/>
      <c r="O245" s="212"/>
      <c r="P245" s="212"/>
      <c r="Q245" s="212"/>
      <c r="R245" s="212"/>
      <c r="S245" s="212"/>
      <c r="T245" s="213"/>
      <c r="AT245" s="214" t="s">
        <v>139</v>
      </c>
      <c r="AU245" s="214" t="s">
        <v>88</v>
      </c>
      <c r="AV245" s="14" t="s">
        <v>88</v>
      </c>
      <c r="AW245" s="14" t="s">
        <v>38</v>
      </c>
      <c r="AX245" s="14" t="s">
        <v>86</v>
      </c>
      <c r="AY245" s="214" t="s">
        <v>125</v>
      </c>
    </row>
    <row r="246" spans="1:65" s="2" customFormat="1" ht="14.4" customHeight="1">
      <c r="A246" s="35"/>
      <c r="B246" s="36"/>
      <c r="C246" s="175" t="s">
        <v>320</v>
      </c>
      <c r="D246" s="175" t="s">
        <v>128</v>
      </c>
      <c r="E246" s="176" t="s">
        <v>328</v>
      </c>
      <c r="F246" s="177" t="s">
        <v>329</v>
      </c>
      <c r="G246" s="178" t="s">
        <v>159</v>
      </c>
      <c r="H246" s="179">
        <v>0.218</v>
      </c>
      <c r="I246" s="180"/>
      <c r="J246" s="181">
        <f>ROUND(I246*H246,2)</f>
        <v>0</v>
      </c>
      <c r="K246" s="177" t="s">
        <v>40</v>
      </c>
      <c r="L246" s="40"/>
      <c r="M246" s="182" t="s">
        <v>40</v>
      </c>
      <c r="N246" s="183" t="s">
        <v>51</v>
      </c>
      <c r="O246" s="66"/>
      <c r="P246" s="184">
        <f>O246*H246</f>
        <v>0</v>
      </c>
      <c r="Q246" s="184">
        <v>0</v>
      </c>
      <c r="R246" s="184">
        <f>Q246*H246</f>
        <v>0</v>
      </c>
      <c r="S246" s="184">
        <v>0</v>
      </c>
      <c r="T246" s="185">
        <f>S246*H246</f>
        <v>0</v>
      </c>
      <c r="U246" s="35"/>
      <c r="V246" s="35"/>
      <c r="W246" s="35"/>
      <c r="X246" s="35"/>
      <c r="Y246" s="35"/>
      <c r="Z246" s="35"/>
      <c r="AA246" s="35"/>
      <c r="AB246" s="35"/>
      <c r="AC246" s="35"/>
      <c r="AD246" s="35"/>
      <c r="AE246" s="35"/>
      <c r="AR246" s="186" t="s">
        <v>179</v>
      </c>
      <c r="AT246" s="186" t="s">
        <v>128</v>
      </c>
      <c r="AU246" s="186" t="s">
        <v>88</v>
      </c>
      <c r="AY246" s="18" t="s">
        <v>125</v>
      </c>
      <c r="BE246" s="187">
        <f>IF(N246="základní",J246,0)</f>
        <v>0</v>
      </c>
      <c r="BF246" s="187">
        <f>IF(N246="snížená",J246,0)</f>
        <v>0</v>
      </c>
      <c r="BG246" s="187">
        <f>IF(N246="zákl. přenesená",J246,0)</f>
        <v>0</v>
      </c>
      <c r="BH246" s="187">
        <f>IF(N246="sníž. přenesená",J246,0)</f>
        <v>0</v>
      </c>
      <c r="BI246" s="187">
        <f>IF(N246="nulová",J246,0)</f>
        <v>0</v>
      </c>
      <c r="BJ246" s="18" t="s">
        <v>133</v>
      </c>
      <c r="BK246" s="187">
        <f>ROUND(I246*H246,2)</f>
        <v>0</v>
      </c>
      <c r="BL246" s="18" t="s">
        <v>179</v>
      </c>
      <c r="BM246" s="186" t="s">
        <v>330</v>
      </c>
    </row>
    <row r="247" spans="1:65" s="2" customFormat="1" ht="10.199999999999999">
      <c r="A247" s="35"/>
      <c r="B247" s="36"/>
      <c r="C247" s="37"/>
      <c r="D247" s="188" t="s">
        <v>135</v>
      </c>
      <c r="E247" s="37"/>
      <c r="F247" s="189" t="s">
        <v>329</v>
      </c>
      <c r="G247" s="37"/>
      <c r="H247" s="37"/>
      <c r="I247" s="190"/>
      <c r="J247" s="37"/>
      <c r="K247" s="37"/>
      <c r="L247" s="40"/>
      <c r="M247" s="191"/>
      <c r="N247" s="192"/>
      <c r="O247" s="66"/>
      <c r="P247" s="66"/>
      <c r="Q247" s="66"/>
      <c r="R247" s="66"/>
      <c r="S247" s="66"/>
      <c r="T247" s="67"/>
      <c r="U247" s="35"/>
      <c r="V247" s="35"/>
      <c r="W247" s="35"/>
      <c r="X247" s="35"/>
      <c r="Y247" s="35"/>
      <c r="Z247" s="35"/>
      <c r="AA247" s="35"/>
      <c r="AB247" s="35"/>
      <c r="AC247" s="35"/>
      <c r="AD247" s="35"/>
      <c r="AE247" s="35"/>
      <c r="AT247" s="18" t="s">
        <v>135</v>
      </c>
      <c r="AU247" s="18" t="s">
        <v>88</v>
      </c>
    </row>
    <row r="248" spans="1:65" s="13" customFormat="1" ht="10.199999999999999">
      <c r="B248" s="194"/>
      <c r="C248" s="195"/>
      <c r="D248" s="188" t="s">
        <v>139</v>
      </c>
      <c r="E248" s="196" t="s">
        <v>40</v>
      </c>
      <c r="F248" s="197" t="s">
        <v>469</v>
      </c>
      <c r="G248" s="195"/>
      <c r="H248" s="196" t="s">
        <v>40</v>
      </c>
      <c r="I248" s="198"/>
      <c r="J248" s="195"/>
      <c r="K248" s="195"/>
      <c r="L248" s="199"/>
      <c r="M248" s="200"/>
      <c r="N248" s="201"/>
      <c r="O248" s="201"/>
      <c r="P248" s="201"/>
      <c r="Q248" s="201"/>
      <c r="R248" s="201"/>
      <c r="S248" s="201"/>
      <c r="T248" s="202"/>
      <c r="AT248" s="203" t="s">
        <v>139</v>
      </c>
      <c r="AU248" s="203" t="s">
        <v>88</v>
      </c>
      <c r="AV248" s="13" t="s">
        <v>86</v>
      </c>
      <c r="AW248" s="13" t="s">
        <v>38</v>
      </c>
      <c r="AX248" s="13" t="s">
        <v>78</v>
      </c>
      <c r="AY248" s="203" t="s">
        <v>125</v>
      </c>
    </row>
    <row r="249" spans="1:65" s="13" customFormat="1" ht="20.399999999999999">
      <c r="B249" s="194"/>
      <c r="C249" s="195"/>
      <c r="D249" s="188" t="s">
        <v>139</v>
      </c>
      <c r="E249" s="196" t="s">
        <v>40</v>
      </c>
      <c r="F249" s="197" t="s">
        <v>332</v>
      </c>
      <c r="G249" s="195"/>
      <c r="H249" s="196" t="s">
        <v>40</v>
      </c>
      <c r="I249" s="198"/>
      <c r="J249" s="195"/>
      <c r="K249" s="195"/>
      <c r="L249" s="199"/>
      <c r="M249" s="200"/>
      <c r="N249" s="201"/>
      <c r="O249" s="201"/>
      <c r="P249" s="201"/>
      <c r="Q249" s="201"/>
      <c r="R249" s="201"/>
      <c r="S249" s="201"/>
      <c r="T249" s="202"/>
      <c r="AT249" s="203" t="s">
        <v>139</v>
      </c>
      <c r="AU249" s="203" t="s">
        <v>88</v>
      </c>
      <c r="AV249" s="13" t="s">
        <v>86</v>
      </c>
      <c r="AW249" s="13" t="s">
        <v>38</v>
      </c>
      <c r="AX249" s="13" t="s">
        <v>78</v>
      </c>
      <c r="AY249" s="203" t="s">
        <v>125</v>
      </c>
    </row>
    <row r="250" spans="1:65" s="13" customFormat="1" ht="10.199999999999999">
      <c r="B250" s="194"/>
      <c r="C250" s="195"/>
      <c r="D250" s="188" t="s">
        <v>139</v>
      </c>
      <c r="E250" s="196" t="s">
        <v>40</v>
      </c>
      <c r="F250" s="197" t="s">
        <v>470</v>
      </c>
      <c r="G250" s="195"/>
      <c r="H250" s="196" t="s">
        <v>40</v>
      </c>
      <c r="I250" s="198"/>
      <c r="J250" s="195"/>
      <c r="K250" s="195"/>
      <c r="L250" s="199"/>
      <c r="M250" s="200"/>
      <c r="N250" s="201"/>
      <c r="O250" s="201"/>
      <c r="P250" s="201"/>
      <c r="Q250" s="201"/>
      <c r="R250" s="201"/>
      <c r="S250" s="201"/>
      <c r="T250" s="202"/>
      <c r="AT250" s="203" t="s">
        <v>139</v>
      </c>
      <c r="AU250" s="203" t="s">
        <v>88</v>
      </c>
      <c r="AV250" s="13" t="s">
        <v>86</v>
      </c>
      <c r="AW250" s="13" t="s">
        <v>38</v>
      </c>
      <c r="AX250" s="13" t="s">
        <v>78</v>
      </c>
      <c r="AY250" s="203" t="s">
        <v>125</v>
      </c>
    </row>
    <row r="251" spans="1:65" s="14" customFormat="1" ht="10.199999999999999">
      <c r="B251" s="204"/>
      <c r="C251" s="205"/>
      <c r="D251" s="188" t="s">
        <v>139</v>
      </c>
      <c r="E251" s="206" t="s">
        <v>40</v>
      </c>
      <c r="F251" s="207" t="s">
        <v>471</v>
      </c>
      <c r="G251" s="205"/>
      <c r="H251" s="208">
        <v>0.17399999999999999</v>
      </c>
      <c r="I251" s="209"/>
      <c r="J251" s="205"/>
      <c r="K251" s="205"/>
      <c r="L251" s="210"/>
      <c r="M251" s="211"/>
      <c r="N251" s="212"/>
      <c r="O251" s="212"/>
      <c r="P251" s="212"/>
      <c r="Q251" s="212"/>
      <c r="R251" s="212"/>
      <c r="S251" s="212"/>
      <c r="T251" s="213"/>
      <c r="AT251" s="214" t="s">
        <v>139</v>
      </c>
      <c r="AU251" s="214" t="s">
        <v>88</v>
      </c>
      <c r="AV251" s="14" t="s">
        <v>88</v>
      </c>
      <c r="AW251" s="14" t="s">
        <v>38</v>
      </c>
      <c r="AX251" s="14" t="s">
        <v>78</v>
      </c>
      <c r="AY251" s="214" t="s">
        <v>125</v>
      </c>
    </row>
    <row r="252" spans="1:65" s="13" customFormat="1" ht="10.199999999999999">
      <c r="B252" s="194"/>
      <c r="C252" s="195"/>
      <c r="D252" s="188" t="s">
        <v>139</v>
      </c>
      <c r="E252" s="196" t="s">
        <v>40</v>
      </c>
      <c r="F252" s="197" t="s">
        <v>472</v>
      </c>
      <c r="G252" s="195"/>
      <c r="H252" s="196" t="s">
        <v>40</v>
      </c>
      <c r="I252" s="198"/>
      <c r="J252" s="195"/>
      <c r="K252" s="195"/>
      <c r="L252" s="199"/>
      <c r="M252" s="200"/>
      <c r="N252" s="201"/>
      <c r="O252" s="201"/>
      <c r="P252" s="201"/>
      <c r="Q252" s="201"/>
      <c r="R252" s="201"/>
      <c r="S252" s="201"/>
      <c r="T252" s="202"/>
      <c r="AT252" s="203" t="s">
        <v>139</v>
      </c>
      <c r="AU252" s="203" t="s">
        <v>88</v>
      </c>
      <c r="AV252" s="13" t="s">
        <v>86</v>
      </c>
      <c r="AW252" s="13" t="s">
        <v>38</v>
      </c>
      <c r="AX252" s="13" t="s">
        <v>78</v>
      </c>
      <c r="AY252" s="203" t="s">
        <v>125</v>
      </c>
    </row>
    <row r="253" spans="1:65" s="14" customFormat="1" ht="10.199999999999999">
      <c r="B253" s="204"/>
      <c r="C253" s="205"/>
      <c r="D253" s="188" t="s">
        <v>139</v>
      </c>
      <c r="E253" s="206" t="s">
        <v>40</v>
      </c>
      <c r="F253" s="207" t="s">
        <v>473</v>
      </c>
      <c r="G253" s="205"/>
      <c r="H253" s="208">
        <v>4.3999999999999997E-2</v>
      </c>
      <c r="I253" s="209"/>
      <c r="J253" s="205"/>
      <c r="K253" s="205"/>
      <c r="L253" s="210"/>
      <c r="M253" s="211"/>
      <c r="N253" s="212"/>
      <c r="O253" s="212"/>
      <c r="P253" s="212"/>
      <c r="Q253" s="212"/>
      <c r="R253" s="212"/>
      <c r="S253" s="212"/>
      <c r="T253" s="213"/>
      <c r="AT253" s="214" t="s">
        <v>139</v>
      </c>
      <c r="AU253" s="214" t="s">
        <v>88</v>
      </c>
      <c r="AV253" s="14" t="s">
        <v>88</v>
      </c>
      <c r="AW253" s="14" t="s">
        <v>38</v>
      </c>
      <c r="AX253" s="14" t="s">
        <v>78</v>
      </c>
      <c r="AY253" s="214" t="s">
        <v>125</v>
      </c>
    </row>
    <row r="254" spans="1:65" s="15" customFormat="1" ht="10.199999999999999">
      <c r="B254" s="215"/>
      <c r="C254" s="216"/>
      <c r="D254" s="188" t="s">
        <v>139</v>
      </c>
      <c r="E254" s="217" t="s">
        <v>40</v>
      </c>
      <c r="F254" s="218" t="s">
        <v>260</v>
      </c>
      <c r="G254" s="216"/>
      <c r="H254" s="219">
        <v>0.21799999999999997</v>
      </c>
      <c r="I254" s="220"/>
      <c r="J254" s="216"/>
      <c r="K254" s="216"/>
      <c r="L254" s="221"/>
      <c r="M254" s="222"/>
      <c r="N254" s="223"/>
      <c r="O254" s="223"/>
      <c r="P254" s="223"/>
      <c r="Q254" s="223"/>
      <c r="R254" s="223"/>
      <c r="S254" s="223"/>
      <c r="T254" s="224"/>
      <c r="AT254" s="225" t="s">
        <v>139</v>
      </c>
      <c r="AU254" s="225" t="s">
        <v>88</v>
      </c>
      <c r="AV254" s="15" t="s">
        <v>133</v>
      </c>
      <c r="AW254" s="15" t="s">
        <v>38</v>
      </c>
      <c r="AX254" s="15" t="s">
        <v>86</v>
      </c>
      <c r="AY254" s="225" t="s">
        <v>125</v>
      </c>
    </row>
    <row r="255" spans="1:65" s="2" customFormat="1" ht="14.4" customHeight="1">
      <c r="A255" s="35"/>
      <c r="B255" s="36"/>
      <c r="C255" s="175" t="s">
        <v>327</v>
      </c>
      <c r="D255" s="175" t="s">
        <v>128</v>
      </c>
      <c r="E255" s="176" t="s">
        <v>337</v>
      </c>
      <c r="F255" s="177" t="s">
        <v>338</v>
      </c>
      <c r="G255" s="178" t="s">
        <v>159</v>
      </c>
      <c r="H255" s="179">
        <v>1.635</v>
      </c>
      <c r="I255" s="180"/>
      <c r="J255" s="181">
        <f>ROUND(I255*H255,2)</f>
        <v>0</v>
      </c>
      <c r="K255" s="177" t="s">
        <v>40</v>
      </c>
      <c r="L255" s="40"/>
      <c r="M255" s="182" t="s">
        <v>40</v>
      </c>
      <c r="N255" s="183" t="s">
        <v>51</v>
      </c>
      <c r="O255" s="66"/>
      <c r="P255" s="184">
        <f>O255*H255</f>
        <v>0</v>
      </c>
      <c r="Q255" s="184">
        <v>0</v>
      </c>
      <c r="R255" s="184">
        <f>Q255*H255</f>
        <v>0</v>
      </c>
      <c r="S255" s="184">
        <v>0</v>
      </c>
      <c r="T255" s="185">
        <f>S255*H255</f>
        <v>0</v>
      </c>
      <c r="U255" s="35"/>
      <c r="V255" s="35"/>
      <c r="W255" s="35"/>
      <c r="X255" s="35"/>
      <c r="Y255" s="35"/>
      <c r="Z255" s="35"/>
      <c r="AA255" s="35"/>
      <c r="AB255" s="35"/>
      <c r="AC255" s="35"/>
      <c r="AD255" s="35"/>
      <c r="AE255" s="35"/>
      <c r="AR255" s="186" t="s">
        <v>179</v>
      </c>
      <c r="AT255" s="186" t="s">
        <v>128</v>
      </c>
      <c r="AU255" s="186" t="s">
        <v>88</v>
      </c>
      <c r="AY255" s="18" t="s">
        <v>125</v>
      </c>
      <c r="BE255" s="187">
        <f>IF(N255="základní",J255,0)</f>
        <v>0</v>
      </c>
      <c r="BF255" s="187">
        <f>IF(N255="snížená",J255,0)</f>
        <v>0</v>
      </c>
      <c r="BG255" s="187">
        <f>IF(N255="zákl. přenesená",J255,0)</f>
        <v>0</v>
      </c>
      <c r="BH255" s="187">
        <f>IF(N255="sníž. přenesená",J255,0)</f>
        <v>0</v>
      </c>
      <c r="BI255" s="187">
        <f>IF(N255="nulová",J255,0)</f>
        <v>0</v>
      </c>
      <c r="BJ255" s="18" t="s">
        <v>133</v>
      </c>
      <c r="BK255" s="187">
        <f>ROUND(I255*H255,2)</f>
        <v>0</v>
      </c>
      <c r="BL255" s="18" t="s">
        <v>179</v>
      </c>
      <c r="BM255" s="186" t="s">
        <v>339</v>
      </c>
    </row>
    <row r="256" spans="1:65" s="2" customFormat="1" ht="19.2">
      <c r="A256" s="35"/>
      <c r="B256" s="36"/>
      <c r="C256" s="37"/>
      <c r="D256" s="188" t="s">
        <v>135</v>
      </c>
      <c r="E256" s="37"/>
      <c r="F256" s="189" t="s">
        <v>340</v>
      </c>
      <c r="G256" s="37"/>
      <c r="H256" s="37"/>
      <c r="I256" s="190"/>
      <c r="J256" s="37"/>
      <c r="K256" s="37"/>
      <c r="L256" s="40"/>
      <c r="M256" s="191"/>
      <c r="N256" s="192"/>
      <c r="O256" s="66"/>
      <c r="P256" s="66"/>
      <c r="Q256" s="66"/>
      <c r="R256" s="66"/>
      <c r="S256" s="66"/>
      <c r="T256" s="67"/>
      <c r="U256" s="35"/>
      <c r="V256" s="35"/>
      <c r="W256" s="35"/>
      <c r="X256" s="35"/>
      <c r="Y256" s="35"/>
      <c r="Z256" s="35"/>
      <c r="AA256" s="35"/>
      <c r="AB256" s="35"/>
      <c r="AC256" s="35"/>
      <c r="AD256" s="35"/>
      <c r="AE256" s="35"/>
      <c r="AT256" s="18" t="s">
        <v>135</v>
      </c>
      <c r="AU256" s="18" t="s">
        <v>88</v>
      </c>
    </row>
    <row r="257" spans="1:65" s="2" customFormat="1" ht="86.4">
      <c r="A257" s="35"/>
      <c r="B257" s="36"/>
      <c r="C257" s="37"/>
      <c r="D257" s="188" t="s">
        <v>137</v>
      </c>
      <c r="E257" s="37"/>
      <c r="F257" s="193" t="s">
        <v>341</v>
      </c>
      <c r="G257" s="37"/>
      <c r="H257" s="37"/>
      <c r="I257" s="190"/>
      <c r="J257" s="37"/>
      <c r="K257" s="37"/>
      <c r="L257" s="40"/>
      <c r="M257" s="191"/>
      <c r="N257" s="192"/>
      <c r="O257" s="66"/>
      <c r="P257" s="66"/>
      <c r="Q257" s="66"/>
      <c r="R257" s="66"/>
      <c r="S257" s="66"/>
      <c r="T257" s="67"/>
      <c r="U257" s="35"/>
      <c r="V257" s="35"/>
      <c r="W257" s="35"/>
      <c r="X257" s="35"/>
      <c r="Y257" s="35"/>
      <c r="Z257" s="35"/>
      <c r="AA257" s="35"/>
      <c r="AB257" s="35"/>
      <c r="AC257" s="35"/>
      <c r="AD257" s="35"/>
      <c r="AE257" s="35"/>
      <c r="AT257" s="18" t="s">
        <v>137</v>
      </c>
      <c r="AU257" s="18" t="s">
        <v>88</v>
      </c>
    </row>
    <row r="258" spans="1:65" s="12" customFormat="1" ht="22.8" customHeight="1">
      <c r="B258" s="159"/>
      <c r="C258" s="160"/>
      <c r="D258" s="161" t="s">
        <v>77</v>
      </c>
      <c r="E258" s="173" t="s">
        <v>342</v>
      </c>
      <c r="F258" s="173" t="s">
        <v>343</v>
      </c>
      <c r="G258" s="160"/>
      <c r="H258" s="160"/>
      <c r="I258" s="163"/>
      <c r="J258" s="174">
        <f>BK258</f>
        <v>0</v>
      </c>
      <c r="K258" s="160"/>
      <c r="L258" s="165"/>
      <c r="M258" s="166"/>
      <c r="N258" s="167"/>
      <c r="O258" s="167"/>
      <c r="P258" s="168">
        <f>SUM(P259:P306)</f>
        <v>0</v>
      </c>
      <c r="Q258" s="167"/>
      <c r="R258" s="168">
        <f>SUM(R259:R306)</f>
        <v>16.746119999999998</v>
      </c>
      <c r="S258" s="167"/>
      <c r="T258" s="169">
        <f>SUM(T259:T306)</f>
        <v>15.389999999999999</v>
      </c>
      <c r="AR258" s="170" t="s">
        <v>88</v>
      </c>
      <c r="AT258" s="171" t="s">
        <v>77</v>
      </c>
      <c r="AU258" s="171" t="s">
        <v>86</v>
      </c>
      <c r="AY258" s="170" t="s">
        <v>125</v>
      </c>
      <c r="BK258" s="172">
        <f>SUM(BK259:BK306)</f>
        <v>0</v>
      </c>
    </row>
    <row r="259" spans="1:65" s="2" customFormat="1" ht="14.4" customHeight="1">
      <c r="A259" s="35"/>
      <c r="B259" s="36"/>
      <c r="C259" s="175" t="s">
        <v>336</v>
      </c>
      <c r="D259" s="175" t="s">
        <v>128</v>
      </c>
      <c r="E259" s="176" t="s">
        <v>345</v>
      </c>
      <c r="F259" s="177" t="s">
        <v>346</v>
      </c>
      <c r="G259" s="178" t="s">
        <v>131</v>
      </c>
      <c r="H259" s="179">
        <v>283.5</v>
      </c>
      <c r="I259" s="180"/>
      <c r="J259" s="181">
        <f>ROUND(I259*H259,2)</f>
        <v>0</v>
      </c>
      <c r="K259" s="177" t="s">
        <v>40</v>
      </c>
      <c r="L259" s="40"/>
      <c r="M259" s="182" t="s">
        <v>40</v>
      </c>
      <c r="N259" s="183" t="s">
        <v>51</v>
      </c>
      <c r="O259" s="66"/>
      <c r="P259" s="184">
        <f>O259*H259</f>
        <v>0</v>
      </c>
      <c r="Q259" s="184">
        <v>3.2000000000000003E-4</v>
      </c>
      <c r="R259" s="184">
        <f>Q259*H259</f>
        <v>9.0720000000000009E-2</v>
      </c>
      <c r="S259" s="184">
        <v>0</v>
      </c>
      <c r="T259" s="185">
        <f>S259*H259</f>
        <v>0</v>
      </c>
      <c r="U259" s="35"/>
      <c r="V259" s="35"/>
      <c r="W259" s="35"/>
      <c r="X259" s="35"/>
      <c r="Y259" s="35"/>
      <c r="Z259" s="35"/>
      <c r="AA259" s="35"/>
      <c r="AB259" s="35"/>
      <c r="AC259" s="35"/>
      <c r="AD259" s="35"/>
      <c r="AE259" s="35"/>
      <c r="AR259" s="186" t="s">
        <v>179</v>
      </c>
      <c r="AT259" s="186" t="s">
        <v>128</v>
      </c>
      <c r="AU259" s="186" t="s">
        <v>88</v>
      </c>
      <c r="AY259" s="18" t="s">
        <v>125</v>
      </c>
      <c r="BE259" s="187">
        <f>IF(N259="základní",J259,0)</f>
        <v>0</v>
      </c>
      <c r="BF259" s="187">
        <f>IF(N259="snížená",J259,0)</f>
        <v>0</v>
      </c>
      <c r="BG259" s="187">
        <f>IF(N259="zákl. přenesená",J259,0)</f>
        <v>0</v>
      </c>
      <c r="BH259" s="187">
        <f>IF(N259="sníž. přenesená",J259,0)</f>
        <v>0</v>
      </c>
      <c r="BI259" s="187">
        <f>IF(N259="nulová",J259,0)</f>
        <v>0</v>
      </c>
      <c r="BJ259" s="18" t="s">
        <v>133</v>
      </c>
      <c r="BK259" s="187">
        <f>ROUND(I259*H259,2)</f>
        <v>0</v>
      </c>
      <c r="BL259" s="18" t="s">
        <v>179</v>
      </c>
      <c r="BM259" s="186" t="s">
        <v>347</v>
      </c>
    </row>
    <row r="260" spans="1:65" s="2" customFormat="1" ht="10.199999999999999">
      <c r="A260" s="35"/>
      <c r="B260" s="36"/>
      <c r="C260" s="37"/>
      <c r="D260" s="188" t="s">
        <v>135</v>
      </c>
      <c r="E260" s="37"/>
      <c r="F260" s="189" t="s">
        <v>346</v>
      </c>
      <c r="G260" s="37"/>
      <c r="H260" s="37"/>
      <c r="I260" s="190"/>
      <c r="J260" s="37"/>
      <c r="K260" s="37"/>
      <c r="L260" s="40"/>
      <c r="M260" s="191"/>
      <c r="N260" s="192"/>
      <c r="O260" s="66"/>
      <c r="P260" s="66"/>
      <c r="Q260" s="66"/>
      <c r="R260" s="66"/>
      <c r="S260" s="66"/>
      <c r="T260" s="67"/>
      <c r="U260" s="35"/>
      <c r="V260" s="35"/>
      <c r="W260" s="35"/>
      <c r="X260" s="35"/>
      <c r="Y260" s="35"/>
      <c r="Z260" s="35"/>
      <c r="AA260" s="35"/>
      <c r="AB260" s="35"/>
      <c r="AC260" s="35"/>
      <c r="AD260" s="35"/>
      <c r="AE260" s="35"/>
      <c r="AT260" s="18" t="s">
        <v>135</v>
      </c>
      <c r="AU260" s="18" t="s">
        <v>88</v>
      </c>
    </row>
    <row r="261" spans="1:65" s="13" customFormat="1" ht="10.199999999999999">
      <c r="B261" s="194"/>
      <c r="C261" s="195"/>
      <c r="D261" s="188" t="s">
        <v>139</v>
      </c>
      <c r="E261" s="196" t="s">
        <v>40</v>
      </c>
      <c r="F261" s="197" t="s">
        <v>421</v>
      </c>
      <c r="G261" s="195"/>
      <c r="H261" s="196" t="s">
        <v>40</v>
      </c>
      <c r="I261" s="198"/>
      <c r="J261" s="195"/>
      <c r="K261" s="195"/>
      <c r="L261" s="199"/>
      <c r="M261" s="200"/>
      <c r="N261" s="201"/>
      <c r="O261" s="201"/>
      <c r="P261" s="201"/>
      <c r="Q261" s="201"/>
      <c r="R261" s="201"/>
      <c r="S261" s="201"/>
      <c r="T261" s="202"/>
      <c r="AT261" s="203" t="s">
        <v>139</v>
      </c>
      <c r="AU261" s="203" t="s">
        <v>88</v>
      </c>
      <c r="AV261" s="13" t="s">
        <v>86</v>
      </c>
      <c r="AW261" s="13" t="s">
        <v>38</v>
      </c>
      <c r="AX261" s="13" t="s">
        <v>78</v>
      </c>
      <c r="AY261" s="203" t="s">
        <v>125</v>
      </c>
    </row>
    <row r="262" spans="1:65" s="13" customFormat="1" ht="20.399999999999999">
      <c r="B262" s="194"/>
      <c r="C262" s="195"/>
      <c r="D262" s="188" t="s">
        <v>139</v>
      </c>
      <c r="E262" s="196" t="s">
        <v>40</v>
      </c>
      <c r="F262" s="197" t="s">
        <v>474</v>
      </c>
      <c r="G262" s="195"/>
      <c r="H262" s="196" t="s">
        <v>40</v>
      </c>
      <c r="I262" s="198"/>
      <c r="J262" s="195"/>
      <c r="K262" s="195"/>
      <c r="L262" s="199"/>
      <c r="M262" s="200"/>
      <c r="N262" s="201"/>
      <c r="O262" s="201"/>
      <c r="P262" s="201"/>
      <c r="Q262" s="201"/>
      <c r="R262" s="201"/>
      <c r="S262" s="201"/>
      <c r="T262" s="202"/>
      <c r="AT262" s="203" t="s">
        <v>139</v>
      </c>
      <c r="AU262" s="203" t="s">
        <v>88</v>
      </c>
      <c r="AV262" s="13" t="s">
        <v>86</v>
      </c>
      <c r="AW262" s="13" t="s">
        <v>38</v>
      </c>
      <c r="AX262" s="13" t="s">
        <v>78</v>
      </c>
      <c r="AY262" s="203" t="s">
        <v>125</v>
      </c>
    </row>
    <row r="263" spans="1:65" s="13" customFormat="1" ht="10.199999999999999">
      <c r="B263" s="194"/>
      <c r="C263" s="195"/>
      <c r="D263" s="188" t="s">
        <v>139</v>
      </c>
      <c r="E263" s="196" t="s">
        <v>40</v>
      </c>
      <c r="F263" s="197" t="s">
        <v>349</v>
      </c>
      <c r="G263" s="195"/>
      <c r="H263" s="196" t="s">
        <v>40</v>
      </c>
      <c r="I263" s="198"/>
      <c r="J263" s="195"/>
      <c r="K263" s="195"/>
      <c r="L263" s="199"/>
      <c r="M263" s="200"/>
      <c r="N263" s="201"/>
      <c r="O263" s="201"/>
      <c r="P263" s="201"/>
      <c r="Q263" s="201"/>
      <c r="R263" s="201"/>
      <c r="S263" s="201"/>
      <c r="T263" s="202"/>
      <c r="AT263" s="203" t="s">
        <v>139</v>
      </c>
      <c r="AU263" s="203" t="s">
        <v>88</v>
      </c>
      <c r="AV263" s="13" t="s">
        <v>86</v>
      </c>
      <c r="AW263" s="13" t="s">
        <v>38</v>
      </c>
      <c r="AX263" s="13" t="s">
        <v>78</v>
      </c>
      <c r="AY263" s="203" t="s">
        <v>125</v>
      </c>
    </row>
    <row r="264" spans="1:65" s="14" customFormat="1" ht="10.199999999999999">
      <c r="B264" s="204"/>
      <c r="C264" s="205"/>
      <c r="D264" s="188" t="s">
        <v>139</v>
      </c>
      <c r="E264" s="206" t="s">
        <v>40</v>
      </c>
      <c r="F264" s="207" t="s">
        <v>475</v>
      </c>
      <c r="G264" s="205"/>
      <c r="H264" s="208">
        <v>283.5</v>
      </c>
      <c r="I264" s="209"/>
      <c r="J264" s="205"/>
      <c r="K264" s="205"/>
      <c r="L264" s="210"/>
      <c r="M264" s="211"/>
      <c r="N264" s="212"/>
      <c r="O264" s="212"/>
      <c r="P264" s="212"/>
      <c r="Q264" s="212"/>
      <c r="R264" s="212"/>
      <c r="S264" s="212"/>
      <c r="T264" s="213"/>
      <c r="AT264" s="214" t="s">
        <v>139</v>
      </c>
      <c r="AU264" s="214" t="s">
        <v>88</v>
      </c>
      <c r="AV264" s="14" t="s">
        <v>88</v>
      </c>
      <c r="AW264" s="14" t="s">
        <v>38</v>
      </c>
      <c r="AX264" s="14" t="s">
        <v>86</v>
      </c>
      <c r="AY264" s="214" t="s">
        <v>125</v>
      </c>
    </row>
    <row r="265" spans="1:65" s="2" customFormat="1" ht="14.4" customHeight="1">
      <c r="A265" s="35"/>
      <c r="B265" s="36"/>
      <c r="C265" s="175" t="s">
        <v>344</v>
      </c>
      <c r="D265" s="175" t="s">
        <v>128</v>
      </c>
      <c r="E265" s="176" t="s">
        <v>352</v>
      </c>
      <c r="F265" s="177" t="s">
        <v>353</v>
      </c>
      <c r="G265" s="178" t="s">
        <v>131</v>
      </c>
      <c r="H265" s="179">
        <v>56.5</v>
      </c>
      <c r="I265" s="180"/>
      <c r="J265" s="181">
        <f>ROUND(I265*H265,2)</f>
        <v>0</v>
      </c>
      <c r="K265" s="177" t="s">
        <v>132</v>
      </c>
      <c r="L265" s="40"/>
      <c r="M265" s="182" t="s">
        <v>40</v>
      </c>
      <c r="N265" s="183" t="s">
        <v>51</v>
      </c>
      <c r="O265" s="66"/>
      <c r="P265" s="184">
        <f>O265*H265</f>
        <v>0</v>
      </c>
      <c r="Q265" s="184">
        <v>0</v>
      </c>
      <c r="R265" s="184">
        <f>Q265*H265</f>
        <v>0</v>
      </c>
      <c r="S265" s="184">
        <v>0</v>
      </c>
      <c r="T265" s="185">
        <f>S265*H265</f>
        <v>0</v>
      </c>
      <c r="U265" s="35"/>
      <c r="V265" s="35"/>
      <c r="W265" s="35"/>
      <c r="X265" s="35"/>
      <c r="Y265" s="35"/>
      <c r="Z265" s="35"/>
      <c r="AA265" s="35"/>
      <c r="AB265" s="35"/>
      <c r="AC265" s="35"/>
      <c r="AD265" s="35"/>
      <c r="AE265" s="35"/>
      <c r="AR265" s="186" t="s">
        <v>179</v>
      </c>
      <c r="AT265" s="186" t="s">
        <v>128</v>
      </c>
      <c r="AU265" s="186" t="s">
        <v>88</v>
      </c>
      <c r="AY265" s="18" t="s">
        <v>125</v>
      </c>
      <c r="BE265" s="187">
        <f>IF(N265="základní",J265,0)</f>
        <v>0</v>
      </c>
      <c r="BF265" s="187">
        <f>IF(N265="snížená",J265,0)</f>
        <v>0</v>
      </c>
      <c r="BG265" s="187">
        <f>IF(N265="zákl. přenesená",J265,0)</f>
        <v>0</v>
      </c>
      <c r="BH265" s="187">
        <f>IF(N265="sníž. přenesená",J265,0)</f>
        <v>0</v>
      </c>
      <c r="BI265" s="187">
        <f>IF(N265="nulová",J265,0)</f>
        <v>0</v>
      </c>
      <c r="BJ265" s="18" t="s">
        <v>133</v>
      </c>
      <c r="BK265" s="187">
        <f>ROUND(I265*H265,2)</f>
        <v>0</v>
      </c>
      <c r="BL265" s="18" t="s">
        <v>179</v>
      </c>
      <c r="BM265" s="186" t="s">
        <v>354</v>
      </c>
    </row>
    <row r="266" spans="1:65" s="2" customFormat="1" ht="19.2">
      <c r="A266" s="35"/>
      <c r="B266" s="36"/>
      <c r="C266" s="37"/>
      <c r="D266" s="188" t="s">
        <v>135</v>
      </c>
      <c r="E266" s="37"/>
      <c r="F266" s="189" t="s">
        <v>355</v>
      </c>
      <c r="G266" s="37"/>
      <c r="H266" s="37"/>
      <c r="I266" s="190"/>
      <c r="J266" s="37"/>
      <c r="K266" s="37"/>
      <c r="L266" s="40"/>
      <c r="M266" s="191"/>
      <c r="N266" s="192"/>
      <c r="O266" s="66"/>
      <c r="P266" s="66"/>
      <c r="Q266" s="66"/>
      <c r="R266" s="66"/>
      <c r="S266" s="66"/>
      <c r="T266" s="67"/>
      <c r="U266" s="35"/>
      <c r="V266" s="35"/>
      <c r="W266" s="35"/>
      <c r="X266" s="35"/>
      <c r="Y266" s="35"/>
      <c r="Z266" s="35"/>
      <c r="AA266" s="35"/>
      <c r="AB266" s="35"/>
      <c r="AC266" s="35"/>
      <c r="AD266" s="35"/>
      <c r="AE266" s="35"/>
      <c r="AT266" s="18" t="s">
        <v>135</v>
      </c>
      <c r="AU266" s="18" t="s">
        <v>88</v>
      </c>
    </row>
    <row r="267" spans="1:65" s="13" customFormat="1" ht="10.199999999999999">
      <c r="B267" s="194"/>
      <c r="C267" s="195"/>
      <c r="D267" s="188" t="s">
        <v>139</v>
      </c>
      <c r="E267" s="196" t="s">
        <v>40</v>
      </c>
      <c r="F267" s="197" t="s">
        <v>476</v>
      </c>
      <c r="G267" s="195"/>
      <c r="H267" s="196" t="s">
        <v>40</v>
      </c>
      <c r="I267" s="198"/>
      <c r="J267" s="195"/>
      <c r="K267" s="195"/>
      <c r="L267" s="199"/>
      <c r="M267" s="200"/>
      <c r="N267" s="201"/>
      <c r="O267" s="201"/>
      <c r="P267" s="201"/>
      <c r="Q267" s="201"/>
      <c r="R267" s="201"/>
      <c r="S267" s="201"/>
      <c r="T267" s="202"/>
      <c r="AT267" s="203" t="s">
        <v>139</v>
      </c>
      <c r="AU267" s="203" t="s">
        <v>88</v>
      </c>
      <c r="AV267" s="13" t="s">
        <v>86</v>
      </c>
      <c r="AW267" s="13" t="s">
        <v>38</v>
      </c>
      <c r="AX267" s="13" t="s">
        <v>78</v>
      </c>
      <c r="AY267" s="203" t="s">
        <v>125</v>
      </c>
    </row>
    <row r="268" spans="1:65" s="13" customFormat="1" ht="10.199999999999999">
      <c r="B268" s="194"/>
      <c r="C268" s="195"/>
      <c r="D268" s="188" t="s">
        <v>139</v>
      </c>
      <c r="E268" s="196" t="s">
        <v>40</v>
      </c>
      <c r="F268" s="197" t="s">
        <v>477</v>
      </c>
      <c r="G268" s="195"/>
      <c r="H268" s="196" t="s">
        <v>40</v>
      </c>
      <c r="I268" s="198"/>
      <c r="J268" s="195"/>
      <c r="K268" s="195"/>
      <c r="L268" s="199"/>
      <c r="M268" s="200"/>
      <c r="N268" s="201"/>
      <c r="O268" s="201"/>
      <c r="P268" s="201"/>
      <c r="Q268" s="201"/>
      <c r="R268" s="201"/>
      <c r="S268" s="201"/>
      <c r="T268" s="202"/>
      <c r="AT268" s="203" t="s">
        <v>139</v>
      </c>
      <c r="AU268" s="203" t="s">
        <v>88</v>
      </c>
      <c r="AV268" s="13" t="s">
        <v>86</v>
      </c>
      <c r="AW268" s="13" t="s">
        <v>38</v>
      </c>
      <c r="AX268" s="13" t="s">
        <v>78</v>
      </c>
      <c r="AY268" s="203" t="s">
        <v>125</v>
      </c>
    </row>
    <row r="269" spans="1:65" s="14" customFormat="1" ht="10.199999999999999">
      <c r="B269" s="204"/>
      <c r="C269" s="205"/>
      <c r="D269" s="188" t="s">
        <v>139</v>
      </c>
      <c r="E269" s="206" t="s">
        <v>40</v>
      </c>
      <c r="F269" s="207" t="s">
        <v>478</v>
      </c>
      <c r="G269" s="205"/>
      <c r="H269" s="208">
        <v>56.5</v>
      </c>
      <c r="I269" s="209"/>
      <c r="J269" s="205"/>
      <c r="K269" s="205"/>
      <c r="L269" s="210"/>
      <c r="M269" s="211"/>
      <c r="N269" s="212"/>
      <c r="O269" s="212"/>
      <c r="P269" s="212"/>
      <c r="Q269" s="212"/>
      <c r="R269" s="212"/>
      <c r="S269" s="212"/>
      <c r="T269" s="213"/>
      <c r="AT269" s="214" t="s">
        <v>139</v>
      </c>
      <c r="AU269" s="214" t="s">
        <v>88</v>
      </c>
      <c r="AV269" s="14" t="s">
        <v>88</v>
      </c>
      <c r="AW269" s="14" t="s">
        <v>38</v>
      </c>
      <c r="AX269" s="14" t="s">
        <v>86</v>
      </c>
      <c r="AY269" s="214" t="s">
        <v>125</v>
      </c>
    </row>
    <row r="270" spans="1:65" s="2" customFormat="1" ht="14.4" customHeight="1">
      <c r="A270" s="35"/>
      <c r="B270" s="36"/>
      <c r="C270" s="175" t="s">
        <v>351</v>
      </c>
      <c r="D270" s="175" t="s">
        <v>128</v>
      </c>
      <c r="E270" s="176" t="s">
        <v>360</v>
      </c>
      <c r="F270" s="177" t="s">
        <v>361</v>
      </c>
      <c r="G270" s="178" t="s">
        <v>131</v>
      </c>
      <c r="H270" s="179">
        <v>570</v>
      </c>
      <c r="I270" s="180"/>
      <c r="J270" s="181">
        <f>ROUND(I270*H270,2)</f>
        <v>0</v>
      </c>
      <c r="K270" s="177" t="s">
        <v>40</v>
      </c>
      <c r="L270" s="40"/>
      <c r="M270" s="182" t="s">
        <v>40</v>
      </c>
      <c r="N270" s="183" t="s">
        <v>51</v>
      </c>
      <c r="O270" s="66"/>
      <c r="P270" s="184">
        <f>O270*H270</f>
        <v>0</v>
      </c>
      <c r="Q270" s="184">
        <v>0</v>
      </c>
      <c r="R270" s="184">
        <f>Q270*H270</f>
        <v>0</v>
      </c>
      <c r="S270" s="184">
        <v>0</v>
      </c>
      <c r="T270" s="185">
        <f>S270*H270</f>
        <v>0</v>
      </c>
      <c r="U270" s="35"/>
      <c r="V270" s="35"/>
      <c r="W270" s="35"/>
      <c r="X270" s="35"/>
      <c r="Y270" s="35"/>
      <c r="Z270" s="35"/>
      <c r="AA270" s="35"/>
      <c r="AB270" s="35"/>
      <c r="AC270" s="35"/>
      <c r="AD270" s="35"/>
      <c r="AE270" s="35"/>
      <c r="AR270" s="186" t="s">
        <v>179</v>
      </c>
      <c r="AT270" s="186" t="s">
        <v>128</v>
      </c>
      <c r="AU270" s="186" t="s">
        <v>88</v>
      </c>
      <c r="AY270" s="18" t="s">
        <v>125</v>
      </c>
      <c r="BE270" s="187">
        <f>IF(N270="základní",J270,0)</f>
        <v>0</v>
      </c>
      <c r="BF270" s="187">
        <f>IF(N270="snížená",J270,0)</f>
        <v>0</v>
      </c>
      <c r="BG270" s="187">
        <f>IF(N270="zákl. přenesená",J270,0)</f>
        <v>0</v>
      </c>
      <c r="BH270" s="187">
        <f>IF(N270="sníž. přenesená",J270,0)</f>
        <v>0</v>
      </c>
      <c r="BI270" s="187">
        <f>IF(N270="nulová",J270,0)</f>
        <v>0</v>
      </c>
      <c r="BJ270" s="18" t="s">
        <v>133</v>
      </c>
      <c r="BK270" s="187">
        <f>ROUND(I270*H270,2)</f>
        <v>0</v>
      </c>
      <c r="BL270" s="18" t="s">
        <v>179</v>
      </c>
      <c r="BM270" s="186" t="s">
        <v>362</v>
      </c>
    </row>
    <row r="271" spans="1:65" s="2" customFormat="1" ht="10.199999999999999">
      <c r="A271" s="35"/>
      <c r="B271" s="36"/>
      <c r="C271" s="37"/>
      <c r="D271" s="188" t="s">
        <v>135</v>
      </c>
      <c r="E271" s="37"/>
      <c r="F271" s="189" t="s">
        <v>363</v>
      </c>
      <c r="G271" s="37"/>
      <c r="H271" s="37"/>
      <c r="I271" s="190"/>
      <c r="J271" s="37"/>
      <c r="K271" s="37"/>
      <c r="L271" s="40"/>
      <c r="M271" s="191"/>
      <c r="N271" s="192"/>
      <c r="O271" s="66"/>
      <c r="P271" s="66"/>
      <c r="Q271" s="66"/>
      <c r="R271" s="66"/>
      <c r="S271" s="66"/>
      <c r="T271" s="67"/>
      <c r="U271" s="35"/>
      <c r="V271" s="35"/>
      <c r="W271" s="35"/>
      <c r="X271" s="35"/>
      <c r="Y271" s="35"/>
      <c r="Z271" s="35"/>
      <c r="AA271" s="35"/>
      <c r="AB271" s="35"/>
      <c r="AC271" s="35"/>
      <c r="AD271" s="35"/>
      <c r="AE271" s="35"/>
      <c r="AT271" s="18" t="s">
        <v>135</v>
      </c>
      <c r="AU271" s="18" t="s">
        <v>88</v>
      </c>
    </row>
    <row r="272" spans="1:65" s="13" customFormat="1" ht="10.199999999999999">
      <c r="B272" s="194"/>
      <c r="C272" s="195"/>
      <c r="D272" s="188" t="s">
        <v>139</v>
      </c>
      <c r="E272" s="196" t="s">
        <v>40</v>
      </c>
      <c r="F272" s="197" t="s">
        <v>476</v>
      </c>
      <c r="G272" s="195"/>
      <c r="H272" s="196" t="s">
        <v>40</v>
      </c>
      <c r="I272" s="198"/>
      <c r="J272" s="195"/>
      <c r="K272" s="195"/>
      <c r="L272" s="199"/>
      <c r="M272" s="200"/>
      <c r="N272" s="201"/>
      <c r="O272" s="201"/>
      <c r="P272" s="201"/>
      <c r="Q272" s="201"/>
      <c r="R272" s="201"/>
      <c r="S272" s="201"/>
      <c r="T272" s="202"/>
      <c r="AT272" s="203" t="s">
        <v>139</v>
      </c>
      <c r="AU272" s="203" t="s">
        <v>88</v>
      </c>
      <c r="AV272" s="13" t="s">
        <v>86</v>
      </c>
      <c r="AW272" s="13" t="s">
        <v>38</v>
      </c>
      <c r="AX272" s="13" t="s">
        <v>78</v>
      </c>
      <c r="AY272" s="203" t="s">
        <v>125</v>
      </c>
    </row>
    <row r="273" spans="1:65" s="13" customFormat="1" ht="10.199999999999999">
      <c r="B273" s="194"/>
      <c r="C273" s="195"/>
      <c r="D273" s="188" t="s">
        <v>139</v>
      </c>
      <c r="E273" s="196" t="s">
        <v>40</v>
      </c>
      <c r="F273" s="197" t="s">
        <v>479</v>
      </c>
      <c r="G273" s="195"/>
      <c r="H273" s="196" t="s">
        <v>40</v>
      </c>
      <c r="I273" s="198"/>
      <c r="J273" s="195"/>
      <c r="K273" s="195"/>
      <c r="L273" s="199"/>
      <c r="M273" s="200"/>
      <c r="N273" s="201"/>
      <c r="O273" s="201"/>
      <c r="P273" s="201"/>
      <c r="Q273" s="201"/>
      <c r="R273" s="201"/>
      <c r="S273" s="201"/>
      <c r="T273" s="202"/>
      <c r="AT273" s="203" t="s">
        <v>139</v>
      </c>
      <c r="AU273" s="203" t="s">
        <v>88</v>
      </c>
      <c r="AV273" s="13" t="s">
        <v>86</v>
      </c>
      <c r="AW273" s="13" t="s">
        <v>38</v>
      </c>
      <c r="AX273" s="13" t="s">
        <v>78</v>
      </c>
      <c r="AY273" s="203" t="s">
        <v>125</v>
      </c>
    </row>
    <row r="274" spans="1:65" s="14" customFormat="1" ht="10.199999999999999">
      <c r="B274" s="204"/>
      <c r="C274" s="205"/>
      <c r="D274" s="188" t="s">
        <v>139</v>
      </c>
      <c r="E274" s="206" t="s">
        <v>40</v>
      </c>
      <c r="F274" s="207" t="s">
        <v>480</v>
      </c>
      <c r="G274" s="205"/>
      <c r="H274" s="208">
        <v>570</v>
      </c>
      <c r="I274" s="209"/>
      <c r="J274" s="205"/>
      <c r="K274" s="205"/>
      <c r="L274" s="210"/>
      <c r="M274" s="211"/>
      <c r="N274" s="212"/>
      <c r="O274" s="212"/>
      <c r="P274" s="212"/>
      <c r="Q274" s="212"/>
      <c r="R274" s="212"/>
      <c r="S274" s="212"/>
      <c r="T274" s="213"/>
      <c r="AT274" s="214" t="s">
        <v>139</v>
      </c>
      <c r="AU274" s="214" t="s">
        <v>88</v>
      </c>
      <c r="AV274" s="14" t="s">
        <v>88</v>
      </c>
      <c r="AW274" s="14" t="s">
        <v>38</v>
      </c>
      <c r="AX274" s="14" t="s">
        <v>86</v>
      </c>
      <c r="AY274" s="214" t="s">
        <v>125</v>
      </c>
    </row>
    <row r="275" spans="1:65" s="2" customFormat="1" ht="14.4" customHeight="1">
      <c r="A275" s="35"/>
      <c r="B275" s="36"/>
      <c r="C275" s="175" t="s">
        <v>359</v>
      </c>
      <c r="D275" s="175" t="s">
        <v>128</v>
      </c>
      <c r="E275" s="176" t="s">
        <v>366</v>
      </c>
      <c r="F275" s="177" t="s">
        <v>367</v>
      </c>
      <c r="G275" s="178" t="s">
        <v>131</v>
      </c>
      <c r="H275" s="179">
        <v>570</v>
      </c>
      <c r="I275" s="180"/>
      <c r="J275" s="181">
        <f>ROUND(I275*H275,2)</f>
        <v>0</v>
      </c>
      <c r="K275" s="177" t="s">
        <v>132</v>
      </c>
      <c r="L275" s="40"/>
      <c r="M275" s="182" t="s">
        <v>40</v>
      </c>
      <c r="N275" s="183" t="s">
        <v>51</v>
      </c>
      <c r="O275" s="66"/>
      <c r="P275" s="184">
        <f>O275*H275</f>
        <v>0</v>
      </c>
      <c r="Q275" s="184">
        <v>1.2999999999999999E-2</v>
      </c>
      <c r="R275" s="184">
        <f>Q275*H275</f>
        <v>7.4099999999999993</v>
      </c>
      <c r="S275" s="184">
        <v>1.2999999999999999E-2</v>
      </c>
      <c r="T275" s="185">
        <f>S275*H275</f>
        <v>7.4099999999999993</v>
      </c>
      <c r="U275" s="35"/>
      <c r="V275" s="35"/>
      <c r="W275" s="35"/>
      <c r="X275" s="35"/>
      <c r="Y275" s="35"/>
      <c r="Z275" s="35"/>
      <c r="AA275" s="35"/>
      <c r="AB275" s="35"/>
      <c r="AC275" s="35"/>
      <c r="AD275" s="35"/>
      <c r="AE275" s="35"/>
      <c r="AR275" s="186" t="s">
        <v>179</v>
      </c>
      <c r="AT275" s="186" t="s">
        <v>128</v>
      </c>
      <c r="AU275" s="186" t="s">
        <v>88</v>
      </c>
      <c r="AY275" s="18" t="s">
        <v>125</v>
      </c>
      <c r="BE275" s="187">
        <f>IF(N275="základní",J275,0)</f>
        <v>0</v>
      </c>
      <c r="BF275" s="187">
        <f>IF(N275="snížená",J275,0)</f>
        <v>0</v>
      </c>
      <c r="BG275" s="187">
        <f>IF(N275="zákl. přenesená",J275,0)</f>
        <v>0</v>
      </c>
      <c r="BH275" s="187">
        <f>IF(N275="sníž. přenesená",J275,0)</f>
        <v>0</v>
      </c>
      <c r="BI275" s="187">
        <f>IF(N275="nulová",J275,0)</f>
        <v>0</v>
      </c>
      <c r="BJ275" s="18" t="s">
        <v>133</v>
      </c>
      <c r="BK275" s="187">
        <f>ROUND(I275*H275,2)</f>
        <v>0</v>
      </c>
      <c r="BL275" s="18" t="s">
        <v>179</v>
      </c>
      <c r="BM275" s="186" t="s">
        <v>368</v>
      </c>
    </row>
    <row r="276" spans="1:65" s="2" customFormat="1" ht="19.2">
      <c r="A276" s="35"/>
      <c r="B276" s="36"/>
      <c r="C276" s="37"/>
      <c r="D276" s="188" t="s">
        <v>135</v>
      </c>
      <c r="E276" s="37"/>
      <c r="F276" s="189" t="s">
        <v>369</v>
      </c>
      <c r="G276" s="37"/>
      <c r="H276" s="37"/>
      <c r="I276" s="190"/>
      <c r="J276" s="37"/>
      <c r="K276" s="37"/>
      <c r="L276" s="40"/>
      <c r="M276" s="191"/>
      <c r="N276" s="192"/>
      <c r="O276" s="66"/>
      <c r="P276" s="66"/>
      <c r="Q276" s="66"/>
      <c r="R276" s="66"/>
      <c r="S276" s="66"/>
      <c r="T276" s="67"/>
      <c r="U276" s="35"/>
      <c r="V276" s="35"/>
      <c r="W276" s="35"/>
      <c r="X276" s="35"/>
      <c r="Y276" s="35"/>
      <c r="Z276" s="35"/>
      <c r="AA276" s="35"/>
      <c r="AB276" s="35"/>
      <c r="AC276" s="35"/>
      <c r="AD276" s="35"/>
      <c r="AE276" s="35"/>
      <c r="AT276" s="18" t="s">
        <v>135</v>
      </c>
      <c r="AU276" s="18" t="s">
        <v>88</v>
      </c>
    </row>
    <row r="277" spans="1:65" s="13" customFormat="1" ht="10.199999999999999">
      <c r="B277" s="194"/>
      <c r="C277" s="195"/>
      <c r="D277" s="188" t="s">
        <v>139</v>
      </c>
      <c r="E277" s="196" t="s">
        <v>40</v>
      </c>
      <c r="F277" s="197" t="s">
        <v>481</v>
      </c>
      <c r="G277" s="195"/>
      <c r="H277" s="196" t="s">
        <v>40</v>
      </c>
      <c r="I277" s="198"/>
      <c r="J277" s="195"/>
      <c r="K277" s="195"/>
      <c r="L277" s="199"/>
      <c r="M277" s="200"/>
      <c r="N277" s="201"/>
      <c r="O277" s="201"/>
      <c r="P277" s="201"/>
      <c r="Q277" s="201"/>
      <c r="R277" s="201"/>
      <c r="S277" s="201"/>
      <c r="T277" s="202"/>
      <c r="AT277" s="203" t="s">
        <v>139</v>
      </c>
      <c r="AU277" s="203" t="s">
        <v>88</v>
      </c>
      <c r="AV277" s="13" t="s">
        <v>86</v>
      </c>
      <c r="AW277" s="13" t="s">
        <v>38</v>
      </c>
      <c r="AX277" s="13" t="s">
        <v>78</v>
      </c>
      <c r="AY277" s="203" t="s">
        <v>125</v>
      </c>
    </row>
    <row r="278" spans="1:65" s="14" customFormat="1" ht="10.199999999999999">
      <c r="B278" s="204"/>
      <c r="C278" s="205"/>
      <c r="D278" s="188" t="s">
        <v>139</v>
      </c>
      <c r="E278" s="206" t="s">
        <v>40</v>
      </c>
      <c r="F278" s="207" t="s">
        <v>480</v>
      </c>
      <c r="G278" s="205"/>
      <c r="H278" s="208">
        <v>570</v>
      </c>
      <c r="I278" s="209"/>
      <c r="J278" s="205"/>
      <c r="K278" s="205"/>
      <c r="L278" s="210"/>
      <c r="M278" s="211"/>
      <c r="N278" s="212"/>
      <c r="O278" s="212"/>
      <c r="P278" s="212"/>
      <c r="Q278" s="212"/>
      <c r="R278" s="212"/>
      <c r="S278" s="212"/>
      <c r="T278" s="213"/>
      <c r="AT278" s="214" t="s">
        <v>139</v>
      </c>
      <c r="AU278" s="214" t="s">
        <v>88</v>
      </c>
      <c r="AV278" s="14" t="s">
        <v>88</v>
      </c>
      <c r="AW278" s="14" t="s">
        <v>38</v>
      </c>
      <c r="AX278" s="14" t="s">
        <v>86</v>
      </c>
      <c r="AY278" s="214" t="s">
        <v>125</v>
      </c>
    </row>
    <row r="279" spans="1:65" s="2" customFormat="1" ht="14.4" customHeight="1">
      <c r="A279" s="35"/>
      <c r="B279" s="36"/>
      <c r="C279" s="175" t="s">
        <v>266</v>
      </c>
      <c r="D279" s="175" t="s">
        <v>128</v>
      </c>
      <c r="E279" s="176" t="s">
        <v>372</v>
      </c>
      <c r="F279" s="177" t="s">
        <v>367</v>
      </c>
      <c r="G279" s="178" t="s">
        <v>131</v>
      </c>
      <c r="H279" s="179">
        <v>570</v>
      </c>
      <c r="I279" s="180"/>
      <c r="J279" s="181">
        <f>ROUND(I279*H279,2)</f>
        <v>0</v>
      </c>
      <c r="K279" s="177" t="s">
        <v>40</v>
      </c>
      <c r="L279" s="40"/>
      <c r="M279" s="182" t="s">
        <v>40</v>
      </c>
      <c r="N279" s="183" t="s">
        <v>51</v>
      </c>
      <c r="O279" s="66"/>
      <c r="P279" s="184">
        <f>O279*H279</f>
        <v>0</v>
      </c>
      <c r="Q279" s="184">
        <v>3.0000000000000001E-3</v>
      </c>
      <c r="R279" s="184">
        <f>Q279*H279</f>
        <v>1.71</v>
      </c>
      <c r="S279" s="184">
        <v>3.0000000000000001E-3</v>
      </c>
      <c r="T279" s="185">
        <f>S279*H279</f>
        <v>1.71</v>
      </c>
      <c r="U279" s="35"/>
      <c r="V279" s="35"/>
      <c r="W279" s="35"/>
      <c r="X279" s="35"/>
      <c r="Y279" s="35"/>
      <c r="Z279" s="35"/>
      <c r="AA279" s="35"/>
      <c r="AB279" s="35"/>
      <c r="AC279" s="35"/>
      <c r="AD279" s="35"/>
      <c r="AE279" s="35"/>
      <c r="AR279" s="186" t="s">
        <v>179</v>
      </c>
      <c r="AT279" s="186" t="s">
        <v>128</v>
      </c>
      <c r="AU279" s="186" t="s">
        <v>88</v>
      </c>
      <c r="AY279" s="18" t="s">
        <v>125</v>
      </c>
      <c r="BE279" s="187">
        <f>IF(N279="základní",J279,0)</f>
        <v>0</v>
      </c>
      <c r="BF279" s="187">
        <f>IF(N279="snížená",J279,0)</f>
        <v>0</v>
      </c>
      <c r="BG279" s="187">
        <f>IF(N279="zákl. přenesená",J279,0)</f>
        <v>0</v>
      </c>
      <c r="BH279" s="187">
        <f>IF(N279="sníž. přenesená",J279,0)</f>
        <v>0</v>
      </c>
      <c r="BI279" s="187">
        <f>IF(N279="nulová",J279,0)</f>
        <v>0</v>
      </c>
      <c r="BJ279" s="18" t="s">
        <v>133</v>
      </c>
      <c r="BK279" s="187">
        <f>ROUND(I279*H279,2)</f>
        <v>0</v>
      </c>
      <c r="BL279" s="18" t="s">
        <v>179</v>
      </c>
      <c r="BM279" s="186" t="s">
        <v>373</v>
      </c>
    </row>
    <row r="280" spans="1:65" s="2" customFormat="1" ht="19.2">
      <c r="A280" s="35"/>
      <c r="B280" s="36"/>
      <c r="C280" s="37"/>
      <c r="D280" s="188" t="s">
        <v>135</v>
      </c>
      <c r="E280" s="37"/>
      <c r="F280" s="189" t="s">
        <v>369</v>
      </c>
      <c r="G280" s="37"/>
      <c r="H280" s="37"/>
      <c r="I280" s="190"/>
      <c r="J280" s="37"/>
      <c r="K280" s="37"/>
      <c r="L280" s="40"/>
      <c r="M280" s="191"/>
      <c r="N280" s="192"/>
      <c r="O280" s="66"/>
      <c r="P280" s="66"/>
      <c r="Q280" s="66"/>
      <c r="R280" s="66"/>
      <c r="S280" s="66"/>
      <c r="T280" s="67"/>
      <c r="U280" s="35"/>
      <c r="V280" s="35"/>
      <c r="W280" s="35"/>
      <c r="X280" s="35"/>
      <c r="Y280" s="35"/>
      <c r="Z280" s="35"/>
      <c r="AA280" s="35"/>
      <c r="AB280" s="35"/>
      <c r="AC280" s="35"/>
      <c r="AD280" s="35"/>
      <c r="AE280" s="35"/>
      <c r="AT280" s="18" t="s">
        <v>135</v>
      </c>
      <c r="AU280" s="18" t="s">
        <v>88</v>
      </c>
    </row>
    <row r="281" spans="1:65" s="13" customFormat="1" ht="20.399999999999999">
      <c r="B281" s="194"/>
      <c r="C281" s="195"/>
      <c r="D281" s="188" t="s">
        <v>139</v>
      </c>
      <c r="E281" s="196" t="s">
        <v>40</v>
      </c>
      <c r="F281" s="197" t="s">
        <v>482</v>
      </c>
      <c r="G281" s="195"/>
      <c r="H281" s="196" t="s">
        <v>40</v>
      </c>
      <c r="I281" s="198"/>
      <c r="J281" s="195"/>
      <c r="K281" s="195"/>
      <c r="L281" s="199"/>
      <c r="M281" s="200"/>
      <c r="N281" s="201"/>
      <c r="O281" s="201"/>
      <c r="P281" s="201"/>
      <c r="Q281" s="201"/>
      <c r="R281" s="201"/>
      <c r="S281" s="201"/>
      <c r="T281" s="202"/>
      <c r="AT281" s="203" t="s">
        <v>139</v>
      </c>
      <c r="AU281" s="203" t="s">
        <v>88</v>
      </c>
      <c r="AV281" s="13" t="s">
        <v>86</v>
      </c>
      <c r="AW281" s="13" t="s">
        <v>38</v>
      </c>
      <c r="AX281" s="13" t="s">
        <v>78</v>
      </c>
      <c r="AY281" s="203" t="s">
        <v>125</v>
      </c>
    </row>
    <row r="282" spans="1:65" s="14" customFormat="1" ht="10.199999999999999">
      <c r="B282" s="204"/>
      <c r="C282" s="205"/>
      <c r="D282" s="188" t="s">
        <v>139</v>
      </c>
      <c r="E282" s="206" t="s">
        <v>40</v>
      </c>
      <c r="F282" s="207" t="s">
        <v>480</v>
      </c>
      <c r="G282" s="205"/>
      <c r="H282" s="208">
        <v>570</v>
      </c>
      <c r="I282" s="209"/>
      <c r="J282" s="205"/>
      <c r="K282" s="205"/>
      <c r="L282" s="210"/>
      <c r="M282" s="211"/>
      <c r="N282" s="212"/>
      <c r="O282" s="212"/>
      <c r="P282" s="212"/>
      <c r="Q282" s="212"/>
      <c r="R282" s="212"/>
      <c r="S282" s="212"/>
      <c r="T282" s="213"/>
      <c r="AT282" s="214" t="s">
        <v>139</v>
      </c>
      <c r="AU282" s="214" t="s">
        <v>88</v>
      </c>
      <c r="AV282" s="14" t="s">
        <v>88</v>
      </c>
      <c r="AW282" s="14" t="s">
        <v>38</v>
      </c>
      <c r="AX282" s="14" t="s">
        <v>86</v>
      </c>
      <c r="AY282" s="214" t="s">
        <v>125</v>
      </c>
    </row>
    <row r="283" spans="1:65" s="2" customFormat="1" ht="14.4" customHeight="1">
      <c r="A283" s="35"/>
      <c r="B283" s="36"/>
      <c r="C283" s="175" t="s">
        <v>371</v>
      </c>
      <c r="D283" s="175" t="s">
        <v>128</v>
      </c>
      <c r="E283" s="176" t="s">
        <v>376</v>
      </c>
      <c r="F283" s="177" t="s">
        <v>377</v>
      </c>
      <c r="G283" s="178" t="s">
        <v>131</v>
      </c>
      <c r="H283" s="179">
        <v>570</v>
      </c>
      <c r="I283" s="180"/>
      <c r="J283" s="181">
        <f>ROUND(I283*H283,2)</f>
        <v>0</v>
      </c>
      <c r="K283" s="177" t="s">
        <v>132</v>
      </c>
      <c r="L283" s="40"/>
      <c r="M283" s="182" t="s">
        <v>40</v>
      </c>
      <c r="N283" s="183" t="s">
        <v>51</v>
      </c>
      <c r="O283" s="66"/>
      <c r="P283" s="184">
        <f>O283*H283</f>
        <v>0</v>
      </c>
      <c r="Q283" s="184">
        <v>1.0999999999999999E-2</v>
      </c>
      <c r="R283" s="184">
        <f>Q283*H283</f>
        <v>6.27</v>
      </c>
      <c r="S283" s="184">
        <v>1.0999999999999999E-2</v>
      </c>
      <c r="T283" s="185">
        <f>S283*H283</f>
        <v>6.27</v>
      </c>
      <c r="U283" s="35"/>
      <c r="V283" s="35"/>
      <c r="W283" s="35"/>
      <c r="X283" s="35"/>
      <c r="Y283" s="35"/>
      <c r="Z283" s="35"/>
      <c r="AA283" s="35"/>
      <c r="AB283" s="35"/>
      <c r="AC283" s="35"/>
      <c r="AD283" s="35"/>
      <c r="AE283" s="35"/>
      <c r="AR283" s="186" t="s">
        <v>179</v>
      </c>
      <c r="AT283" s="186" t="s">
        <v>128</v>
      </c>
      <c r="AU283" s="186" t="s">
        <v>88</v>
      </c>
      <c r="AY283" s="18" t="s">
        <v>125</v>
      </c>
      <c r="BE283" s="187">
        <f>IF(N283="základní",J283,0)</f>
        <v>0</v>
      </c>
      <c r="BF283" s="187">
        <f>IF(N283="snížená",J283,0)</f>
        <v>0</v>
      </c>
      <c r="BG283" s="187">
        <f>IF(N283="zákl. přenesená",J283,0)</f>
        <v>0</v>
      </c>
      <c r="BH283" s="187">
        <f>IF(N283="sníž. přenesená",J283,0)</f>
        <v>0</v>
      </c>
      <c r="BI283" s="187">
        <f>IF(N283="nulová",J283,0)</f>
        <v>0</v>
      </c>
      <c r="BJ283" s="18" t="s">
        <v>133</v>
      </c>
      <c r="BK283" s="187">
        <f>ROUND(I283*H283,2)</f>
        <v>0</v>
      </c>
      <c r="BL283" s="18" t="s">
        <v>179</v>
      </c>
      <c r="BM283" s="186" t="s">
        <v>378</v>
      </c>
    </row>
    <row r="284" spans="1:65" s="2" customFormat="1" ht="19.2">
      <c r="A284" s="35"/>
      <c r="B284" s="36"/>
      <c r="C284" s="37"/>
      <c r="D284" s="188" t="s">
        <v>135</v>
      </c>
      <c r="E284" s="37"/>
      <c r="F284" s="189" t="s">
        <v>379</v>
      </c>
      <c r="G284" s="37"/>
      <c r="H284" s="37"/>
      <c r="I284" s="190"/>
      <c r="J284" s="37"/>
      <c r="K284" s="37"/>
      <c r="L284" s="40"/>
      <c r="M284" s="191"/>
      <c r="N284" s="192"/>
      <c r="O284" s="66"/>
      <c r="P284" s="66"/>
      <c r="Q284" s="66"/>
      <c r="R284" s="66"/>
      <c r="S284" s="66"/>
      <c r="T284" s="67"/>
      <c r="U284" s="35"/>
      <c r="V284" s="35"/>
      <c r="W284" s="35"/>
      <c r="X284" s="35"/>
      <c r="Y284" s="35"/>
      <c r="Z284" s="35"/>
      <c r="AA284" s="35"/>
      <c r="AB284" s="35"/>
      <c r="AC284" s="35"/>
      <c r="AD284" s="35"/>
      <c r="AE284" s="35"/>
      <c r="AT284" s="18" t="s">
        <v>135</v>
      </c>
      <c r="AU284" s="18" t="s">
        <v>88</v>
      </c>
    </row>
    <row r="285" spans="1:65" s="13" customFormat="1" ht="10.199999999999999">
      <c r="B285" s="194"/>
      <c r="C285" s="195"/>
      <c r="D285" s="188" t="s">
        <v>139</v>
      </c>
      <c r="E285" s="196" t="s">
        <v>40</v>
      </c>
      <c r="F285" s="197" t="s">
        <v>483</v>
      </c>
      <c r="G285" s="195"/>
      <c r="H285" s="196" t="s">
        <v>40</v>
      </c>
      <c r="I285" s="198"/>
      <c r="J285" s="195"/>
      <c r="K285" s="195"/>
      <c r="L285" s="199"/>
      <c r="M285" s="200"/>
      <c r="N285" s="201"/>
      <c r="O285" s="201"/>
      <c r="P285" s="201"/>
      <c r="Q285" s="201"/>
      <c r="R285" s="201"/>
      <c r="S285" s="201"/>
      <c r="T285" s="202"/>
      <c r="AT285" s="203" t="s">
        <v>139</v>
      </c>
      <c r="AU285" s="203" t="s">
        <v>88</v>
      </c>
      <c r="AV285" s="13" t="s">
        <v>86</v>
      </c>
      <c r="AW285" s="13" t="s">
        <v>38</v>
      </c>
      <c r="AX285" s="13" t="s">
        <v>78</v>
      </c>
      <c r="AY285" s="203" t="s">
        <v>125</v>
      </c>
    </row>
    <row r="286" spans="1:65" s="14" customFormat="1" ht="10.199999999999999">
      <c r="B286" s="204"/>
      <c r="C286" s="205"/>
      <c r="D286" s="188" t="s">
        <v>139</v>
      </c>
      <c r="E286" s="206" t="s">
        <v>40</v>
      </c>
      <c r="F286" s="207" t="s">
        <v>480</v>
      </c>
      <c r="G286" s="205"/>
      <c r="H286" s="208">
        <v>570</v>
      </c>
      <c r="I286" s="209"/>
      <c r="J286" s="205"/>
      <c r="K286" s="205"/>
      <c r="L286" s="210"/>
      <c r="M286" s="211"/>
      <c r="N286" s="212"/>
      <c r="O286" s="212"/>
      <c r="P286" s="212"/>
      <c r="Q286" s="212"/>
      <c r="R286" s="212"/>
      <c r="S286" s="212"/>
      <c r="T286" s="213"/>
      <c r="AT286" s="214" t="s">
        <v>139</v>
      </c>
      <c r="AU286" s="214" t="s">
        <v>88</v>
      </c>
      <c r="AV286" s="14" t="s">
        <v>88</v>
      </c>
      <c r="AW286" s="14" t="s">
        <v>38</v>
      </c>
      <c r="AX286" s="14" t="s">
        <v>86</v>
      </c>
      <c r="AY286" s="214" t="s">
        <v>125</v>
      </c>
    </row>
    <row r="287" spans="1:65" s="2" customFormat="1" ht="14.4" customHeight="1">
      <c r="A287" s="35"/>
      <c r="B287" s="36"/>
      <c r="C287" s="175" t="s">
        <v>375</v>
      </c>
      <c r="D287" s="175" t="s">
        <v>128</v>
      </c>
      <c r="E287" s="176" t="s">
        <v>382</v>
      </c>
      <c r="F287" s="177" t="s">
        <v>383</v>
      </c>
      <c r="G287" s="178" t="s">
        <v>131</v>
      </c>
      <c r="H287" s="179">
        <v>570</v>
      </c>
      <c r="I287" s="180"/>
      <c r="J287" s="181">
        <f>ROUND(I287*H287,2)</f>
        <v>0</v>
      </c>
      <c r="K287" s="177" t="s">
        <v>132</v>
      </c>
      <c r="L287" s="40"/>
      <c r="M287" s="182" t="s">
        <v>40</v>
      </c>
      <c r="N287" s="183" t="s">
        <v>51</v>
      </c>
      <c r="O287" s="66"/>
      <c r="P287" s="184">
        <f>O287*H287</f>
        <v>0</v>
      </c>
      <c r="Q287" s="184">
        <v>6.0999999999999997E-4</v>
      </c>
      <c r="R287" s="184">
        <f>Q287*H287</f>
        <v>0.34770000000000001</v>
      </c>
      <c r="S287" s="184">
        <v>0</v>
      </c>
      <c r="T287" s="185">
        <f>S287*H287</f>
        <v>0</v>
      </c>
      <c r="U287" s="35"/>
      <c r="V287" s="35"/>
      <c r="W287" s="35"/>
      <c r="X287" s="35"/>
      <c r="Y287" s="35"/>
      <c r="Z287" s="35"/>
      <c r="AA287" s="35"/>
      <c r="AB287" s="35"/>
      <c r="AC287" s="35"/>
      <c r="AD287" s="35"/>
      <c r="AE287" s="35"/>
      <c r="AR287" s="186" t="s">
        <v>179</v>
      </c>
      <c r="AT287" s="186" t="s">
        <v>128</v>
      </c>
      <c r="AU287" s="186" t="s">
        <v>88</v>
      </c>
      <c r="AY287" s="18" t="s">
        <v>125</v>
      </c>
      <c r="BE287" s="187">
        <f>IF(N287="základní",J287,0)</f>
        <v>0</v>
      </c>
      <c r="BF287" s="187">
        <f>IF(N287="snížená",J287,0)</f>
        <v>0</v>
      </c>
      <c r="BG287" s="187">
        <f>IF(N287="zákl. přenesená",J287,0)</f>
        <v>0</v>
      </c>
      <c r="BH287" s="187">
        <f>IF(N287="sníž. přenesená",J287,0)</f>
        <v>0</v>
      </c>
      <c r="BI287" s="187">
        <f>IF(N287="nulová",J287,0)</f>
        <v>0</v>
      </c>
      <c r="BJ287" s="18" t="s">
        <v>133</v>
      </c>
      <c r="BK287" s="187">
        <f>ROUND(I287*H287,2)</f>
        <v>0</v>
      </c>
      <c r="BL287" s="18" t="s">
        <v>179</v>
      </c>
      <c r="BM287" s="186" t="s">
        <v>384</v>
      </c>
    </row>
    <row r="288" spans="1:65" s="2" customFormat="1" ht="10.199999999999999">
      <c r="A288" s="35"/>
      <c r="B288" s="36"/>
      <c r="C288" s="37"/>
      <c r="D288" s="188" t="s">
        <v>135</v>
      </c>
      <c r="E288" s="37"/>
      <c r="F288" s="189" t="s">
        <v>385</v>
      </c>
      <c r="G288" s="37"/>
      <c r="H288" s="37"/>
      <c r="I288" s="190"/>
      <c r="J288" s="37"/>
      <c r="K288" s="37"/>
      <c r="L288" s="40"/>
      <c r="M288" s="191"/>
      <c r="N288" s="192"/>
      <c r="O288" s="66"/>
      <c r="P288" s="66"/>
      <c r="Q288" s="66"/>
      <c r="R288" s="66"/>
      <c r="S288" s="66"/>
      <c r="T288" s="67"/>
      <c r="U288" s="35"/>
      <c r="V288" s="35"/>
      <c r="W288" s="35"/>
      <c r="X288" s="35"/>
      <c r="Y288" s="35"/>
      <c r="Z288" s="35"/>
      <c r="AA288" s="35"/>
      <c r="AB288" s="35"/>
      <c r="AC288" s="35"/>
      <c r="AD288" s="35"/>
      <c r="AE288" s="35"/>
      <c r="AT288" s="18" t="s">
        <v>135</v>
      </c>
      <c r="AU288" s="18" t="s">
        <v>88</v>
      </c>
    </row>
    <row r="289" spans="1:65" s="13" customFormat="1" ht="10.199999999999999">
      <c r="B289" s="194"/>
      <c r="C289" s="195"/>
      <c r="D289" s="188" t="s">
        <v>139</v>
      </c>
      <c r="E289" s="196" t="s">
        <v>40</v>
      </c>
      <c r="F289" s="197" t="s">
        <v>484</v>
      </c>
      <c r="G289" s="195"/>
      <c r="H289" s="196" t="s">
        <v>40</v>
      </c>
      <c r="I289" s="198"/>
      <c r="J289" s="195"/>
      <c r="K289" s="195"/>
      <c r="L289" s="199"/>
      <c r="M289" s="200"/>
      <c r="N289" s="201"/>
      <c r="O289" s="201"/>
      <c r="P289" s="201"/>
      <c r="Q289" s="201"/>
      <c r="R289" s="201"/>
      <c r="S289" s="201"/>
      <c r="T289" s="202"/>
      <c r="AT289" s="203" t="s">
        <v>139</v>
      </c>
      <c r="AU289" s="203" t="s">
        <v>88</v>
      </c>
      <c r="AV289" s="13" t="s">
        <v>86</v>
      </c>
      <c r="AW289" s="13" t="s">
        <v>38</v>
      </c>
      <c r="AX289" s="13" t="s">
        <v>78</v>
      </c>
      <c r="AY289" s="203" t="s">
        <v>125</v>
      </c>
    </row>
    <row r="290" spans="1:65" s="13" customFormat="1" ht="10.199999999999999">
      <c r="B290" s="194"/>
      <c r="C290" s="195"/>
      <c r="D290" s="188" t="s">
        <v>139</v>
      </c>
      <c r="E290" s="196" t="s">
        <v>40</v>
      </c>
      <c r="F290" s="197" t="s">
        <v>387</v>
      </c>
      <c r="G290" s="195"/>
      <c r="H290" s="196" t="s">
        <v>40</v>
      </c>
      <c r="I290" s="198"/>
      <c r="J290" s="195"/>
      <c r="K290" s="195"/>
      <c r="L290" s="199"/>
      <c r="M290" s="200"/>
      <c r="N290" s="201"/>
      <c r="O290" s="201"/>
      <c r="P290" s="201"/>
      <c r="Q290" s="201"/>
      <c r="R290" s="201"/>
      <c r="S290" s="201"/>
      <c r="T290" s="202"/>
      <c r="AT290" s="203" t="s">
        <v>139</v>
      </c>
      <c r="AU290" s="203" t="s">
        <v>88</v>
      </c>
      <c r="AV290" s="13" t="s">
        <v>86</v>
      </c>
      <c r="AW290" s="13" t="s">
        <v>38</v>
      </c>
      <c r="AX290" s="13" t="s">
        <v>78</v>
      </c>
      <c r="AY290" s="203" t="s">
        <v>125</v>
      </c>
    </row>
    <row r="291" spans="1:65" s="14" customFormat="1" ht="10.199999999999999">
      <c r="B291" s="204"/>
      <c r="C291" s="205"/>
      <c r="D291" s="188" t="s">
        <v>139</v>
      </c>
      <c r="E291" s="206" t="s">
        <v>40</v>
      </c>
      <c r="F291" s="207" t="s">
        <v>480</v>
      </c>
      <c r="G291" s="205"/>
      <c r="H291" s="208">
        <v>570</v>
      </c>
      <c r="I291" s="209"/>
      <c r="J291" s="205"/>
      <c r="K291" s="205"/>
      <c r="L291" s="210"/>
      <c r="M291" s="211"/>
      <c r="N291" s="212"/>
      <c r="O291" s="212"/>
      <c r="P291" s="212"/>
      <c r="Q291" s="212"/>
      <c r="R291" s="212"/>
      <c r="S291" s="212"/>
      <c r="T291" s="213"/>
      <c r="AT291" s="214" t="s">
        <v>139</v>
      </c>
      <c r="AU291" s="214" t="s">
        <v>88</v>
      </c>
      <c r="AV291" s="14" t="s">
        <v>88</v>
      </c>
      <c r="AW291" s="14" t="s">
        <v>38</v>
      </c>
      <c r="AX291" s="14" t="s">
        <v>86</v>
      </c>
      <c r="AY291" s="214" t="s">
        <v>125</v>
      </c>
    </row>
    <row r="292" spans="1:65" s="2" customFormat="1" ht="14.4" customHeight="1">
      <c r="A292" s="35"/>
      <c r="B292" s="36"/>
      <c r="C292" s="175" t="s">
        <v>381</v>
      </c>
      <c r="D292" s="175" t="s">
        <v>128</v>
      </c>
      <c r="E292" s="176" t="s">
        <v>389</v>
      </c>
      <c r="F292" s="177" t="s">
        <v>390</v>
      </c>
      <c r="G292" s="178" t="s">
        <v>131</v>
      </c>
      <c r="H292" s="179">
        <v>570</v>
      </c>
      <c r="I292" s="180"/>
      <c r="J292" s="181">
        <f>ROUND(I292*H292,2)</f>
        <v>0</v>
      </c>
      <c r="K292" s="177" t="s">
        <v>132</v>
      </c>
      <c r="L292" s="40"/>
      <c r="M292" s="182" t="s">
        <v>40</v>
      </c>
      <c r="N292" s="183" t="s">
        <v>51</v>
      </c>
      <c r="O292" s="66"/>
      <c r="P292" s="184">
        <f>O292*H292</f>
        <v>0</v>
      </c>
      <c r="Q292" s="184">
        <v>1.4999999999999999E-4</v>
      </c>
      <c r="R292" s="184">
        <f>Q292*H292</f>
        <v>8.5499999999999993E-2</v>
      </c>
      <c r="S292" s="184">
        <v>0</v>
      </c>
      <c r="T292" s="185">
        <f>S292*H292</f>
        <v>0</v>
      </c>
      <c r="U292" s="35"/>
      <c r="V292" s="35"/>
      <c r="W292" s="35"/>
      <c r="X292" s="35"/>
      <c r="Y292" s="35"/>
      <c r="Z292" s="35"/>
      <c r="AA292" s="35"/>
      <c r="AB292" s="35"/>
      <c r="AC292" s="35"/>
      <c r="AD292" s="35"/>
      <c r="AE292" s="35"/>
      <c r="AR292" s="186" t="s">
        <v>179</v>
      </c>
      <c r="AT292" s="186" t="s">
        <v>128</v>
      </c>
      <c r="AU292" s="186" t="s">
        <v>88</v>
      </c>
      <c r="AY292" s="18" t="s">
        <v>125</v>
      </c>
      <c r="BE292" s="187">
        <f>IF(N292="základní",J292,0)</f>
        <v>0</v>
      </c>
      <c r="BF292" s="187">
        <f>IF(N292="snížená",J292,0)</f>
        <v>0</v>
      </c>
      <c r="BG292" s="187">
        <f>IF(N292="zákl. přenesená",J292,0)</f>
        <v>0</v>
      </c>
      <c r="BH292" s="187">
        <f>IF(N292="sníž. přenesená",J292,0)</f>
        <v>0</v>
      </c>
      <c r="BI292" s="187">
        <f>IF(N292="nulová",J292,0)</f>
        <v>0</v>
      </c>
      <c r="BJ292" s="18" t="s">
        <v>133</v>
      </c>
      <c r="BK292" s="187">
        <f>ROUND(I292*H292,2)</f>
        <v>0</v>
      </c>
      <c r="BL292" s="18" t="s">
        <v>179</v>
      </c>
      <c r="BM292" s="186" t="s">
        <v>391</v>
      </c>
    </row>
    <row r="293" spans="1:65" s="2" customFormat="1" ht="10.199999999999999">
      <c r="A293" s="35"/>
      <c r="B293" s="36"/>
      <c r="C293" s="37"/>
      <c r="D293" s="188" t="s">
        <v>135</v>
      </c>
      <c r="E293" s="37"/>
      <c r="F293" s="189" t="s">
        <v>392</v>
      </c>
      <c r="G293" s="37"/>
      <c r="H293" s="37"/>
      <c r="I293" s="190"/>
      <c r="J293" s="37"/>
      <c r="K293" s="37"/>
      <c r="L293" s="40"/>
      <c r="M293" s="191"/>
      <c r="N293" s="192"/>
      <c r="O293" s="66"/>
      <c r="P293" s="66"/>
      <c r="Q293" s="66"/>
      <c r="R293" s="66"/>
      <c r="S293" s="66"/>
      <c r="T293" s="67"/>
      <c r="U293" s="35"/>
      <c r="V293" s="35"/>
      <c r="W293" s="35"/>
      <c r="X293" s="35"/>
      <c r="Y293" s="35"/>
      <c r="Z293" s="35"/>
      <c r="AA293" s="35"/>
      <c r="AB293" s="35"/>
      <c r="AC293" s="35"/>
      <c r="AD293" s="35"/>
      <c r="AE293" s="35"/>
      <c r="AT293" s="18" t="s">
        <v>135</v>
      </c>
      <c r="AU293" s="18" t="s">
        <v>88</v>
      </c>
    </row>
    <row r="294" spans="1:65" s="13" customFormat="1" ht="10.199999999999999">
      <c r="B294" s="194"/>
      <c r="C294" s="195"/>
      <c r="D294" s="188" t="s">
        <v>139</v>
      </c>
      <c r="E294" s="196" t="s">
        <v>40</v>
      </c>
      <c r="F294" s="197" t="s">
        <v>484</v>
      </c>
      <c r="G294" s="195"/>
      <c r="H294" s="196" t="s">
        <v>40</v>
      </c>
      <c r="I294" s="198"/>
      <c r="J294" s="195"/>
      <c r="K294" s="195"/>
      <c r="L294" s="199"/>
      <c r="M294" s="200"/>
      <c r="N294" s="201"/>
      <c r="O294" s="201"/>
      <c r="P294" s="201"/>
      <c r="Q294" s="201"/>
      <c r="R294" s="201"/>
      <c r="S294" s="201"/>
      <c r="T294" s="202"/>
      <c r="AT294" s="203" t="s">
        <v>139</v>
      </c>
      <c r="AU294" s="203" t="s">
        <v>88</v>
      </c>
      <c r="AV294" s="13" t="s">
        <v>86</v>
      </c>
      <c r="AW294" s="13" t="s">
        <v>38</v>
      </c>
      <c r="AX294" s="13" t="s">
        <v>78</v>
      </c>
      <c r="AY294" s="203" t="s">
        <v>125</v>
      </c>
    </row>
    <row r="295" spans="1:65" s="13" customFormat="1" ht="10.199999999999999">
      <c r="B295" s="194"/>
      <c r="C295" s="195"/>
      <c r="D295" s="188" t="s">
        <v>139</v>
      </c>
      <c r="E295" s="196" t="s">
        <v>40</v>
      </c>
      <c r="F295" s="197" t="s">
        <v>485</v>
      </c>
      <c r="G295" s="195"/>
      <c r="H295" s="196" t="s">
        <v>40</v>
      </c>
      <c r="I295" s="198"/>
      <c r="J295" s="195"/>
      <c r="K295" s="195"/>
      <c r="L295" s="199"/>
      <c r="M295" s="200"/>
      <c r="N295" s="201"/>
      <c r="O295" s="201"/>
      <c r="P295" s="201"/>
      <c r="Q295" s="201"/>
      <c r="R295" s="201"/>
      <c r="S295" s="201"/>
      <c r="T295" s="202"/>
      <c r="AT295" s="203" t="s">
        <v>139</v>
      </c>
      <c r="AU295" s="203" t="s">
        <v>88</v>
      </c>
      <c r="AV295" s="13" t="s">
        <v>86</v>
      </c>
      <c r="AW295" s="13" t="s">
        <v>38</v>
      </c>
      <c r="AX295" s="13" t="s">
        <v>78</v>
      </c>
      <c r="AY295" s="203" t="s">
        <v>125</v>
      </c>
    </row>
    <row r="296" spans="1:65" s="14" customFormat="1" ht="10.199999999999999">
      <c r="B296" s="204"/>
      <c r="C296" s="205"/>
      <c r="D296" s="188" t="s">
        <v>139</v>
      </c>
      <c r="E296" s="206" t="s">
        <v>40</v>
      </c>
      <c r="F296" s="207" t="s">
        <v>480</v>
      </c>
      <c r="G296" s="205"/>
      <c r="H296" s="208">
        <v>570</v>
      </c>
      <c r="I296" s="209"/>
      <c r="J296" s="205"/>
      <c r="K296" s="205"/>
      <c r="L296" s="210"/>
      <c r="M296" s="211"/>
      <c r="N296" s="212"/>
      <c r="O296" s="212"/>
      <c r="P296" s="212"/>
      <c r="Q296" s="212"/>
      <c r="R296" s="212"/>
      <c r="S296" s="212"/>
      <c r="T296" s="213"/>
      <c r="AT296" s="214" t="s">
        <v>139</v>
      </c>
      <c r="AU296" s="214" t="s">
        <v>88</v>
      </c>
      <c r="AV296" s="14" t="s">
        <v>88</v>
      </c>
      <c r="AW296" s="14" t="s">
        <v>38</v>
      </c>
      <c r="AX296" s="14" t="s">
        <v>86</v>
      </c>
      <c r="AY296" s="214" t="s">
        <v>125</v>
      </c>
    </row>
    <row r="297" spans="1:65" s="2" customFormat="1" ht="14.4" customHeight="1">
      <c r="A297" s="35"/>
      <c r="B297" s="36"/>
      <c r="C297" s="175" t="s">
        <v>388</v>
      </c>
      <c r="D297" s="175" t="s">
        <v>128</v>
      </c>
      <c r="E297" s="176" t="s">
        <v>395</v>
      </c>
      <c r="F297" s="177" t="s">
        <v>396</v>
      </c>
      <c r="G297" s="178" t="s">
        <v>131</v>
      </c>
      <c r="H297" s="179">
        <v>2280</v>
      </c>
      <c r="I297" s="180"/>
      <c r="J297" s="181">
        <f>ROUND(I297*H297,2)</f>
        <v>0</v>
      </c>
      <c r="K297" s="177" t="s">
        <v>132</v>
      </c>
      <c r="L297" s="40"/>
      <c r="M297" s="182" t="s">
        <v>40</v>
      </c>
      <c r="N297" s="183" t="s">
        <v>51</v>
      </c>
      <c r="O297" s="66"/>
      <c r="P297" s="184">
        <f>O297*H297</f>
        <v>0</v>
      </c>
      <c r="Q297" s="184">
        <v>2.9E-4</v>
      </c>
      <c r="R297" s="184">
        <f>Q297*H297</f>
        <v>0.66120000000000001</v>
      </c>
      <c r="S297" s="184">
        <v>0</v>
      </c>
      <c r="T297" s="185">
        <f>S297*H297</f>
        <v>0</v>
      </c>
      <c r="U297" s="35"/>
      <c r="V297" s="35"/>
      <c r="W297" s="35"/>
      <c r="X297" s="35"/>
      <c r="Y297" s="35"/>
      <c r="Z297" s="35"/>
      <c r="AA297" s="35"/>
      <c r="AB297" s="35"/>
      <c r="AC297" s="35"/>
      <c r="AD297" s="35"/>
      <c r="AE297" s="35"/>
      <c r="AR297" s="186" t="s">
        <v>179</v>
      </c>
      <c r="AT297" s="186" t="s">
        <v>128</v>
      </c>
      <c r="AU297" s="186" t="s">
        <v>88</v>
      </c>
      <c r="AY297" s="18" t="s">
        <v>125</v>
      </c>
      <c r="BE297" s="187">
        <f>IF(N297="základní",J297,0)</f>
        <v>0</v>
      </c>
      <c r="BF297" s="187">
        <f>IF(N297="snížená",J297,0)</f>
        <v>0</v>
      </c>
      <c r="BG297" s="187">
        <f>IF(N297="zákl. přenesená",J297,0)</f>
        <v>0</v>
      </c>
      <c r="BH297" s="187">
        <f>IF(N297="sníž. přenesená",J297,0)</f>
        <v>0</v>
      </c>
      <c r="BI297" s="187">
        <f>IF(N297="nulová",J297,0)</f>
        <v>0</v>
      </c>
      <c r="BJ297" s="18" t="s">
        <v>133</v>
      </c>
      <c r="BK297" s="187">
        <f>ROUND(I297*H297,2)</f>
        <v>0</v>
      </c>
      <c r="BL297" s="18" t="s">
        <v>179</v>
      </c>
      <c r="BM297" s="186" t="s">
        <v>397</v>
      </c>
    </row>
    <row r="298" spans="1:65" s="2" customFormat="1" ht="10.199999999999999">
      <c r="A298" s="35"/>
      <c r="B298" s="36"/>
      <c r="C298" s="37"/>
      <c r="D298" s="188" t="s">
        <v>135</v>
      </c>
      <c r="E298" s="37"/>
      <c r="F298" s="189" t="s">
        <v>398</v>
      </c>
      <c r="G298" s="37"/>
      <c r="H298" s="37"/>
      <c r="I298" s="190"/>
      <c r="J298" s="37"/>
      <c r="K298" s="37"/>
      <c r="L298" s="40"/>
      <c r="M298" s="191"/>
      <c r="N298" s="192"/>
      <c r="O298" s="66"/>
      <c r="P298" s="66"/>
      <c r="Q298" s="66"/>
      <c r="R298" s="66"/>
      <c r="S298" s="66"/>
      <c r="T298" s="67"/>
      <c r="U298" s="35"/>
      <c r="V298" s="35"/>
      <c r="W298" s="35"/>
      <c r="X298" s="35"/>
      <c r="Y298" s="35"/>
      <c r="Z298" s="35"/>
      <c r="AA298" s="35"/>
      <c r="AB298" s="35"/>
      <c r="AC298" s="35"/>
      <c r="AD298" s="35"/>
      <c r="AE298" s="35"/>
      <c r="AT298" s="18" t="s">
        <v>135</v>
      </c>
      <c r="AU298" s="18" t="s">
        <v>88</v>
      </c>
    </row>
    <row r="299" spans="1:65" s="13" customFormat="1" ht="10.199999999999999">
      <c r="B299" s="194"/>
      <c r="C299" s="195"/>
      <c r="D299" s="188" t="s">
        <v>139</v>
      </c>
      <c r="E299" s="196" t="s">
        <v>40</v>
      </c>
      <c r="F299" s="197" t="s">
        <v>484</v>
      </c>
      <c r="G299" s="195"/>
      <c r="H299" s="196" t="s">
        <v>40</v>
      </c>
      <c r="I299" s="198"/>
      <c r="J299" s="195"/>
      <c r="K299" s="195"/>
      <c r="L299" s="199"/>
      <c r="M299" s="200"/>
      <c r="N299" s="201"/>
      <c r="O299" s="201"/>
      <c r="P299" s="201"/>
      <c r="Q299" s="201"/>
      <c r="R299" s="201"/>
      <c r="S299" s="201"/>
      <c r="T299" s="202"/>
      <c r="AT299" s="203" t="s">
        <v>139</v>
      </c>
      <c r="AU299" s="203" t="s">
        <v>88</v>
      </c>
      <c r="AV299" s="13" t="s">
        <v>86</v>
      </c>
      <c r="AW299" s="13" t="s">
        <v>38</v>
      </c>
      <c r="AX299" s="13" t="s">
        <v>78</v>
      </c>
      <c r="AY299" s="203" t="s">
        <v>125</v>
      </c>
    </row>
    <row r="300" spans="1:65" s="13" customFormat="1" ht="10.199999999999999">
      <c r="B300" s="194"/>
      <c r="C300" s="195"/>
      <c r="D300" s="188" t="s">
        <v>139</v>
      </c>
      <c r="E300" s="196" t="s">
        <v>40</v>
      </c>
      <c r="F300" s="197" t="s">
        <v>486</v>
      </c>
      <c r="G300" s="195"/>
      <c r="H300" s="196" t="s">
        <v>40</v>
      </c>
      <c r="I300" s="198"/>
      <c r="J300" s="195"/>
      <c r="K300" s="195"/>
      <c r="L300" s="199"/>
      <c r="M300" s="200"/>
      <c r="N300" s="201"/>
      <c r="O300" s="201"/>
      <c r="P300" s="201"/>
      <c r="Q300" s="201"/>
      <c r="R300" s="201"/>
      <c r="S300" s="201"/>
      <c r="T300" s="202"/>
      <c r="AT300" s="203" t="s">
        <v>139</v>
      </c>
      <c r="AU300" s="203" t="s">
        <v>88</v>
      </c>
      <c r="AV300" s="13" t="s">
        <v>86</v>
      </c>
      <c r="AW300" s="13" t="s">
        <v>38</v>
      </c>
      <c r="AX300" s="13" t="s">
        <v>78</v>
      </c>
      <c r="AY300" s="203" t="s">
        <v>125</v>
      </c>
    </row>
    <row r="301" spans="1:65" s="14" customFormat="1" ht="10.199999999999999">
      <c r="B301" s="204"/>
      <c r="C301" s="205"/>
      <c r="D301" s="188" t="s">
        <v>139</v>
      </c>
      <c r="E301" s="206" t="s">
        <v>40</v>
      </c>
      <c r="F301" s="207" t="s">
        <v>487</v>
      </c>
      <c r="G301" s="205"/>
      <c r="H301" s="208">
        <v>2280</v>
      </c>
      <c r="I301" s="209"/>
      <c r="J301" s="205"/>
      <c r="K301" s="205"/>
      <c r="L301" s="210"/>
      <c r="M301" s="211"/>
      <c r="N301" s="212"/>
      <c r="O301" s="212"/>
      <c r="P301" s="212"/>
      <c r="Q301" s="212"/>
      <c r="R301" s="212"/>
      <c r="S301" s="212"/>
      <c r="T301" s="213"/>
      <c r="AT301" s="214" t="s">
        <v>139</v>
      </c>
      <c r="AU301" s="214" t="s">
        <v>88</v>
      </c>
      <c r="AV301" s="14" t="s">
        <v>88</v>
      </c>
      <c r="AW301" s="14" t="s">
        <v>38</v>
      </c>
      <c r="AX301" s="14" t="s">
        <v>86</v>
      </c>
      <c r="AY301" s="214" t="s">
        <v>125</v>
      </c>
    </row>
    <row r="302" spans="1:65" s="2" customFormat="1" ht="14.4" customHeight="1">
      <c r="A302" s="35"/>
      <c r="B302" s="36"/>
      <c r="C302" s="175" t="s">
        <v>394</v>
      </c>
      <c r="D302" s="175" t="s">
        <v>128</v>
      </c>
      <c r="E302" s="176" t="s">
        <v>402</v>
      </c>
      <c r="F302" s="177" t="s">
        <v>403</v>
      </c>
      <c r="G302" s="178" t="s">
        <v>131</v>
      </c>
      <c r="H302" s="179">
        <v>570</v>
      </c>
      <c r="I302" s="180"/>
      <c r="J302" s="181">
        <f>ROUND(I302*H302,2)</f>
        <v>0</v>
      </c>
      <c r="K302" s="177" t="s">
        <v>132</v>
      </c>
      <c r="L302" s="40"/>
      <c r="M302" s="182" t="s">
        <v>40</v>
      </c>
      <c r="N302" s="183" t="s">
        <v>51</v>
      </c>
      <c r="O302" s="66"/>
      <c r="P302" s="184">
        <f>O302*H302</f>
        <v>0</v>
      </c>
      <c r="Q302" s="184">
        <v>2.9999999999999997E-4</v>
      </c>
      <c r="R302" s="184">
        <f>Q302*H302</f>
        <v>0.17099999999999999</v>
      </c>
      <c r="S302" s="184">
        <v>0</v>
      </c>
      <c r="T302" s="185">
        <f>S302*H302</f>
        <v>0</v>
      </c>
      <c r="U302" s="35"/>
      <c r="V302" s="35"/>
      <c r="W302" s="35"/>
      <c r="X302" s="35"/>
      <c r="Y302" s="35"/>
      <c r="Z302" s="35"/>
      <c r="AA302" s="35"/>
      <c r="AB302" s="35"/>
      <c r="AC302" s="35"/>
      <c r="AD302" s="35"/>
      <c r="AE302" s="35"/>
      <c r="AR302" s="186" t="s">
        <v>179</v>
      </c>
      <c r="AT302" s="186" t="s">
        <v>128</v>
      </c>
      <c r="AU302" s="186" t="s">
        <v>88</v>
      </c>
      <c r="AY302" s="18" t="s">
        <v>125</v>
      </c>
      <c r="BE302" s="187">
        <f>IF(N302="základní",J302,0)</f>
        <v>0</v>
      </c>
      <c r="BF302" s="187">
        <f>IF(N302="snížená",J302,0)</f>
        <v>0</v>
      </c>
      <c r="BG302" s="187">
        <f>IF(N302="zákl. přenesená",J302,0)</f>
        <v>0</v>
      </c>
      <c r="BH302" s="187">
        <f>IF(N302="sníž. přenesená",J302,0)</f>
        <v>0</v>
      </c>
      <c r="BI302" s="187">
        <f>IF(N302="nulová",J302,0)</f>
        <v>0</v>
      </c>
      <c r="BJ302" s="18" t="s">
        <v>133</v>
      </c>
      <c r="BK302" s="187">
        <f>ROUND(I302*H302,2)</f>
        <v>0</v>
      </c>
      <c r="BL302" s="18" t="s">
        <v>179</v>
      </c>
      <c r="BM302" s="186" t="s">
        <v>404</v>
      </c>
    </row>
    <row r="303" spans="1:65" s="2" customFormat="1" ht="10.199999999999999">
      <c r="A303" s="35"/>
      <c r="B303" s="36"/>
      <c r="C303" s="37"/>
      <c r="D303" s="188" t="s">
        <v>135</v>
      </c>
      <c r="E303" s="37"/>
      <c r="F303" s="189" t="s">
        <v>405</v>
      </c>
      <c r="G303" s="37"/>
      <c r="H303" s="37"/>
      <c r="I303" s="190"/>
      <c r="J303" s="37"/>
      <c r="K303" s="37"/>
      <c r="L303" s="40"/>
      <c r="M303" s="191"/>
      <c r="N303" s="192"/>
      <c r="O303" s="66"/>
      <c r="P303" s="66"/>
      <c r="Q303" s="66"/>
      <c r="R303" s="66"/>
      <c r="S303" s="66"/>
      <c r="T303" s="67"/>
      <c r="U303" s="35"/>
      <c r="V303" s="35"/>
      <c r="W303" s="35"/>
      <c r="X303" s="35"/>
      <c r="Y303" s="35"/>
      <c r="Z303" s="35"/>
      <c r="AA303" s="35"/>
      <c r="AB303" s="35"/>
      <c r="AC303" s="35"/>
      <c r="AD303" s="35"/>
      <c r="AE303" s="35"/>
      <c r="AT303" s="18" t="s">
        <v>135</v>
      </c>
      <c r="AU303" s="18" t="s">
        <v>88</v>
      </c>
    </row>
    <row r="304" spans="1:65" s="13" customFormat="1" ht="10.199999999999999">
      <c r="B304" s="194"/>
      <c r="C304" s="195"/>
      <c r="D304" s="188" t="s">
        <v>139</v>
      </c>
      <c r="E304" s="196" t="s">
        <v>40</v>
      </c>
      <c r="F304" s="197" t="s">
        <v>484</v>
      </c>
      <c r="G304" s="195"/>
      <c r="H304" s="196" t="s">
        <v>40</v>
      </c>
      <c r="I304" s="198"/>
      <c r="J304" s="195"/>
      <c r="K304" s="195"/>
      <c r="L304" s="199"/>
      <c r="M304" s="200"/>
      <c r="N304" s="201"/>
      <c r="O304" s="201"/>
      <c r="P304" s="201"/>
      <c r="Q304" s="201"/>
      <c r="R304" s="201"/>
      <c r="S304" s="201"/>
      <c r="T304" s="202"/>
      <c r="AT304" s="203" t="s">
        <v>139</v>
      </c>
      <c r="AU304" s="203" t="s">
        <v>88</v>
      </c>
      <c r="AV304" s="13" t="s">
        <v>86</v>
      </c>
      <c r="AW304" s="13" t="s">
        <v>38</v>
      </c>
      <c r="AX304" s="13" t="s">
        <v>78</v>
      </c>
      <c r="AY304" s="203" t="s">
        <v>125</v>
      </c>
    </row>
    <row r="305" spans="1:51" s="13" customFormat="1" ht="10.199999999999999">
      <c r="B305" s="194"/>
      <c r="C305" s="195"/>
      <c r="D305" s="188" t="s">
        <v>139</v>
      </c>
      <c r="E305" s="196" t="s">
        <v>40</v>
      </c>
      <c r="F305" s="197" t="s">
        <v>488</v>
      </c>
      <c r="G305" s="195"/>
      <c r="H305" s="196" t="s">
        <v>40</v>
      </c>
      <c r="I305" s="198"/>
      <c r="J305" s="195"/>
      <c r="K305" s="195"/>
      <c r="L305" s="199"/>
      <c r="M305" s="200"/>
      <c r="N305" s="201"/>
      <c r="O305" s="201"/>
      <c r="P305" s="201"/>
      <c r="Q305" s="201"/>
      <c r="R305" s="201"/>
      <c r="S305" s="201"/>
      <c r="T305" s="202"/>
      <c r="AT305" s="203" t="s">
        <v>139</v>
      </c>
      <c r="AU305" s="203" t="s">
        <v>88</v>
      </c>
      <c r="AV305" s="13" t="s">
        <v>86</v>
      </c>
      <c r="AW305" s="13" t="s">
        <v>38</v>
      </c>
      <c r="AX305" s="13" t="s">
        <v>78</v>
      </c>
      <c r="AY305" s="203" t="s">
        <v>125</v>
      </c>
    </row>
    <row r="306" spans="1:51" s="14" customFormat="1" ht="10.199999999999999">
      <c r="B306" s="204"/>
      <c r="C306" s="205"/>
      <c r="D306" s="188" t="s">
        <v>139</v>
      </c>
      <c r="E306" s="206" t="s">
        <v>40</v>
      </c>
      <c r="F306" s="207" t="s">
        <v>480</v>
      </c>
      <c r="G306" s="205"/>
      <c r="H306" s="208">
        <v>570</v>
      </c>
      <c r="I306" s="209"/>
      <c r="J306" s="205"/>
      <c r="K306" s="205"/>
      <c r="L306" s="210"/>
      <c r="M306" s="236"/>
      <c r="N306" s="237"/>
      <c r="O306" s="237"/>
      <c r="P306" s="237"/>
      <c r="Q306" s="237"/>
      <c r="R306" s="237"/>
      <c r="S306" s="237"/>
      <c r="T306" s="238"/>
      <c r="AT306" s="214" t="s">
        <v>139</v>
      </c>
      <c r="AU306" s="214" t="s">
        <v>88</v>
      </c>
      <c r="AV306" s="14" t="s">
        <v>88</v>
      </c>
      <c r="AW306" s="14" t="s">
        <v>38</v>
      </c>
      <c r="AX306" s="14" t="s">
        <v>86</v>
      </c>
      <c r="AY306" s="214" t="s">
        <v>125</v>
      </c>
    </row>
    <row r="307" spans="1:51" s="2" customFormat="1" ht="6.9" customHeight="1">
      <c r="A307" s="35"/>
      <c r="B307" s="49"/>
      <c r="C307" s="50"/>
      <c r="D307" s="50"/>
      <c r="E307" s="50"/>
      <c r="F307" s="50"/>
      <c r="G307" s="50"/>
      <c r="H307" s="50"/>
      <c r="I307" s="50"/>
      <c r="J307" s="50"/>
      <c r="K307" s="50"/>
      <c r="L307" s="40"/>
      <c r="M307" s="35"/>
      <c r="O307" s="35"/>
      <c r="P307" s="35"/>
      <c r="Q307" s="35"/>
      <c r="R307" s="35"/>
      <c r="S307" s="35"/>
      <c r="T307" s="35"/>
      <c r="U307" s="35"/>
      <c r="V307" s="35"/>
      <c r="W307" s="35"/>
      <c r="X307" s="35"/>
      <c r="Y307" s="35"/>
      <c r="Z307" s="35"/>
      <c r="AA307" s="35"/>
      <c r="AB307" s="35"/>
      <c r="AC307" s="35"/>
      <c r="AD307" s="35"/>
      <c r="AE307" s="35"/>
    </row>
  </sheetData>
  <sheetProtection algorithmName="SHA-512" hashValue="RTjt1WeS+oASBLrVnEtkDMb4Ks0YAHCKgmMbI9g7csoETo2CBy9t9mlxsqKlKcq8hrlNZfEU9nkGDGksB6aAlQ==" saltValue="zmCZqwPvEBUGemQ23V95iLxsDyZPj0ZjqAyvQqtg5WT6sX4XRWN0m+vT91rXVWszRGSdoG62d+j52Ht6hJsmOA==" spinCount="100000" sheet="1" objects="1" scenarios="1" formatColumns="0" formatRows="0" autoFilter="0"/>
  <autoFilter ref="C86:K306"/>
  <mergeCells count="9">
    <mergeCell ref="E50:H50"/>
    <mergeCell ref="E77:H77"/>
    <mergeCell ref="E79:H79"/>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22"/>
  <sheetViews>
    <sheetView showGridLines="0" workbookViewId="0"/>
  </sheetViews>
  <sheetFormatPr defaultRowHeight="14.4"/>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1.42578125" style="1" customWidth="1"/>
    <col min="9" max="11" width="20.140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363"/>
      <c r="M2" s="363"/>
      <c r="N2" s="363"/>
      <c r="O2" s="363"/>
      <c r="P2" s="363"/>
      <c r="Q2" s="363"/>
      <c r="R2" s="363"/>
      <c r="S2" s="363"/>
      <c r="T2" s="363"/>
      <c r="U2" s="363"/>
      <c r="V2" s="363"/>
      <c r="AT2" s="18" t="s">
        <v>94</v>
      </c>
    </row>
    <row r="3" spans="1:46" s="1" customFormat="1" ht="6.9" customHeight="1">
      <c r="B3" s="103"/>
      <c r="C3" s="104"/>
      <c r="D3" s="104"/>
      <c r="E3" s="104"/>
      <c r="F3" s="104"/>
      <c r="G3" s="104"/>
      <c r="H3" s="104"/>
      <c r="I3" s="104"/>
      <c r="J3" s="104"/>
      <c r="K3" s="104"/>
      <c r="L3" s="21"/>
      <c r="AT3" s="18" t="s">
        <v>88</v>
      </c>
    </row>
    <row r="4" spans="1:46" s="1" customFormat="1" ht="24.9" customHeight="1">
      <c r="B4" s="21"/>
      <c r="D4" s="105" t="s">
        <v>95</v>
      </c>
      <c r="L4" s="21"/>
      <c r="M4" s="106" t="s">
        <v>10</v>
      </c>
      <c r="AT4" s="18" t="s">
        <v>38</v>
      </c>
    </row>
    <row r="5" spans="1:46" s="1" customFormat="1" ht="6.9" customHeight="1">
      <c r="B5" s="21"/>
      <c r="L5" s="21"/>
    </row>
    <row r="6" spans="1:46" s="1" customFormat="1" ht="12" customHeight="1">
      <c r="B6" s="21"/>
      <c r="D6" s="107" t="s">
        <v>16</v>
      </c>
      <c r="L6" s="21"/>
    </row>
    <row r="7" spans="1:46" s="1" customFormat="1" ht="16.5" customHeight="1">
      <c r="B7" s="21"/>
      <c r="E7" s="364" t="str">
        <f>'Rekapitulace stavby'!K6</f>
        <v>VD Hradištko, protikorozní ochrana vrat HO a DO PK</v>
      </c>
      <c r="F7" s="365"/>
      <c r="G7" s="365"/>
      <c r="H7" s="365"/>
      <c r="L7" s="21"/>
    </row>
    <row r="8" spans="1:46" s="2" customFormat="1" ht="12" customHeight="1">
      <c r="A8" s="35"/>
      <c r="B8" s="40"/>
      <c r="C8" s="35"/>
      <c r="D8" s="107" t="s">
        <v>96</v>
      </c>
      <c r="E8" s="35"/>
      <c r="F8" s="35"/>
      <c r="G8" s="35"/>
      <c r="H8" s="35"/>
      <c r="I8" s="35"/>
      <c r="J8" s="35"/>
      <c r="K8" s="35"/>
      <c r="L8" s="108"/>
      <c r="S8" s="35"/>
      <c r="T8" s="35"/>
      <c r="U8" s="35"/>
      <c r="V8" s="35"/>
      <c r="W8" s="35"/>
      <c r="X8" s="35"/>
      <c r="Y8" s="35"/>
      <c r="Z8" s="35"/>
      <c r="AA8" s="35"/>
      <c r="AB8" s="35"/>
      <c r="AC8" s="35"/>
      <c r="AD8" s="35"/>
      <c r="AE8" s="35"/>
    </row>
    <row r="9" spans="1:46" s="2" customFormat="1" ht="16.5" customHeight="1">
      <c r="A9" s="35"/>
      <c r="B9" s="40"/>
      <c r="C9" s="35"/>
      <c r="D9" s="35"/>
      <c r="E9" s="366" t="s">
        <v>489</v>
      </c>
      <c r="F9" s="367"/>
      <c r="G9" s="367"/>
      <c r="H9" s="367"/>
      <c r="I9" s="35"/>
      <c r="J9" s="35"/>
      <c r="K9" s="35"/>
      <c r="L9" s="108"/>
      <c r="S9" s="35"/>
      <c r="T9" s="35"/>
      <c r="U9" s="35"/>
      <c r="V9" s="35"/>
      <c r="W9" s="35"/>
      <c r="X9" s="35"/>
      <c r="Y9" s="35"/>
      <c r="Z9" s="35"/>
      <c r="AA9" s="35"/>
      <c r="AB9" s="35"/>
      <c r="AC9" s="35"/>
      <c r="AD9" s="35"/>
      <c r="AE9" s="35"/>
    </row>
    <row r="10" spans="1:46" s="2" customFormat="1" ht="10.199999999999999">
      <c r="A10" s="35"/>
      <c r="B10" s="40"/>
      <c r="C10" s="35"/>
      <c r="D10" s="35"/>
      <c r="E10" s="35"/>
      <c r="F10" s="35"/>
      <c r="G10" s="35"/>
      <c r="H10" s="35"/>
      <c r="I10" s="35"/>
      <c r="J10" s="35"/>
      <c r="K10" s="35"/>
      <c r="L10" s="108"/>
      <c r="S10" s="35"/>
      <c r="T10" s="35"/>
      <c r="U10" s="35"/>
      <c r="V10" s="35"/>
      <c r="W10" s="35"/>
      <c r="X10" s="35"/>
      <c r="Y10" s="35"/>
      <c r="Z10" s="35"/>
      <c r="AA10" s="35"/>
      <c r="AB10" s="35"/>
      <c r="AC10" s="35"/>
      <c r="AD10" s="35"/>
      <c r="AE10" s="35"/>
    </row>
    <row r="11" spans="1:46" s="2" customFormat="1" ht="12" customHeight="1">
      <c r="A11" s="35"/>
      <c r="B11" s="40"/>
      <c r="C11" s="35"/>
      <c r="D11" s="107" t="s">
        <v>18</v>
      </c>
      <c r="E11" s="35"/>
      <c r="F11" s="109" t="s">
        <v>19</v>
      </c>
      <c r="G11" s="35"/>
      <c r="H11" s="35"/>
      <c r="I11" s="107" t="s">
        <v>20</v>
      </c>
      <c r="J11" s="109" t="s">
        <v>21</v>
      </c>
      <c r="K11" s="35"/>
      <c r="L11" s="108"/>
      <c r="S11" s="35"/>
      <c r="T11" s="35"/>
      <c r="U11" s="35"/>
      <c r="V11" s="35"/>
      <c r="W11" s="35"/>
      <c r="X11" s="35"/>
      <c r="Y11" s="35"/>
      <c r="Z11" s="35"/>
      <c r="AA11" s="35"/>
      <c r="AB11" s="35"/>
      <c r="AC11" s="35"/>
      <c r="AD11" s="35"/>
      <c r="AE11" s="35"/>
    </row>
    <row r="12" spans="1:46" s="2" customFormat="1" ht="12" customHeight="1">
      <c r="A12" s="35"/>
      <c r="B12" s="40"/>
      <c r="C12" s="35"/>
      <c r="D12" s="107" t="s">
        <v>22</v>
      </c>
      <c r="E12" s="35"/>
      <c r="F12" s="109" t="s">
        <v>23</v>
      </c>
      <c r="G12" s="35"/>
      <c r="H12" s="35"/>
      <c r="I12" s="107" t="s">
        <v>24</v>
      </c>
      <c r="J12" s="110" t="str">
        <f>'Rekapitulace stavby'!AN8</f>
        <v>5. 1. 2021</v>
      </c>
      <c r="K12" s="35"/>
      <c r="L12" s="108"/>
      <c r="S12" s="35"/>
      <c r="T12" s="35"/>
      <c r="U12" s="35"/>
      <c r="V12" s="35"/>
      <c r="W12" s="35"/>
      <c r="X12" s="35"/>
      <c r="Y12" s="35"/>
      <c r="Z12" s="35"/>
      <c r="AA12" s="35"/>
      <c r="AB12" s="35"/>
      <c r="AC12" s="35"/>
      <c r="AD12" s="35"/>
      <c r="AE12" s="35"/>
    </row>
    <row r="13" spans="1:46" s="2" customFormat="1" ht="10.8" customHeight="1">
      <c r="A13" s="35"/>
      <c r="B13" s="40"/>
      <c r="C13" s="35"/>
      <c r="D13" s="35"/>
      <c r="E13" s="35"/>
      <c r="F13" s="35"/>
      <c r="G13" s="35"/>
      <c r="H13" s="35"/>
      <c r="I13" s="35"/>
      <c r="J13" s="35"/>
      <c r="K13" s="35"/>
      <c r="L13" s="108"/>
      <c r="S13" s="35"/>
      <c r="T13" s="35"/>
      <c r="U13" s="35"/>
      <c r="V13" s="35"/>
      <c r="W13" s="35"/>
      <c r="X13" s="35"/>
      <c r="Y13" s="35"/>
      <c r="Z13" s="35"/>
      <c r="AA13" s="35"/>
      <c r="AB13" s="35"/>
      <c r="AC13" s="35"/>
      <c r="AD13" s="35"/>
      <c r="AE13" s="35"/>
    </row>
    <row r="14" spans="1:46" s="2" customFormat="1" ht="12" customHeight="1">
      <c r="A14" s="35"/>
      <c r="B14" s="40"/>
      <c r="C14" s="35"/>
      <c r="D14" s="107" t="s">
        <v>26</v>
      </c>
      <c r="E14" s="35"/>
      <c r="F14" s="35"/>
      <c r="G14" s="35"/>
      <c r="H14" s="35"/>
      <c r="I14" s="107" t="s">
        <v>27</v>
      </c>
      <c r="J14" s="109" t="s">
        <v>28</v>
      </c>
      <c r="K14" s="35"/>
      <c r="L14" s="108"/>
      <c r="S14" s="35"/>
      <c r="T14" s="35"/>
      <c r="U14" s="35"/>
      <c r="V14" s="35"/>
      <c r="W14" s="35"/>
      <c r="X14" s="35"/>
      <c r="Y14" s="35"/>
      <c r="Z14" s="35"/>
      <c r="AA14" s="35"/>
      <c r="AB14" s="35"/>
      <c r="AC14" s="35"/>
      <c r="AD14" s="35"/>
      <c r="AE14" s="35"/>
    </row>
    <row r="15" spans="1:46" s="2" customFormat="1" ht="18" customHeight="1">
      <c r="A15" s="35"/>
      <c r="B15" s="40"/>
      <c r="C15" s="35"/>
      <c r="D15" s="35"/>
      <c r="E15" s="109" t="s">
        <v>29</v>
      </c>
      <c r="F15" s="35"/>
      <c r="G15" s="35"/>
      <c r="H15" s="35"/>
      <c r="I15" s="107" t="s">
        <v>30</v>
      </c>
      <c r="J15" s="109" t="s">
        <v>31</v>
      </c>
      <c r="K15" s="35"/>
      <c r="L15" s="108"/>
      <c r="S15" s="35"/>
      <c r="T15" s="35"/>
      <c r="U15" s="35"/>
      <c r="V15" s="35"/>
      <c r="W15" s="35"/>
      <c r="X15" s="35"/>
      <c r="Y15" s="35"/>
      <c r="Z15" s="35"/>
      <c r="AA15" s="35"/>
      <c r="AB15" s="35"/>
      <c r="AC15" s="35"/>
      <c r="AD15" s="35"/>
      <c r="AE15" s="35"/>
    </row>
    <row r="16" spans="1:46" s="2" customFormat="1" ht="6.9" customHeight="1">
      <c r="A16" s="35"/>
      <c r="B16" s="40"/>
      <c r="C16" s="35"/>
      <c r="D16" s="35"/>
      <c r="E16" s="35"/>
      <c r="F16" s="35"/>
      <c r="G16" s="35"/>
      <c r="H16" s="35"/>
      <c r="I16" s="35"/>
      <c r="J16" s="35"/>
      <c r="K16" s="35"/>
      <c r="L16" s="108"/>
      <c r="S16" s="35"/>
      <c r="T16" s="35"/>
      <c r="U16" s="35"/>
      <c r="V16" s="35"/>
      <c r="W16" s="35"/>
      <c r="X16" s="35"/>
      <c r="Y16" s="35"/>
      <c r="Z16" s="35"/>
      <c r="AA16" s="35"/>
      <c r="AB16" s="35"/>
      <c r="AC16" s="35"/>
      <c r="AD16" s="35"/>
      <c r="AE16" s="35"/>
    </row>
    <row r="17" spans="1:31" s="2" customFormat="1" ht="12" customHeight="1">
      <c r="A17" s="35"/>
      <c r="B17" s="40"/>
      <c r="C17" s="35"/>
      <c r="D17" s="107" t="s">
        <v>32</v>
      </c>
      <c r="E17" s="35"/>
      <c r="F17" s="35"/>
      <c r="G17" s="35"/>
      <c r="H17" s="35"/>
      <c r="I17" s="107" t="s">
        <v>27</v>
      </c>
      <c r="J17" s="31" t="str">
        <f>'Rekapitulace stavby'!AN13</f>
        <v>Vyplň údaj</v>
      </c>
      <c r="K17" s="35"/>
      <c r="L17" s="108"/>
      <c r="S17" s="35"/>
      <c r="T17" s="35"/>
      <c r="U17" s="35"/>
      <c r="V17" s="35"/>
      <c r="W17" s="35"/>
      <c r="X17" s="35"/>
      <c r="Y17" s="35"/>
      <c r="Z17" s="35"/>
      <c r="AA17" s="35"/>
      <c r="AB17" s="35"/>
      <c r="AC17" s="35"/>
      <c r="AD17" s="35"/>
      <c r="AE17" s="35"/>
    </row>
    <row r="18" spans="1:31" s="2" customFormat="1" ht="18" customHeight="1">
      <c r="A18" s="35"/>
      <c r="B18" s="40"/>
      <c r="C18" s="35"/>
      <c r="D18" s="35"/>
      <c r="E18" s="368" t="str">
        <f>'Rekapitulace stavby'!E14</f>
        <v>Vyplň údaj</v>
      </c>
      <c r="F18" s="369"/>
      <c r="G18" s="369"/>
      <c r="H18" s="369"/>
      <c r="I18" s="107" t="s">
        <v>30</v>
      </c>
      <c r="J18" s="31" t="str">
        <f>'Rekapitulace stavby'!AN14</f>
        <v>Vyplň údaj</v>
      </c>
      <c r="K18" s="35"/>
      <c r="L18" s="108"/>
      <c r="S18" s="35"/>
      <c r="T18" s="35"/>
      <c r="U18" s="35"/>
      <c r="V18" s="35"/>
      <c r="W18" s="35"/>
      <c r="X18" s="35"/>
      <c r="Y18" s="35"/>
      <c r="Z18" s="35"/>
      <c r="AA18" s="35"/>
      <c r="AB18" s="35"/>
      <c r="AC18" s="35"/>
      <c r="AD18" s="35"/>
      <c r="AE18" s="35"/>
    </row>
    <row r="19" spans="1:31" s="2" customFormat="1" ht="6.9" customHeight="1">
      <c r="A19" s="35"/>
      <c r="B19" s="40"/>
      <c r="C19" s="35"/>
      <c r="D19" s="35"/>
      <c r="E19" s="35"/>
      <c r="F19" s="35"/>
      <c r="G19" s="35"/>
      <c r="H19" s="35"/>
      <c r="I19" s="35"/>
      <c r="J19" s="35"/>
      <c r="K19" s="35"/>
      <c r="L19" s="108"/>
      <c r="S19" s="35"/>
      <c r="T19" s="35"/>
      <c r="U19" s="35"/>
      <c r="V19" s="35"/>
      <c r="W19" s="35"/>
      <c r="X19" s="35"/>
      <c r="Y19" s="35"/>
      <c r="Z19" s="35"/>
      <c r="AA19" s="35"/>
      <c r="AB19" s="35"/>
      <c r="AC19" s="35"/>
      <c r="AD19" s="35"/>
      <c r="AE19" s="35"/>
    </row>
    <row r="20" spans="1:31" s="2" customFormat="1" ht="12" customHeight="1">
      <c r="A20" s="35"/>
      <c r="B20" s="40"/>
      <c r="C20" s="35"/>
      <c r="D20" s="107" t="s">
        <v>34</v>
      </c>
      <c r="E20" s="35"/>
      <c r="F20" s="35"/>
      <c r="G20" s="35"/>
      <c r="H20" s="35"/>
      <c r="I20" s="107" t="s">
        <v>27</v>
      </c>
      <c r="J20" s="109" t="s">
        <v>35</v>
      </c>
      <c r="K20" s="35"/>
      <c r="L20" s="108"/>
      <c r="S20" s="35"/>
      <c r="T20" s="35"/>
      <c r="U20" s="35"/>
      <c r="V20" s="35"/>
      <c r="W20" s="35"/>
      <c r="X20" s="35"/>
      <c r="Y20" s="35"/>
      <c r="Z20" s="35"/>
      <c r="AA20" s="35"/>
      <c r="AB20" s="35"/>
      <c r="AC20" s="35"/>
      <c r="AD20" s="35"/>
      <c r="AE20" s="35"/>
    </row>
    <row r="21" spans="1:31" s="2" customFormat="1" ht="18" customHeight="1">
      <c r="A21" s="35"/>
      <c r="B21" s="40"/>
      <c r="C21" s="35"/>
      <c r="D21" s="35"/>
      <c r="E21" s="109" t="s">
        <v>36</v>
      </c>
      <c r="F21" s="35"/>
      <c r="G21" s="35"/>
      <c r="H21" s="35"/>
      <c r="I21" s="107" t="s">
        <v>30</v>
      </c>
      <c r="J21" s="109" t="s">
        <v>37</v>
      </c>
      <c r="K21" s="35"/>
      <c r="L21" s="108"/>
      <c r="S21" s="35"/>
      <c r="T21" s="35"/>
      <c r="U21" s="35"/>
      <c r="V21" s="35"/>
      <c r="W21" s="35"/>
      <c r="X21" s="35"/>
      <c r="Y21" s="35"/>
      <c r="Z21" s="35"/>
      <c r="AA21" s="35"/>
      <c r="AB21" s="35"/>
      <c r="AC21" s="35"/>
      <c r="AD21" s="35"/>
      <c r="AE21" s="35"/>
    </row>
    <row r="22" spans="1:31" s="2" customFormat="1" ht="6.9" customHeight="1">
      <c r="A22" s="35"/>
      <c r="B22" s="40"/>
      <c r="C22" s="35"/>
      <c r="D22" s="35"/>
      <c r="E22" s="35"/>
      <c r="F22" s="35"/>
      <c r="G22" s="35"/>
      <c r="H22" s="35"/>
      <c r="I22" s="35"/>
      <c r="J22" s="35"/>
      <c r="K22" s="35"/>
      <c r="L22" s="108"/>
      <c r="S22" s="35"/>
      <c r="T22" s="35"/>
      <c r="U22" s="35"/>
      <c r="V22" s="35"/>
      <c r="W22" s="35"/>
      <c r="X22" s="35"/>
      <c r="Y22" s="35"/>
      <c r="Z22" s="35"/>
      <c r="AA22" s="35"/>
      <c r="AB22" s="35"/>
      <c r="AC22" s="35"/>
      <c r="AD22" s="35"/>
      <c r="AE22" s="35"/>
    </row>
    <row r="23" spans="1:31" s="2" customFormat="1" ht="12" customHeight="1">
      <c r="A23" s="35"/>
      <c r="B23" s="40"/>
      <c r="C23" s="35"/>
      <c r="D23" s="107" t="s">
        <v>39</v>
      </c>
      <c r="E23" s="35"/>
      <c r="F23" s="35"/>
      <c r="G23" s="35"/>
      <c r="H23" s="35"/>
      <c r="I23" s="107" t="s">
        <v>27</v>
      </c>
      <c r="J23" s="109" t="s">
        <v>40</v>
      </c>
      <c r="K23" s="35"/>
      <c r="L23" s="108"/>
      <c r="S23" s="35"/>
      <c r="T23" s="35"/>
      <c r="U23" s="35"/>
      <c r="V23" s="35"/>
      <c r="W23" s="35"/>
      <c r="X23" s="35"/>
      <c r="Y23" s="35"/>
      <c r="Z23" s="35"/>
      <c r="AA23" s="35"/>
      <c r="AB23" s="35"/>
      <c r="AC23" s="35"/>
      <c r="AD23" s="35"/>
      <c r="AE23" s="35"/>
    </row>
    <row r="24" spans="1:31" s="2" customFormat="1" ht="18" customHeight="1">
      <c r="A24" s="35"/>
      <c r="B24" s="40"/>
      <c r="C24" s="35"/>
      <c r="D24" s="35"/>
      <c r="E24" s="109" t="s">
        <v>41</v>
      </c>
      <c r="F24" s="35"/>
      <c r="G24" s="35"/>
      <c r="H24" s="35"/>
      <c r="I24" s="107" t="s">
        <v>30</v>
      </c>
      <c r="J24" s="109" t="s">
        <v>40</v>
      </c>
      <c r="K24" s="35"/>
      <c r="L24" s="108"/>
      <c r="S24" s="35"/>
      <c r="T24" s="35"/>
      <c r="U24" s="35"/>
      <c r="V24" s="35"/>
      <c r="W24" s="35"/>
      <c r="X24" s="35"/>
      <c r="Y24" s="35"/>
      <c r="Z24" s="35"/>
      <c r="AA24" s="35"/>
      <c r="AB24" s="35"/>
      <c r="AC24" s="35"/>
      <c r="AD24" s="35"/>
      <c r="AE24" s="35"/>
    </row>
    <row r="25" spans="1:31" s="2" customFormat="1" ht="6.9" customHeight="1">
      <c r="A25" s="35"/>
      <c r="B25" s="40"/>
      <c r="C25" s="35"/>
      <c r="D25" s="35"/>
      <c r="E25" s="35"/>
      <c r="F25" s="35"/>
      <c r="G25" s="35"/>
      <c r="H25" s="35"/>
      <c r="I25" s="35"/>
      <c r="J25" s="35"/>
      <c r="K25" s="35"/>
      <c r="L25" s="108"/>
      <c r="S25" s="35"/>
      <c r="T25" s="35"/>
      <c r="U25" s="35"/>
      <c r="V25" s="35"/>
      <c r="W25" s="35"/>
      <c r="X25" s="35"/>
      <c r="Y25" s="35"/>
      <c r="Z25" s="35"/>
      <c r="AA25" s="35"/>
      <c r="AB25" s="35"/>
      <c r="AC25" s="35"/>
      <c r="AD25" s="35"/>
      <c r="AE25" s="35"/>
    </row>
    <row r="26" spans="1:31" s="2" customFormat="1" ht="12" customHeight="1">
      <c r="A26" s="35"/>
      <c r="B26" s="40"/>
      <c r="C26" s="35"/>
      <c r="D26" s="107" t="s">
        <v>42</v>
      </c>
      <c r="E26" s="35"/>
      <c r="F26" s="35"/>
      <c r="G26" s="35"/>
      <c r="H26" s="35"/>
      <c r="I26" s="35"/>
      <c r="J26" s="35"/>
      <c r="K26" s="35"/>
      <c r="L26" s="108"/>
      <c r="S26" s="35"/>
      <c r="T26" s="35"/>
      <c r="U26" s="35"/>
      <c r="V26" s="35"/>
      <c r="W26" s="35"/>
      <c r="X26" s="35"/>
      <c r="Y26" s="35"/>
      <c r="Z26" s="35"/>
      <c r="AA26" s="35"/>
      <c r="AB26" s="35"/>
      <c r="AC26" s="35"/>
      <c r="AD26" s="35"/>
      <c r="AE26" s="35"/>
    </row>
    <row r="27" spans="1:31" s="8" customFormat="1" ht="59.25" customHeight="1">
      <c r="A27" s="111"/>
      <c r="B27" s="112"/>
      <c r="C27" s="111"/>
      <c r="D27" s="111"/>
      <c r="E27" s="370" t="s">
        <v>43</v>
      </c>
      <c r="F27" s="370"/>
      <c r="G27" s="370"/>
      <c r="H27" s="370"/>
      <c r="I27" s="111"/>
      <c r="J27" s="111"/>
      <c r="K27" s="111"/>
      <c r="L27" s="113"/>
      <c r="S27" s="111"/>
      <c r="T27" s="111"/>
      <c r="U27" s="111"/>
      <c r="V27" s="111"/>
      <c r="W27" s="111"/>
      <c r="X27" s="111"/>
      <c r="Y27" s="111"/>
      <c r="Z27" s="111"/>
      <c r="AA27" s="111"/>
      <c r="AB27" s="111"/>
      <c r="AC27" s="111"/>
      <c r="AD27" s="111"/>
      <c r="AE27" s="111"/>
    </row>
    <row r="28" spans="1:31" s="2" customFormat="1" ht="6.9" customHeight="1">
      <c r="A28" s="35"/>
      <c r="B28" s="40"/>
      <c r="C28" s="35"/>
      <c r="D28" s="35"/>
      <c r="E28" s="35"/>
      <c r="F28" s="35"/>
      <c r="G28" s="35"/>
      <c r="H28" s="35"/>
      <c r="I28" s="35"/>
      <c r="J28" s="35"/>
      <c r="K28" s="35"/>
      <c r="L28" s="108"/>
      <c r="S28" s="35"/>
      <c r="T28" s="35"/>
      <c r="U28" s="35"/>
      <c r="V28" s="35"/>
      <c r="W28" s="35"/>
      <c r="X28" s="35"/>
      <c r="Y28" s="35"/>
      <c r="Z28" s="35"/>
      <c r="AA28" s="35"/>
      <c r="AB28" s="35"/>
      <c r="AC28" s="35"/>
      <c r="AD28" s="35"/>
      <c r="AE28" s="35"/>
    </row>
    <row r="29" spans="1:31" s="2" customFormat="1" ht="6.9" customHeight="1">
      <c r="A29" s="35"/>
      <c r="B29" s="40"/>
      <c r="C29" s="35"/>
      <c r="D29" s="114"/>
      <c r="E29" s="114"/>
      <c r="F29" s="114"/>
      <c r="G29" s="114"/>
      <c r="H29" s="114"/>
      <c r="I29" s="114"/>
      <c r="J29" s="114"/>
      <c r="K29" s="114"/>
      <c r="L29" s="108"/>
      <c r="S29" s="35"/>
      <c r="T29" s="35"/>
      <c r="U29" s="35"/>
      <c r="V29" s="35"/>
      <c r="W29" s="35"/>
      <c r="X29" s="35"/>
      <c r="Y29" s="35"/>
      <c r="Z29" s="35"/>
      <c r="AA29" s="35"/>
      <c r="AB29" s="35"/>
      <c r="AC29" s="35"/>
      <c r="AD29" s="35"/>
      <c r="AE29" s="35"/>
    </row>
    <row r="30" spans="1:31" s="2" customFormat="1" ht="25.35" customHeight="1">
      <c r="A30" s="35"/>
      <c r="B30" s="40"/>
      <c r="C30" s="35"/>
      <c r="D30" s="115" t="s">
        <v>44</v>
      </c>
      <c r="E30" s="35"/>
      <c r="F30" s="35"/>
      <c r="G30" s="35"/>
      <c r="H30" s="35"/>
      <c r="I30" s="35"/>
      <c r="J30" s="116">
        <f>ROUND(J85, 2)</f>
        <v>0</v>
      </c>
      <c r="K30" s="35"/>
      <c r="L30" s="108"/>
      <c r="S30" s="35"/>
      <c r="T30" s="35"/>
      <c r="U30" s="35"/>
      <c r="V30" s="35"/>
      <c r="W30" s="35"/>
      <c r="X30" s="35"/>
      <c r="Y30" s="35"/>
      <c r="Z30" s="35"/>
      <c r="AA30" s="35"/>
      <c r="AB30" s="35"/>
      <c r="AC30" s="35"/>
      <c r="AD30" s="35"/>
      <c r="AE30" s="35"/>
    </row>
    <row r="31" spans="1:31" s="2" customFormat="1" ht="6.9" customHeight="1">
      <c r="A31" s="35"/>
      <c r="B31" s="40"/>
      <c r="C31" s="35"/>
      <c r="D31" s="114"/>
      <c r="E31" s="114"/>
      <c r="F31" s="114"/>
      <c r="G31" s="114"/>
      <c r="H31" s="114"/>
      <c r="I31" s="114"/>
      <c r="J31" s="114"/>
      <c r="K31" s="114"/>
      <c r="L31" s="108"/>
      <c r="S31" s="35"/>
      <c r="T31" s="35"/>
      <c r="U31" s="35"/>
      <c r="V31" s="35"/>
      <c r="W31" s="35"/>
      <c r="X31" s="35"/>
      <c r="Y31" s="35"/>
      <c r="Z31" s="35"/>
      <c r="AA31" s="35"/>
      <c r="AB31" s="35"/>
      <c r="AC31" s="35"/>
      <c r="AD31" s="35"/>
      <c r="AE31" s="35"/>
    </row>
    <row r="32" spans="1:31" s="2" customFormat="1" ht="14.4" customHeight="1">
      <c r="A32" s="35"/>
      <c r="B32" s="40"/>
      <c r="C32" s="35"/>
      <c r="D32" s="35"/>
      <c r="E32" s="35"/>
      <c r="F32" s="117" t="s">
        <v>46</v>
      </c>
      <c r="G32" s="35"/>
      <c r="H32" s="35"/>
      <c r="I32" s="117" t="s">
        <v>45</v>
      </c>
      <c r="J32" s="117" t="s">
        <v>47</v>
      </c>
      <c r="K32" s="35"/>
      <c r="L32" s="108"/>
      <c r="S32" s="35"/>
      <c r="T32" s="35"/>
      <c r="U32" s="35"/>
      <c r="V32" s="35"/>
      <c r="W32" s="35"/>
      <c r="X32" s="35"/>
      <c r="Y32" s="35"/>
      <c r="Z32" s="35"/>
      <c r="AA32" s="35"/>
      <c r="AB32" s="35"/>
      <c r="AC32" s="35"/>
      <c r="AD32" s="35"/>
      <c r="AE32" s="35"/>
    </row>
    <row r="33" spans="1:31" s="2" customFormat="1" ht="14.4" hidden="1" customHeight="1">
      <c r="A33" s="35"/>
      <c r="B33" s="40"/>
      <c r="C33" s="35"/>
      <c r="D33" s="118" t="s">
        <v>48</v>
      </c>
      <c r="E33" s="107" t="s">
        <v>49</v>
      </c>
      <c r="F33" s="119">
        <f>ROUND((SUM(BE85:BE221)),  2)</f>
        <v>0</v>
      </c>
      <c r="G33" s="35"/>
      <c r="H33" s="35"/>
      <c r="I33" s="120">
        <v>0.21</v>
      </c>
      <c r="J33" s="119">
        <f>ROUND(((SUM(BE85:BE221))*I33),  2)</f>
        <v>0</v>
      </c>
      <c r="K33" s="35"/>
      <c r="L33" s="108"/>
      <c r="S33" s="35"/>
      <c r="T33" s="35"/>
      <c r="U33" s="35"/>
      <c r="V33" s="35"/>
      <c r="W33" s="35"/>
      <c r="X33" s="35"/>
      <c r="Y33" s="35"/>
      <c r="Z33" s="35"/>
      <c r="AA33" s="35"/>
      <c r="AB33" s="35"/>
      <c r="AC33" s="35"/>
      <c r="AD33" s="35"/>
      <c r="AE33" s="35"/>
    </row>
    <row r="34" spans="1:31" s="2" customFormat="1" ht="14.4" hidden="1" customHeight="1">
      <c r="A34" s="35"/>
      <c r="B34" s="40"/>
      <c r="C34" s="35"/>
      <c r="D34" s="35"/>
      <c r="E34" s="107" t="s">
        <v>50</v>
      </c>
      <c r="F34" s="119">
        <f>ROUND((SUM(BF85:BF221)),  2)</f>
        <v>0</v>
      </c>
      <c r="G34" s="35"/>
      <c r="H34" s="35"/>
      <c r="I34" s="120">
        <v>0.15</v>
      </c>
      <c r="J34" s="119">
        <f>ROUND(((SUM(BF85:BF221))*I34),  2)</f>
        <v>0</v>
      </c>
      <c r="K34" s="35"/>
      <c r="L34" s="108"/>
      <c r="S34" s="35"/>
      <c r="T34" s="35"/>
      <c r="U34" s="35"/>
      <c r="V34" s="35"/>
      <c r="W34" s="35"/>
      <c r="X34" s="35"/>
      <c r="Y34" s="35"/>
      <c r="Z34" s="35"/>
      <c r="AA34" s="35"/>
      <c r="AB34" s="35"/>
      <c r="AC34" s="35"/>
      <c r="AD34" s="35"/>
      <c r="AE34" s="35"/>
    </row>
    <row r="35" spans="1:31" s="2" customFormat="1" ht="14.4" customHeight="1">
      <c r="A35" s="35"/>
      <c r="B35" s="40"/>
      <c r="C35" s="35"/>
      <c r="D35" s="107" t="s">
        <v>48</v>
      </c>
      <c r="E35" s="107" t="s">
        <v>51</v>
      </c>
      <c r="F35" s="119">
        <f>ROUND((SUM(BG85:BG221)),  2)</f>
        <v>0</v>
      </c>
      <c r="G35" s="35"/>
      <c r="H35" s="35"/>
      <c r="I35" s="120">
        <v>0.21</v>
      </c>
      <c r="J35" s="119">
        <f>0</f>
        <v>0</v>
      </c>
      <c r="K35" s="35"/>
      <c r="L35" s="108"/>
      <c r="S35" s="35"/>
      <c r="T35" s="35"/>
      <c r="U35" s="35"/>
      <c r="V35" s="35"/>
      <c r="W35" s="35"/>
      <c r="X35" s="35"/>
      <c r="Y35" s="35"/>
      <c r="Z35" s="35"/>
      <c r="AA35" s="35"/>
      <c r="AB35" s="35"/>
      <c r="AC35" s="35"/>
      <c r="AD35" s="35"/>
      <c r="AE35" s="35"/>
    </row>
    <row r="36" spans="1:31" s="2" customFormat="1" ht="14.4" customHeight="1">
      <c r="A36" s="35"/>
      <c r="B36" s="40"/>
      <c r="C36" s="35"/>
      <c r="D36" s="35"/>
      <c r="E36" s="107" t="s">
        <v>52</v>
      </c>
      <c r="F36" s="119">
        <f>ROUND((SUM(BH85:BH221)),  2)</f>
        <v>0</v>
      </c>
      <c r="G36" s="35"/>
      <c r="H36" s="35"/>
      <c r="I36" s="120">
        <v>0.15</v>
      </c>
      <c r="J36" s="119">
        <f>0</f>
        <v>0</v>
      </c>
      <c r="K36" s="35"/>
      <c r="L36" s="108"/>
      <c r="S36" s="35"/>
      <c r="T36" s="35"/>
      <c r="U36" s="35"/>
      <c r="V36" s="35"/>
      <c r="W36" s="35"/>
      <c r="X36" s="35"/>
      <c r="Y36" s="35"/>
      <c r="Z36" s="35"/>
      <c r="AA36" s="35"/>
      <c r="AB36" s="35"/>
      <c r="AC36" s="35"/>
      <c r="AD36" s="35"/>
      <c r="AE36" s="35"/>
    </row>
    <row r="37" spans="1:31" s="2" customFormat="1" ht="14.4" hidden="1" customHeight="1">
      <c r="A37" s="35"/>
      <c r="B37" s="40"/>
      <c r="C37" s="35"/>
      <c r="D37" s="35"/>
      <c r="E37" s="107" t="s">
        <v>53</v>
      </c>
      <c r="F37" s="119">
        <f>ROUND((SUM(BI85:BI221)),  2)</f>
        <v>0</v>
      </c>
      <c r="G37" s="35"/>
      <c r="H37" s="35"/>
      <c r="I37" s="120">
        <v>0</v>
      </c>
      <c r="J37" s="119">
        <f>0</f>
        <v>0</v>
      </c>
      <c r="K37" s="35"/>
      <c r="L37" s="108"/>
      <c r="S37" s="35"/>
      <c r="T37" s="35"/>
      <c r="U37" s="35"/>
      <c r="V37" s="35"/>
      <c r="W37" s="35"/>
      <c r="X37" s="35"/>
      <c r="Y37" s="35"/>
      <c r="Z37" s="35"/>
      <c r="AA37" s="35"/>
      <c r="AB37" s="35"/>
      <c r="AC37" s="35"/>
      <c r="AD37" s="35"/>
      <c r="AE37" s="35"/>
    </row>
    <row r="38" spans="1:31" s="2" customFormat="1" ht="6.9" customHeight="1">
      <c r="A38" s="35"/>
      <c r="B38" s="40"/>
      <c r="C38" s="35"/>
      <c r="D38" s="35"/>
      <c r="E38" s="35"/>
      <c r="F38" s="35"/>
      <c r="G38" s="35"/>
      <c r="H38" s="35"/>
      <c r="I38" s="35"/>
      <c r="J38" s="35"/>
      <c r="K38" s="35"/>
      <c r="L38" s="108"/>
      <c r="S38" s="35"/>
      <c r="T38" s="35"/>
      <c r="U38" s="35"/>
      <c r="V38" s="35"/>
      <c r="W38" s="35"/>
      <c r="X38" s="35"/>
      <c r="Y38" s="35"/>
      <c r="Z38" s="35"/>
      <c r="AA38" s="35"/>
      <c r="AB38" s="35"/>
      <c r="AC38" s="35"/>
      <c r="AD38" s="35"/>
      <c r="AE38" s="35"/>
    </row>
    <row r="39" spans="1:31" s="2" customFormat="1" ht="25.35" customHeight="1">
      <c r="A39" s="35"/>
      <c r="B39" s="40"/>
      <c r="C39" s="121"/>
      <c r="D39" s="122" t="s">
        <v>54</v>
      </c>
      <c r="E39" s="123"/>
      <c r="F39" s="123"/>
      <c r="G39" s="124" t="s">
        <v>55</v>
      </c>
      <c r="H39" s="125" t="s">
        <v>56</v>
      </c>
      <c r="I39" s="123"/>
      <c r="J39" s="126">
        <f>SUM(J30:J37)</f>
        <v>0</v>
      </c>
      <c r="K39" s="127"/>
      <c r="L39" s="108"/>
      <c r="S39" s="35"/>
      <c r="T39" s="35"/>
      <c r="U39" s="35"/>
      <c r="V39" s="35"/>
      <c r="W39" s="35"/>
      <c r="X39" s="35"/>
      <c r="Y39" s="35"/>
      <c r="Z39" s="35"/>
      <c r="AA39" s="35"/>
      <c r="AB39" s="35"/>
      <c r="AC39" s="35"/>
      <c r="AD39" s="35"/>
      <c r="AE39" s="35"/>
    </row>
    <row r="40" spans="1:31" s="2" customFormat="1" ht="14.4" customHeight="1">
      <c r="A40" s="35"/>
      <c r="B40" s="128"/>
      <c r="C40" s="129"/>
      <c r="D40" s="129"/>
      <c r="E40" s="129"/>
      <c r="F40" s="129"/>
      <c r="G40" s="129"/>
      <c r="H40" s="129"/>
      <c r="I40" s="129"/>
      <c r="J40" s="129"/>
      <c r="K40" s="129"/>
      <c r="L40" s="108"/>
      <c r="S40" s="35"/>
      <c r="T40" s="35"/>
      <c r="U40" s="35"/>
      <c r="V40" s="35"/>
      <c r="W40" s="35"/>
      <c r="X40" s="35"/>
      <c r="Y40" s="35"/>
      <c r="Z40" s="35"/>
      <c r="AA40" s="35"/>
      <c r="AB40" s="35"/>
      <c r="AC40" s="35"/>
      <c r="AD40" s="35"/>
      <c r="AE40" s="35"/>
    </row>
    <row r="44" spans="1:31" s="2" customFormat="1" ht="6.9" customHeight="1">
      <c r="A44" s="35"/>
      <c r="B44" s="130"/>
      <c r="C44" s="131"/>
      <c r="D44" s="131"/>
      <c r="E44" s="131"/>
      <c r="F44" s="131"/>
      <c r="G44" s="131"/>
      <c r="H44" s="131"/>
      <c r="I44" s="131"/>
      <c r="J44" s="131"/>
      <c r="K44" s="131"/>
      <c r="L44" s="108"/>
      <c r="S44" s="35"/>
      <c r="T44" s="35"/>
      <c r="U44" s="35"/>
      <c r="V44" s="35"/>
      <c r="W44" s="35"/>
      <c r="X44" s="35"/>
      <c r="Y44" s="35"/>
      <c r="Z44" s="35"/>
      <c r="AA44" s="35"/>
      <c r="AB44" s="35"/>
      <c r="AC44" s="35"/>
      <c r="AD44" s="35"/>
      <c r="AE44" s="35"/>
    </row>
    <row r="45" spans="1:31" s="2" customFormat="1" ht="24.9" customHeight="1">
      <c r="A45" s="35"/>
      <c r="B45" s="36"/>
      <c r="C45" s="24" t="s">
        <v>98</v>
      </c>
      <c r="D45" s="37"/>
      <c r="E45" s="37"/>
      <c r="F45" s="37"/>
      <c r="G45" s="37"/>
      <c r="H45" s="37"/>
      <c r="I45" s="37"/>
      <c r="J45" s="37"/>
      <c r="K45" s="37"/>
      <c r="L45" s="108"/>
      <c r="S45" s="35"/>
      <c r="T45" s="35"/>
      <c r="U45" s="35"/>
      <c r="V45" s="35"/>
      <c r="W45" s="35"/>
      <c r="X45" s="35"/>
      <c r="Y45" s="35"/>
      <c r="Z45" s="35"/>
      <c r="AA45" s="35"/>
      <c r="AB45" s="35"/>
      <c r="AC45" s="35"/>
      <c r="AD45" s="35"/>
      <c r="AE45" s="35"/>
    </row>
    <row r="46" spans="1:31" s="2" customFormat="1" ht="6.9" customHeight="1">
      <c r="A46" s="35"/>
      <c r="B46" s="36"/>
      <c r="C46" s="37"/>
      <c r="D46" s="37"/>
      <c r="E46" s="37"/>
      <c r="F46" s="37"/>
      <c r="G46" s="37"/>
      <c r="H46" s="37"/>
      <c r="I46" s="37"/>
      <c r="J46" s="37"/>
      <c r="K46" s="37"/>
      <c r="L46" s="108"/>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37"/>
      <c r="J47" s="37"/>
      <c r="K47" s="37"/>
      <c r="L47" s="108"/>
      <c r="S47" s="35"/>
      <c r="T47" s="35"/>
      <c r="U47" s="35"/>
      <c r="V47" s="35"/>
      <c r="W47" s="35"/>
      <c r="X47" s="35"/>
      <c r="Y47" s="35"/>
      <c r="Z47" s="35"/>
      <c r="AA47" s="35"/>
      <c r="AB47" s="35"/>
      <c r="AC47" s="35"/>
      <c r="AD47" s="35"/>
      <c r="AE47" s="35"/>
    </row>
    <row r="48" spans="1:31" s="2" customFormat="1" ht="16.5" customHeight="1">
      <c r="A48" s="35"/>
      <c r="B48" s="36"/>
      <c r="C48" s="37"/>
      <c r="D48" s="37"/>
      <c r="E48" s="371" t="str">
        <f>E7</f>
        <v>VD Hradištko, protikorozní ochrana vrat HO a DO PK</v>
      </c>
      <c r="F48" s="372"/>
      <c r="G48" s="372"/>
      <c r="H48" s="372"/>
      <c r="I48" s="37"/>
      <c r="J48" s="37"/>
      <c r="K48" s="37"/>
      <c r="L48" s="108"/>
      <c r="S48" s="35"/>
      <c r="T48" s="35"/>
      <c r="U48" s="35"/>
      <c r="V48" s="35"/>
      <c r="W48" s="35"/>
      <c r="X48" s="35"/>
      <c r="Y48" s="35"/>
      <c r="Z48" s="35"/>
      <c r="AA48" s="35"/>
      <c r="AB48" s="35"/>
      <c r="AC48" s="35"/>
      <c r="AD48" s="35"/>
      <c r="AE48" s="35"/>
    </row>
    <row r="49" spans="1:47" s="2" customFormat="1" ht="12" customHeight="1">
      <c r="A49" s="35"/>
      <c r="B49" s="36"/>
      <c r="C49" s="30" t="s">
        <v>96</v>
      </c>
      <c r="D49" s="37"/>
      <c r="E49" s="37"/>
      <c r="F49" s="37"/>
      <c r="G49" s="37"/>
      <c r="H49" s="37"/>
      <c r="I49" s="37"/>
      <c r="J49" s="37"/>
      <c r="K49" s="37"/>
      <c r="L49" s="108"/>
      <c r="S49" s="35"/>
      <c r="T49" s="35"/>
      <c r="U49" s="35"/>
      <c r="V49" s="35"/>
      <c r="W49" s="35"/>
      <c r="X49" s="35"/>
      <c r="Y49" s="35"/>
      <c r="Z49" s="35"/>
      <c r="AA49" s="35"/>
      <c r="AB49" s="35"/>
      <c r="AC49" s="35"/>
      <c r="AD49" s="35"/>
      <c r="AE49" s="35"/>
    </row>
    <row r="50" spans="1:47" s="2" customFormat="1" ht="16.5" customHeight="1">
      <c r="A50" s="35"/>
      <c r="B50" s="36"/>
      <c r="C50" s="37"/>
      <c r="D50" s="37"/>
      <c r="E50" s="343" t="str">
        <f>E9</f>
        <v>VON - Vedlejší a ostatní náklady</v>
      </c>
      <c r="F50" s="373"/>
      <c r="G50" s="373"/>
      <c r="H50" s="373"/>
      <c r="I50" s="37"/>
      <c r="J50" s="37"/>
      <c r="K50" s="37"/>
      <c r="L50" s="108"/>
      <c r="S50" s="35"/>
      <c r="T50" s="35"/>
      <c r="U50" s="35"/>
      <c r="V50" s="35"/>
      <c r="W50" s="35"/>
      <c r="X50" s="35"/>
      <c r="Y50" s="35"/>
      <c r="Z50" s="35"/>
      <c r="AA50" s="35"/>
      <c r="AB50" s="35"/>
      <c r="AC50" s="35"/>
      <c r="AD50" s="35"/>
      <c r="AE50" s="35"/>
    </row>
    <row r="51" spans="1:47" s="2" customFormat="1" ht="6.9" customHeight="1">
      <c r="A51" s="35"/>
      <c r="B51" s="36"/>
      <c r="C51" s="37"/>
      <c r="D51" s="37"/>
      <c r="E51" s="37"/>
      <c r="F51" s="37"/>
      <c r="G51" s="37"/>
      <c r="H51" s="37"/>
      <c r="I51" s="37"/>
      <c r="J51" s="37"/>
      <c r="K51" s="37"/>
      <c r="L51" s="108"/>
      <c r="S51" s="35"/>
      <c r="T51" s="35"/>
      <c r="U51" s="35"/>
      <c r="V51" s="35"/>
      <c r="W51" s="35"/>
      <c r="X51" s="35"/>
      <c r="Y51" s="35"/>
      <c r="Z51" s="35"/>
      <c r="AA51" s="35"/>
      <c r="AB51" s="35"/>
      <c r="AC51" s="35"/>
      <c r="AD51" s="35"/>
      <c r="AE51" s="35"/>
    </row>
    <row r="52" spans="1:47" s="2" customFormat="1" ht="12" customHeight="1">
      <c r="A52" s="35"/>
      <c r="B52" s="36"/>
      <c r="C52" s="30" t="s">
        <v>22</v>
      </c>
      <c r="D52" s="37"/>
      <c r="E52" s="37"/>
      <c r="F52" s="28" t="str">
        <f>F12</f>
        <v>Hradištko</v>
      </c>
      <c r="G52" s="37"/>
      <c r="H52" s="37"/>
      <c r="I52" s="30" t="s">
        <v>24</v>
      </c>
      <c r="J52" s="61" t="str">
        <f>IF(J12="","",J12)</f>
        <v>5. 1. 2021</v>
      </c>
      <c r="K52" s="37"/>
      <c r="L52" s="108"/>
      <c r="S52" s="35"/>
      <c r="T52" s="35"/>
      <c r="U52" s="35"/>
      <c r="V52" s="35"/>
      <c r="W52" s="35"/>
      <c r="X52" s="35"/>
      <c r="Y52" s="35"/>
      <c r="Z52" s="35"/>
      <c r="AA52" s="35"/>
      <c r="AB52" s="35"/>
      <c r="AC52" s="35"/>
      <c r="AD52" s="35"/>
      <c r="AE52" s="35"/>
    </row>
    <row r="53" spans="1:47" s="2" customFormat="1" ht="6.9" customHeight="1">
      <c r="A53" s="35"/>
      <c r="B53" s="36"/>
      <c r="C53" s="37"/>
      <c r="D53" s="37"/>
      <c r="E53" s="37"/>
      <c r="F53" s="37"/>
      <c r="G53" s="37"/>
      <c r="H53" s="37"/>
      <c r="I53" s="37"/>
      <c r="J53" s="37"/>
      <c r="K53" s="37"/>
      <c r="L53" s="108"/>
      <c r="S53" s="35"/>
      <c r="T53" s="35"/>
      <c r="U53" s="35"/>
      <c r="V53" s="35"/>
      <c r="W53" s="35"/>
      <c r="X53" s="35"/>
      <c r="Y53" s="35"/>
      <c r="Z53" s="35"/>
      <c r="AA53" s="35"/>
      <c r="AB53" s="35"/>
      <c r="AC53" s="35"/>
      <c r="AD53" s="35"/>
      <c r="AE53" s="35"/>
    </row>
    <row r="54" spans="1:47" s="2" customFormat="1" ht="40.049999999999997" customHeight="1">
      <c r="A54" s="35"/>
      <c r="B54" s="36"/>
      <c r="C54" s="30" t="s">
        <v>26</v>
      </c>
      <c r="D54" s="37"/>
      <c r="E54" s="37"/>
      <c r="F54" s="28" t="str">
        <f>E15</f>
        <v>Povodí Labe, státní podnik, OIČ, Hradec Králové</v>
      </c>
      <c r="G54" s="37"/>
      <c r="H54" s="37"/>
      <c r="I54" s="30" t="s">
        <v>34</v>
      </c>
      <c r="J54" s="33" t="str">
        <f>E21</f>
        <v>Ing. Ota Dubský, Nechvílova 1825, 148 00 Praha 4</v>
      </c>
      <c r="K54" s="37"/>
      <c r="L54" s="108"/>
      <c r="S54" s="35"/>
      <c r="T54" s="35"/>
      <c r="U54" s="35"/>
      <c r="V54" s="35"/>
      <c r="W54" s="35"/>
      <c r="X54" s="35"/>
      <c r="Y54" s="35"/>
      <c r="Z54" s="35"/>
      <c r="AA54" s="35"/>
      <c r="AB54" s="35"/>
      <c r="AC54" s="35"/>
      <c r="AD54" s="35"/>
      <c r="AE54" s="35"/>
    </row>
    <row r="55" spans="1:47" s="2" customFormat="1" ht="15.15" customHeight="1">
      <c r="A55" s="35"/>
      <c r="B55" s="36"/>
      <c r="C55" s="30" t="s">
        <v>32</v>
      </c>
      <c r="D55" s="37"/>
      <c r="E55" s="37"/>
      <c r="F55" s="28" t="str">
        <f>IF(E18="","",E18)</f>
        <v>Vyplň údaj</v>
      </c>
      <c r="G55" s="37"/>
      <c r="H55" s="37"/>
      <c r="I55" s="30" t="s">
        <v>39</v>
      </c>
      <c r="J55" s="33" t="str">
        <f>E24</f>
        <v>Ing. Eva Morkesová</v>
      </c>
      <c r="K55" s="37"/>
      <c r="L55" s="108"/>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37"/>
      <c r="J56" s="37"/>
      <c r="K56" s="37"/>
      <c r="L56" s="108"/>
      <c r="S56" s="35"/>
      <c r="T56" s="35"/>
      <c r="U56" s="35"/>
      <c r="V56" s="35"/>
      <c r="W56" s="35"/>
      <c r="X56" s="35"/>
      <c r="Y56" s="35"/>
      <c r="Z56" s="35"/>
      <c r="AA56" s="35"/>
      <c r="AB56" s="35"/>
      <c r="AC56" s="35"/>
      <c r="AD56" s="35"/>
      <c r="AE56" s="35"/>
    </row>
    <row r="57" spans="1:47" s="2" customFormat="1" ht="29.25" customHeight="1">
      <c r="A57" s="35"/>
      <c r="B57" s="36"/>
      <c r="C57" s="132" t="s">
        <v>99</v>
      </c>
      <c r="D57" s="133"/>
      <c r="E57" s="133"/>
      <c r="F57" s="133"/>
      <c r="G57" s="133"/>
      <c r="H57" s="133"/>
      <c r="I57" s="133"/>
      <c r="J57" s="134" t="s">
        <v>100</v>
      </c>
      <c r="K57" s="133"/>
      <c r="L57" s="108"/>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37"/>
      <c r="J58" s="37"/>
      <c r="K58" s="37"/>
      <c r="L58" s="108"/>
      <c r="S58" s="35"/>
      <c r="T58" s="35"/>
      <c r="U58" s="35"/>
      <c r="V58" s="35"/>
      <c r="W58" s="35"/>
      <c r="X58" s="35"/>
      <c r="Y58" s="35"/>
      <c r="Z58" s="35"/>
      <c r="AA58" s="35"/>
      <c r="AB58" s="35"/>
      <c r="AC58" s="35"/>
      <c r="AD58" s="35"/>
      <c r="AE58" s="35"/>
    </row>
    <row r="59" spans="1:47" s="2" customFormat="1" ht="22.8" customHeight="1">
      <c r="A59" s="35"/>
      <c r="B59" s="36"/>
      <c r="C59" s="135" t="s">
        <v>76</v>
      </c>
      <c r="D59" s="37"/>
      <c r="E59" s="37"/>
      <c r="F59" s="37"/>
      <c r="G59" s="37"/>
      <c r="H59" s="37"/>
      <c r="I59" s="37"/>
      <c r="J59" s="79">
        <f>J85</f>
        <v>0</v>
      </c>
      <c r="K59" s="37"/>
      <c r="L59" s="108"/>
      <c r="S59" s="35"/>
      <c r="T59" s="35"/>
      <c r="U59" s="35"/>
      <c r="V59" s="35"/>
      <c r="W59" s="35"/>
      <c r="X59" s="35"/>
      <c r="Y59" s="35"/>
      <c r="Z59" s="35"/>
      <c r="AA59" s="35"/>
      <c r="AB59" s="35"/>
      <c r="AC59" s="35"/>
      <c r="AD59" s="35"/>
      <c r="AE59" s="35"/>
      <c r="AU59" s="18" t="s">
        <v>101</v>
      </c>
    </row>
    <row r="60" spans="1:47" s="9" customFormat="1" ht="24.9" customHeight="1">
      <c r="B60" s="136"/>
      <c r="C60" s="137"/>
      <c r="D60" s="138" t="s">
        <v>102</v>
      </c>
      <c r="E60" s="139"/>
      <c r="F60" s="139"/>
      <c r="G60" s="139"/>
      <c r="H60" s="139"/>
      <c r="I60" s="139"/>
      <c r="J60" s="140">
        <f>J86</f>
        <v>0</v>
      </c>
      <c r="K60" s="137"/>
      <c r="L60" s="141"/>
    </row>
    <row r="61" spans="1:47" s="10" customFormat="1" ht="19.95" customHeight="1">
      <c r="B61" s="142"/>
      <c r="C61" s="143"/>
      <c r="D61" s="144" t="s">
        <v>490</v>
      </c>
      <c r="E61" s="145"/>
      <c r="F61" s="145"/>
      <c r="G61" s="145"/>
      <c r="H61" s="145"/>
      <c r="I61" s="145"/>
      <c r="J61" s="146">
        <f>J87</f>
        <v>0</v>
      </c>
      <c r="K61" s="143"/>
      <c r="L61" s="147"/>
    </row>
    <row r="62" spans="1:47" s="9" customFormat="1" ht="24.9" customHeight="1">
      <c r="B62" s="136"/>
      <c r="C62" s="137"/>
      <c r="D62" s="138" t="s">
        <v>491</v>
      </c>
      <c r="E62" s="139"/>
      <c r="F62" s="139"/>
      <c r="G62" s="139"/>
      <c r="H62" s="139"/>
      <c r="I62" s="139"/>
      <c r="J62" s="140">
        <f>J98</f>
        <v>0</v>
      </c>
      <c r="K62" s="137"/>
      <c r="L62" s="141"/>
    </row>
    <row r="63" spans="1:47" s="10" customFormat="1" ht="19.95" customHeight="1">
      <c r="B63" s="142"/>
      <c r="C63" s="143"/>
      <c r="D63" s="144" t="s">
        <v>492</v>
      </c>
      <c r="E63" s="145"/>
      <c r="F63" s="145"/>
      <c r="G63" s="145"/>
      <c r="H63" s="145"/>
      <c r="I63" s="145"/>
      <c r="J63" s="146">
        <f>J99</f>
        <v>0</v>
      </c>
      <c r="K63" s="143"/>
      <c r="L63" s="147"/>
    </row>
    <row r="64" spans="1:47" s="10" customFormat="1" ht="19.95" customHeight="1">
      <c r="B64" s="142"/>
      <c r="C64" s="143"/>
      <c r="D64" s="144" t="s">
        <v>493</v>
      </c>
      <c r="E64" s="145"/>
      <c r="F64" s="145"/>
      <c r="G64" s="145"/>
      <c r="H64" s="145"/>
      <c r="I64" s="145"/>
      <c r="J64" s="146">
        <f>J131</f>
        <v>0</v>
      </c>
      <c r="K64" s="143"/>
      <c r="L64" s="147"/>
    </row>
    <row r="65" spans="1:31" s="10" customFormat="1" ht="19.95" customHeight="1">
      <c r="B65" s="142"/>
      <c r="C65" s="143"/>
      <c r="D65" s="144" t="s">
        <v>494</v>
      </c>
      <c r="E65" s="145"/>
      <c r="F65" s="145"/>
      <c r="G65" s="145"/>
      <c r="H65" s="145"/>
      <c r="I65" s="145"/>
      <c r="J65" s="146">
        <f>J150</f>
        <v>0</v>
      </c>
      <c r="K65" s="143"/>
      <c r="L65" s="147"/>
    </row>
    <row r="66" spans="1:31" s="2" customFormat="1" ht="21.75" customHeight="1">
      <c r="A66" s="35"/>
      <c r="B66" s="36"/>
      <c r="C66" s="37"/>
      <c r="D66" s="37"/>
      <c r="E66" s="37"/>
      <c r="F66" s="37"/>
      <c r="G66" s="37"/>
      <c r="H66" s="37"/>
      <c r="I66" s="37"/>
      <c r="J66" s="37"/>
      <c r="K66" s="37"/>
      <c r="L66" s="108"/>
      <c r="S66" s="35"/>
      <c r="T66" s="35"/>
      <c r="U66" s="35"/>
      <c r="V66" s="35"/>
      <c r="W66" s="35"/>
      <c r="X66" s="35"/>
      <c r="Y66" s="35"/>
      <c r="Z66" s="35"/>
      <c r="AA66" s="35"/>
      <c r="AB66" s="35"/>
      <c r="AC66" s="35"/>
      <c r="AD66" s="35"/>
      <c r="AE66" s="35"/>
    </row>
    <row r="67" spans="1:31" s="2" customFormat="1" ht="6.9" customHeight="1">
      <c r="A67" s="35"/>
      <c r="B67" s="49"/>
      <c r="C67" s="50"/>
      <c r="D67" s="50"/>
      <c r="E67" s="50"/>
      <c r="F67" s="50"/>
      <c r="G67" s="50"/>
      <c r="H67" s="50"/>
      <c r="I67" s="50"/>
      <c r="J67" s="50"/>
      <c r="K67" s="50"/>
      <c r="L67" s="108"/>
      <c r="S67" s="35"/>
      <c r="T67" s="35"/>
      <c r="U67" s="35"/>
      <c r="V67" s="35"/>
      <c r="W67" s="35"/>
      <c r="X67" s="35"/>
      <c r="Y67" s="35"/>
      <c r="Z67" s="35"/>
      <c r="AA67" s="35"/>
      <c r="AB67" s="35"/>
      <c r="AC67" s="35"/>
      <c r="AD67" s="35"/>
      <c r="AE67" s="35"/>
    </row>
    <row r="71" spans="1:31" s="2" customFormat="1" ht="6.9" customHeight="1">
      <c r="A71" s="35"/>
      <c r="B71" s="51"/>
      <c r="C71" s="52"/>
      <c r="D71" s="52"/>
      <c r="E71" s="52"/>
      <c r="F71" s="52"/>
      <c r="G71" s="52"/>
      <c r="H71" s="52"/>
      <c r="I71" s="52"/>
      <c r="J71" s="52"/>
      <c r="K71" s="52"/>
      <c r="L71" s="108"/>
      <c r="S71" s="35"/>
      <c r="T71" s="35"/>
      <c r="U71" s="35"/>
      <c r="V71" s="35"/>
      <c r="W71" s="35"/>
      <c r="X71" s="35"/>
      <c r="Y71" s="35"/>
      <c r="Z71" s="35"/>
      <c r="AA71" s="35"/>
      <c r="AB71" s="35"/>
      <c r="AC71" s="35"/>
      <c r="AD71" s="35"/>
      <c r="AE71" s="35"/>
    </row>
    <row r="72" spans="1:31" s="2" customFormat="1" ht="24.9" customHeight="1">
      <c r="A72" s="35"/>
      <c r="B72" s="36"/>
      <c r="C72" s="24" t="s">
        <v>110</v>
      </c>
      <c r="D72" s="37"/>
      <c r="E72" s="37"/>
      <c r="F72" s="37"/>
      <c r="G72" s="37"/>
      <c r="H72" s="37"/>
      <c r="I72" s="37"/>
      <c r="J72" s="37"/>
      <c r="K72" s="37"/>
      <c r="L72" s="108"/>
      <c r="S72" s="35"/>
      <c r="T72" s="35"/>
      <c r="U72" s="35"/>
      <c r="V72" s="35"/>
      <c r="W72" s="35"/>
      <c r="X72" s="35"/>
      <c r="Y72" s="35"/>
      <c r="Z72" s="35"/>
      <c r="AA72" s="35"/>
      <c r="AB72" s="35"/>
      <c r="AC72" s="35"/>
      <c r="AD72" s="35"/>
      <c r="AE72" s="35"/>
    </row>
    <row r="73" spans="1:31" s="2" customFormat="1" ht="6.9" customHeight="1">
      <c r="A73" s="35"/>
      <c r="B73" s="36"/>
      <c r="C73" s="37"/>
      <c r="D73" s="37"/>
      <c r="E73" s="37"/>
      <c r="F73" s="37"/>
      <c r="G73" s="37"/>
      <c r="H73" s="37"/>
      <c r="I73" s="37"/>
      <c r="J73" s="37"/>
      <c r="K73" s="37"/>
      <c r="L73" s="108"/>
      <c r="S73" s="35"/>
      <c r="T73" s="35"/>
      <c r="U73" s="35"/>
      <c r="V73" s="35"/>
      <c r="W73" s="35"/>
      <c r="X73" s="35"/>
      <c r="Y73" s="35"/>
      <c r="Z73" s="35"/>
      <c r="AA73" s="35"/>
      <c r="AB73" s="35"/>
      <c r="AC73" s="35"/>
      <c r="AD73" s="35"/>
      <c r="AE73" s="35"/>
    </row>
    <row r="74" spans="1:31" s="2" customFormat="1" ht="12" customHeight="1">
      <c r="A74" s="35"/>
      <c r="B74" s="36"/>
      <c r="C74" s="30" t="s">
        <v>16</v>
      </c>
      <c r="D74" s="37"/>
      <c r="E74" s="37"/>
      <c r="F74" s="37"/>
      <c r="G74" s="37"/>
      <c r="H74" s="37"/>
      <c r="I74" s="37"/>
      <c r="J74" s="37"/>
      <c r="K74" s="37"/>
      <c r="L74" s="108"/>
      <c r="S74" s="35"/>
      <c r="T74" s="35"/>
      <c r="U74" s="35"/>
      <c r="V74" s="35"/>
      <c r="W74" s="35"/>
      <c r="X74" s="35"/>
      <c r="Y74" s="35"/>
      <c r="Z74" s="35"/>
      <c r="AA74" s="35"/>
      <c r="AB74" s="35"/>
      <c r="AC74" s="35"/>
      <c r="AD74" s="35"/>
      <c r="AE74" s="35"/>
    </row>
    <row r="75" spans="1:31" s="2" customFormat="1" ht="16.5" customHeight="1">
      <c r="A75" s="35"/>
      <c r="B75" s="36"/>
      <c r="C75" s="37"/>
      <c r="D75" s="37"/>
      <c r="E75" s="371" t="str">
        <f>E7</f>
        <v>VD Hradištko, protikorozní ochrana vrat HO a DO PK</v>
      </c>
      <c r="F75" s="372"/>
      <c r="G75" s="372"/>
      <c r="H75" s="372"/>
      <c r="I75" s="37"/>
      <c r="J75" s="37"/>
      <c r="K75" s="37"/>
      <c r="L75" s="108"/>
      <c r="S75" s="35"/>
      <c r="T75" s="35"/>
      <c r="U75" s="35"/>
      <c r="V75" s="35"/>
      <c r="W75" s="35"/>
      <c r="X75" s="35"/>
      <c r="Y75" s="35"/>
      <c r="Z75" s="35"/>
      <c r="AA75" s="35"/>
      <c r="AB75" s="35"/>
      <c r="AC75" s="35"/>
      <c r="AD75" s="35"/>
      <c r="AE75" s="35"/>
    </row>
    <row r="76" spans="1:31" s="2" customFormat="1" ht="12" customHeight="1">
      <c r="A76" s="35"/>
      <c r="B76" s="36"/>
      <c r="C76" s="30" t="s">
        <v>96</v>
      </c>
      <c r="D76" s="37"/>
      <c r="E76" s="37"/>
      <c r="F76" s="37"/>
      <c r="G76" s="37"/>
      <c r="H76" s="37"/>
      <c r="I76" s="37"/>
      <c r="J76" s="37"/>
      <c r="K76" s="37"/>
      <c r="L76" s="108"/>
      <c r="S76" s="35"/>
      <c r="T76" s="35"/>
      <c r="U76" s="35"/>
      <c r="V76" s="35"/>
      <c r="W76" s="35"/>
      <c r="X76" s="35"/>
      <c r="Y76" s="35"/>
      <c r="Z76" s="35"/>
      <c r="AA76" s="35"/>
      <c r="AB76" s="35"/>
      <c r="AC76" s="35"/>
      <c r="AD76" s="35"/>
      <c r="AE76" s="35"/>
    </row>
    <row r="77" spans="1:31" s="2" customFormat="1" ht="16.5" customHeight="1">
      <c r="A77" s="35"/>
      <c r="B77" s="36"/>
      <c r="C77" s="37"/>
      <c r="D77" s="37"/>
      <c r="E77" s="343" t="str">
        <f>E9</f>
        <v>VON - Vedlejší a ostatní náklady</v>
      </c>
      <c r="F77" s="373"/>
      <c r="G77" s="373"/>
      <c r="H77" s="373"/>
      <c r="I77" s="37"/>
      <c r="J77" s="37"/>
      <c r="K77" s="37"/>
      <c r="L77" s="108"/>
      <c r="S77" s="35"/>
      <c r="T77" s="35"/>
      <c r="U77" s="35"/>
      <c r="V77" s="35"/>
      <c r="W77" s="35"/>
      <c r="X77" s="35"/>
      <c r="Y77" s="35"/>
      <c r="Z77" s="35"/>
      <c r="AA77" s="35"/>
      <c r="AB77" s="35"/>
      <c r="AC77" s="35"/>
      <c r="AD77" s="35"/>
      <c r="AE77" s="35"/>
    </row>
    <row r="78" spans="1:31" s="2" customFormat="1" ht="6.9" customHeight="1">
      <c r="A78" s="35"/>
      <c r="B78" s="36"/>
      <c r="C78" s="37"/>
      <c r="D78" s="37"/>
      <c r="E78" s="37"/>
      <c r="F78" s="37"/>
      <c r="G78" s="37"/>
      <c r="H78" s="37"/>
      <c r="I78" s="37"/>
      <c r="J78" s="37"/>
      <c r="K78" s="37"/>
      <c r="L78" s="108"/>
      <c r="S78" s="35"/>
      <c r="T78" s="35"/>
      <c r="U78" s="35"/>
      <c r="V78" s="35"/>
      <c r="W78" s="35"/>
      <c r="X78" s="35"/>
      <c r="Y78" s="35"/>
      <c r="Z78" s="35"/>
      <c r="AA78" s="35"/>
      <c r="AB78" s="35"/>
      <c r="AC78" s="35"/>
      <c r="AD78" s="35"/>
      <c r="AE78" s="35"/>
    </row>
    <row r="79" spans="1:31" s="2" customFormat="1" ht="12" customHeight="1">
      <c r="A79" s="35"/>
      <c r="B79" s="36"/>
      <c r="C79" s="30" t="s">
        <v>22</v>
      </c>
      <c r="D79" s="37"/>
      <c r="E79" s="37"/>
      <c r="F79" s="28" t="str">
        <f>F12</f>
        <v>Hradištko</v>
      </c>
      <c r="G79" s="37"/>
      <c r="H79" s="37"/>
      <c r="I79" s="30" t="s">
        <v>24</v>
      </c>
      <c r="J79" s="61" t="str">
        <f>IF(J12="","",J12)</f>
        <v>5. 1. 2021</v>
      </c>
      <c r="K79" s="37"/>
      <c r="L79" s="108"/>
      <c r="S79" s="35"/>
      <c r="T79" s="35"/>
      <c r="U79" s="35"/>
      <c r="V79" s="35"/>
      <c r="W79" s="35"/>
      <c r="X79" s="35"/>
      <c r="Y79" s="35"/>
      <c r="Z79" s="35"/>
      <c r="AA79" s="35"/>
      <c r="AB79" s="35"/>
      <c r="AC79" s="35"/>
      <c r="AD79" s="35"/>
      <c r="AE79" s="35"/>
    </row>
    <row r="80" spans="1:31" s="2" customFormat="1" ht="6.9" customHeight="1">
      <c r="A80" s="35"/>
      <c r="B80" s="36"/>
      <c r="C80" s="37"/>
      <c r="D80" s="37"/>
      <c r="E80" s="37"/>
      <c r="F80" s="37"/>
      <c r="G80" s="37"/>
      <c r="H80" s="37"/>
      <c r="I80" s="37"/>
      <c r="J80" s="37"/>
      <c r="K80" s="37"/>
      <c r="L80" s="108"/>
      <c r="S80" s="35"/>
      <c r="T80" s="35"/>
      <c r="U80" s="35"/>
      <c r="V80" s="35"/>
      <c r="W80" s="35"/>
      <c r="X80" s="35"/>
      <c r="Y80" s="35"/>
      <c r="Z80" s="35"/>
      <c r="AA80" s="35"/>
      <c r="AB80" s="35"/>
      <c r="AC80" s="35"/>
      <c r="AD80" s="35"/>
      <c r="AE80" s="35"/>
    </row>
    <row r="81" spans="1:65" s="2" customFormat="1" ht="40.049999999999997" customHeight="1">
      <c r="A81" s="35"/>
      <c r="B81" s="36"/>
      <c r="C81" s="30" t="s">
        <v>26</v>
      </c>
      <c r="D81" s="37"/>
      <c r="E81" s="37"/>
      <c r="F81" s="28" t="str">
        <f>E15</f>
        <v>Povodí Labe, státní podnik, OIČ, Hradec Králové</v>
      </c>
      <c r="G81" s="37"/>
      <c r="H81" s="37"/>
      <c r="I81" s="30" t="s">
        <v>34</v>
      </c>
      <c r="J81" s="33" t="str">
        <f>E21</f>
        <v>Ing. Ota Dubský, Nechvílova 1825, 148 00 Praha 4</v>
      </c>
      <c r="K81" s="37"/>
      <c r="L81" s="108"/>
      <c r="S81" s="35"/>
      <c r="T81" s="35"/>
      <c r="U81" s="35"/>
      <c r="V81" s="35"/>
      <c r="W81" s="35"/>
      <c r="X81" s="35"/>
      <c r="Y81" s="35"/>
      <c r="Z81" s="35"/>
      <c r="AA81" s="35"/>
      <c r="AB81" s="35"/>
      <c r="AC81" s="35"/>
      <c r="AD81" s="35"/>
      <c r="AE81" s="35"/>
    </row>
    <row r="82" spans="1:65" s="2" customFormat="1" ht="15.15" customHeight="1">
      <c r="A82" s="35"/>
      <c r="B82" s="36"/>
      <c r="C82" s="30" t="s">
        <v>32</v>
      </c>
      <c r="D82" s="37"/>
      <c r="E82" s="37"/>
      <c r="F82" s="28" t="str">
        <f>IF(E18="","",E18)</f>
        <v>Vyplň údaj</v>
      </c>
      <c r="G82" s="37"/>
      <c r="H82" s="37"/>
      <c r="I82" s="30" t="s">
        <v>39</v>
      </c>
      <c r="J82" s="33" t="str">
        <f>E24</f>
        <v>Ing. Eva Morkesová</v>
      </c>
      <c r="K82" s="37"/>
      <c r="L82" s="108"/>
      <c r="S82" s="35"/>
      <c r="T82" s="35"/>
      <c r="U82" s="35"/>
      <c r="V82" s="35"/>
      <c r="W82" s="35"/>
      <c r="X82" s="35"/>
      <c r="Y82" s="35"/>
      <c r="Z82" s="35"/>
      <c r="AA82" s="35"/>
      <c r="AB82" s="35"/>
      <c r="AC82" s="35"/>
      <c r="AD82" s="35"/>
      <c r="AE82" s="35"/>
    </row>
    <row r="83" spans="1:65" s="2" customFormat="1" ht="10.35" customHeight="1">
      <c r="A83" s="35"/>
      <c r="B83" s="36"/>
      <c r="C83" s="37"/>
      <c r="D83" s="37"/>
      <c r="E83" s="37"/>
      <c r="F83" s="37"/>
      <c r="G83" s="37"/>
      <c r="H83" s="37"/>
      <c r="I83" s="37"/>
      <c r="J83" s="37"/>
      <c r="K83" s="37"/>
      <c r="L83" s="108"/>
      <c r="S83" s="35"/>
      <c r="T83" s="35"/>
      <c r="U83" s="35"/>
      <c r="V83" s="35"/>
      <c r="W83" s="35"/>
      <c r="X83" s="35"/>
      <c r="Y83" s="35"/>
      <c r="Z83" s="35"/>
      <c r="AA83" s="35"/>
      <c r="AB83" s="35"/>
      <c r="AC83" s="35"/>
      <c r="AD83" s="35"/>
      <c r="AE83" s="35"/>
    </row>
    <row r="84" spans="1:65" s="11" customFormat="1" ht="29.25" customHeight="1">
      <c r="A84" s="148"/>
      <c r="B84" s="149"/>
      <c r="C84" s="150" t="s">
        <v>111</v>
      </c>
      <c r="D84" s="151" t="s">
        <v>63</v>
      </c>
      <c r="E84" s="151" t="s">
        <v>59</v>
      </c>
      <c r="F84" s="151" t="s">
        <v>60</v>
      </c>
      <c r="G84" s="151" t="s">
        <v>112</v>
      </c>
      <c r="H84" s="151" t="s">
        <v>113</v>
      </c>
      <c r="I84" s="151" t="s">
        <v>114</v>
      </c>
      <c r="J84" s="151" t="s">
        <v>100</v>
      </c>
      <c r="K84" s="152" t="s">
        <v>115</v>
      </c>
      <c r="L84" s="153"/>
      <c r="M84" s="70" t="s">
        <v>40</v>
      </c>
      <c r="N84" s="71" t="s">
        <v>48</v>
      </c>
      <c r="O84" s="71" t="s">
        <v>116</v>
      </c>
      <c r="P84" s="71" t="s">
        <v>117</v>
      </c>
      <c r="Q84" s="71" t="s">
        <v>118</v>
      </c>
      <c r="R84" s="71" t="s">
        <v>119</v>
      </c>
      <c r="S84" s="71" t="s">
        <v>120</v>
      </c>
      <c r="T84" s="72" t="s">
        <v>121</v>
      </c>
      <c r="U84" s="148"/>
      <c r="V84" s="148"/>
      <c r="W84" s="148"/>
      <c r="X84" s="148"/>
      <c r="Y84" s="148"/>
      <c r="Z84" s="148"/>
      <c r="AA84" s="148"/>
      <c r="AB84" s="148"/>
      <c r="AC84" s="148"/>
      <c r="AD84" s="148"/>
      <c r="AE84" s="148"/>
    </row>
    <row r="85" spans="1:65" s="2" customFormat="1" ht="22.8" customHeight="1">
      <c r="A85" s="35"/>
      <c r="B85" s="36"/>
      <c r="C85" s="77" t="s">
        <v>122</v>
      </c>
      <c r="D85" s="37"/>
      <c r="E85" s="37"/>
      <c r="F85" s="37"/>
      <c r="G85" s="37"/>
      <c r="H85" s="37"/>
      <c r="I85" s="37"/>
      <c r="J85" s="154">
        <f>BK85</f>
        <v>0</v>
      </c>
      <c r="K85" s="37"/>
      <c r="L85" s="40"/>
      <c r="M85" s="73"/>
      <c r="N85" s="155"/>
      <c r="O85" s="74"/>
      <c r="P85" s="156">
        <f>P86+P98</f>
        <v>0</v>
      </c>
      <c r="Q85" s="74"/>
      <c r="R85" s="156">
        <f>R86+R98</f>
        <v>1.2E-2</v>
      </c>
      <c r="S85" s="74"/>
      <c r="T85" s="157">
        <f>T86+T98</f>
        <v>0</v>
      </c>
      <c r="U85" s="35"/>
      <c r="V85" s="35"/>
      <c r="W85" s="35"/>
      <c r="X85" s="35"/>
      <c r="Y85" s="35"/>
      <c r="Z85" s="35"/>
      <c r="AA85" s="35"/>
      <c r="AB85" s="35"/>
      <c r="AC85" s="35"/>
      <c r="AD85" s="35"/>
      <c r="AE85" s="35"/>
      <c r="AT85" s="18" t="s">
        <v>77</v>
      </c>
      <c r="AU85" s="18" t="s">
        <v>101</v>
      </c>
      <c r="BK85" s="158">
        <f>BK86+BK98</f>
        <v>0</v>
      </c>
    </row>
    <row r="86" spans="1:65" s="12" customFormat="1" ht="25.95" customHeight="1">
      <c r="B86" s="159"/>
      <c r="C86" s="160"/>
      <c r="D86" s="161" t="s">
        <v>77</v>
      </c>
      <c r="E86" s="162" t="s">
        <v>123</v>
      </c>
      <c r="F86" s="162" t="s">
        <v>124</v>
      </c>
      <c r="G86" s="160"/>
      <c r="H86" s="160"/>
      <c r="I86" s="163"/>
      <c r="J86" s="164">
        <f>BK86</f>
        <v>0</v>
      </c>
      <c r="K86" s="160"/>
      <c r="L86" s="165"/>
      <c r="M86" s="166"/>
      <c r="N86" s="167"/>
      <c r="O86" s="167"/>
      <c r="P86" s="168">
        <f>P87</f>
        <v>0</v>
      </c>
      <c r="Q86" s="167"/>
      <c r="R86" s="168">
        <f>R87</f>
        <v>1.2E-2</v>
      </c>
      <c r="S86" s="167"/>
      <c r="T86" s="169">
        <f>T87</f>
        <v>0</v>
      </c>
      <c r="AR86" s="170" t="s">
        <v>86</v>
      </c>
      <c r="AT86" s="171" t="s">
        <v>77</v>
      </c>
      <c r="AU86" s="171" t="s">
        <v>78</v>
      </c>
      <c r="AY86" s="170" t="s">
        <v>125</v>
      </c>
      <c r="BK86" s="172">
        <f>BK87</f>
        <v>0</v>
      </c>
    </row>
    <row r="87" spans="1:65" s="12" customFormat="1" ht="22.8" customHeight="1">
      <c r="B87" s="159"/>
      <c r="C87" s="160"/>
      <c r="D87" s="161" t="s">
        <v>77</v>
      </c>
      <c r="E87" s="173" t="s">
        <v>86</v>
      </c>
      <c r="F87" s="173" t="s">
        <v>495</v>
      </c>
      <c r="G87" s="160"/>
      <c r="H87" s="160"/>
      <c r="I87" s="163"/>
      <c r="J87" s="174">
        <f>BK87</f>
        <v>0</v>
      </c>
      <c r="K87" s="160"/>
      <c r="L87" s="165"/>
      <c r="M87" s="166"/>
      <c r="N87" s="167"/>
      <c r="O87" s="167"/>
      <c r="P87" s="168">
        <f>SUM(P88:P97)</f>
        <v>0</v>
      </c>
      <c r="Q87" s="167"/>
      <c r="R87" s="168">
        <f>SUM(R88:R97)</f>
        <v>1.2E-2</v>
      </c>
      <c r="S87" s="167"/>
      <c r="T87" s="169">
        <f>SUM(T88:T97)</f>
        <v>0</v>
      </c>
      <c r="AR87" s="170" t="s">
        <v>86</v>
      </c>
      <c r="AT87" s="171" t="s">
        <v>77</v>
      </c>
      <c r="AU87" s="171" t="s">
        <v>86</v>
      </c>
      <c r="AY87" s="170" t="s">
        <v>125</v>
      </c>
      <c r="BK87" s="172">
        <f>SUM(BK88:BK97)</f>
        <v>0</v>
      </c>
    </row>
    <row r="88" spans="1:65" s="2" customFormat="1" ht="14.4" customHeight="1">
      <c r="A88" s="35"/>
      <c r="B88" s="36"/>
      <c r="C88" s="175" t="s">
        <v>86</v>
      </c>
      <c r="D88" s="175" t="s">
        <v>128</v>
      </c>
      <c r="E88" s="176" t="s">
        <v>496</v>
      </c>
      <c r="F88" s="177" t="s">
        <v>497</v>
      </c>
      <c r="G88" s="178" t="s">
        <v>498</v>
      </c>
      <c r="H88" s="179">
        <v>300</v>
      </c>
      <c r="I88" s="180"/>
      <c r="J88" s="181">
        <f>ROUND(I88*H88,2)</f>
        <v>0</v>
      </c>
      <c r="K88" s="177" t="s">
        <v>132</v>
      </c>
      <c r="L88" s="40"/>
      <c r="M88" s="182" t="s">
        <v>40</v>
      </c>
      <c r="N88" s="183" t="s">
        <v>51</v>
      </c>
      <c r="O88" s="66"/>
      <c r="P88" s="184">
        <f>O88*H88</f>
        <v>0</v>
      </c>
      <c r="Q88" s="184">
        <v>4.0000000000000003E-5</v>
      </c>
      <c r="R88" s="184">
        <f>Q88*H88</f>
        <v>1.2E-2</v>
      </c>
      <c r="S88" s="184">
        <v>0</v>
      </c>
      <c r="T88" s="185">
        <f>S88*H88</f>
        <v>0</v>
      </c>
      <c r="U88" s="35"/>
      <c r="V88" s="35"/>
      <c r="W88" s="35"/>
      <c r="X88" s="35"/>
      <c r="Y88" s="35"/>
      <c r="Z88" s="35"/>
      <c r="AA88" s="35"/>
      <c r="AB88" s="35"/>
      <c r="AC88" s="35"/>
      <c r="AD88" s="35"/>
      <c r="AE88" s="35"/>
      <c r="AR88" s="186" t="s">
        <v>133</v>
      </c>
      <c r="AT88" s="186" t="s">
        <v>128</v>
      </c>
      <c r="AU88" s="186" t="s">
        <v>88</v>
      </c>
      <c r="AY88" s="18" t="s">
        <v>125</v>
      </c>
      <c r="BE88" s="187">
        <f>IF(N88="základní",J88,0)</f>
        <v>0</v>
      </c>
      <c r="BF88" s="187">
        <f>IF(N88="snížená",J88,0)</f>
        <v>0</v>
      </c>
      <c r="BG88" s="187">
        <f>IF(N88="zákl. přenesená",J88,0)</f>
        <v>0</v>
      </c>
      <c r="BH88" s="187">
        <f>IF(N88="sníž. přenesená",J88,0)</f>
        <v>0</v>
      </c>
      <c r="BI88" s="187">
        <f>IF(N88="nulová",J88,0)</f>
        <v>0</v>
      </c>
      <c r="BJ88" s="18" t="s">
        <v>133</v>
      </c>
      <c r="BK88" s="187">
        <f>ROUND(I88*H88,2)</f>
        <v>0</v>
      </c>
      <c r="BL88" s="18" t="s">
        <v>133</v>
      </c>
      <c r="BM88" s="186" t="s">
        <v>499</v>
      </c>
    </row>
    <row r="89" spans="1:65" s="2" customFormat="1" ht="10.199999999999999">
      <c r="A89" s="35"/>
      <c r="B89" s="36"/>
      <c r="C89" s="37"/>
      <c r="D89" s="188" t="s">
        <v>135</v>
      </c>
      <c r="E89" s="37"/>
      <c r="F89" s="189" t="s">
        <v>500</v>
      </c>
      <c r="G89" s="37"/>
      <c r="H89" s="37"/>
      <c r="I89" s="190"/>
      <c r="J89" s="37"/>
      <c r="K89" s="37"/>
      <c r="L89" s="40"/>
      <c r="M89" s="191"/>
      <c r="N89" s="192"/>
      <c r="O89" s="66"/>
      <c r="P89" s="66"/>
      <c r="Q89" s="66"/>
      <c r="R89" s="66"/>
      <c r="S89" s="66"/>
      <c r="T89" s="67"/>
      <c r="U89" s="35"/>
      <c r="V89" s="35"/>
      <c r="W89" s="35"/>
      <c r="X89" s="35"/>
      <c r="Y89" s="35"/>
      <c r="Z89" s="35"/>
      <c r="AA89" s="35"/>
      <c r="AB89" s="35"/>
      <c r="AC89" s="35"/>
      <c r="AD89" s="35"/>
      <c r="AE89" s="35"/>
      <c r="AT89" s="18" t="s">
        <v>135</v>
      </c>
      <c r="AU89" s="18" t="s">
        <v>88</v>
      </c>
    </row>
    <row r="90" spans="1:65" s="2" customFormat="1" ht="192">
      <c r="A90" s="35"/>
      <c r="B90" s="36"/>
      <c r="C90" s="37"/>
      <c r="D90" s="188" t="s">
        <v>137</v>
      </c>
      <c r="E90" s="37"/>
      <c r="F90" s="193" t="s">
        <v>501</v>
      </c>
      <c r="G90" s="37"/>
      <c r="H90" s="37"/>
      <c r="I90" s="190"/>
      <c r="J90" s="37"/>
      <c r="K90" s="37"/>
      <c r="L90" s="40"/>
      <c r="M90" s="191"/>
      <c r="N90" s="192"/>
      <c r="O90" s="66"/>
      <c r="P90" s="66"/>
      <c r="Q90" s="66"/>
      <c r="R90" s="66"/>
      <c r="S90" s="66"/>
      <c r="T90" s="67"/>
      <c r="U90" s="35"/>
      <c r="V90" s="35"/>
      <c r="W90" s="35"/>
      <c r="X90" s="35"/>
      <c r="Y90" s="35"/>
      <c r="Z90" s="35"/>
      <c r="AA90" s="35"/>
      <c r="AB90" s="35"/>
      <c r="AC90" s="35"/>
      <c r="AD90" s="35"/>
      <c r="AE90" s="35"/>
      <c r="AT90" s="18" t="s">
        <v>137</v>
      </c>
      <c r="AU90" s="18" t="s">
        <v>88</v>
      </c>
    </row>
    <row r="91" spans="1:65" s="13" customFormat="1" ht="10.199999999999999">
      <c r="B91" s="194"/>
      <c r="C91" s="195"/>
      <c r="D91" s="188" t="s">
        <v>139</v>
      </c>
      <c r="E91" s="196" t="s">
        <v>40</v>
      </c>
      <c r="F91" s="197" t="s">
        <v>502</v>
      </c>
      <c r="G91" s="195"/>
      <c r="H91" s="196" t="s">
        <v>40</v>
      </c>
      <c r="I91" s="198"/>
      <c r="J91" s="195"/>
      <c r="K91" s="195"/>
      <c r="L91" s="199"/>
      <c r="M91" s="200"/>
      <c r="N91" s="201"/>
      <c r="O91" s="201"/>
      <c r="P91" s="201"/>
      <c r="Q91" s="201"/>
      <c r="R91" s="201"/>
      <c r="S91" s="201"/>
      <c r="T91" s="202"/>
      <c r="AT91" s="203" t="s">
        <v>139</v>
      </c>
      <c r="AU91" s="203" t="s">
        <v>88</v>
      </c>
      <c r="AV91" s="13" t="s">
        <v>86</v>
      </c>
      <c r="AW91" s="13" t="s">
        <v>38</v>
      </c>
      <c r="AX91" s="13" t="s">
        <v>78</v>
      </c>
      <c r="AY91" s="203" t="s">
        <v>125</v>
      </c>
    </row>
    <row r="92" spans="1:65" s="14" customFormat="1" ht="10.199999999999999">
      <c r="B92" s="204"/>
      <c r="C92" s="205"/>
      <c r="D92" s="188" t="s">
        <v>139</v>
      </c>
      <c r="E92" s="206" t="s">
        <v>40</v>
      </c>
      <c r="F92" s="207" t="s">
        <v>503</v>
      </c>
      <c r="G92" s="205"/>
      <c r="H92" s="208">
        <v>300</v>
      </c>
      <c r="I92" s="209"/>
      <c r="J92" s="205"/>
      <c r="K92" s="205"/>
      <c r="L92" s="210"/>
      <c r="M92" s="211"/>
      <c r="N92" s="212"/>
      <c r="O92" s="212"/>
      <c r="P92" s="212"/>
      <c r="Q92" s="212"/>
      <c r="R92" s="212"/>
      <c r="S92" s="212"/>
      <c r="T92" s="213"/>
      <c r="AT92" s="214" t="s">
        <v>139</v>
      </c>
      <c r="AU92" s="214" t="s">
        <v>88</v>
      </c>
      <c r="AV92" s="14" t="s">
        <v>88</v>
      </c>
      <c r="AW92" s="14" t="s">
        <v>38</v>
      </c>
      <c r="AX92" s="14" t="s">
        <v>86</v>
      </c>
      <c r="AY92" s="214" t="s">
        <v>125</v>
      </c>
    </row>
    <row r="93" spans="1:65" s="2" customFormat="1" ht="14.4" customHeight="1">
      <c r="A93" s="35"/>
      <c r="B93" s="36"/>
      <c r="C93" s="175" t="s">
        <v>88</v>
      </c>
      <c r="D93" s="175" t="s">
        <v>128</v>
      </c>
      <c r="E93" s="176" t="s">
        <v>504</v>
      </c>
      <c r="F93" s="177" t="s">
        <v>505</v>
      </c>
      <c r="G93" s="178" t="s">
        <v>506</v>
      </c>
      <c r="H93" s="179">
        <v>30</v>
      </c>
      <c r="I93" s="180"/>
      <c r="J93" s="181">
        <f>ROUND(I93*H93,2)</f>
        <v>0</v>
      </c>
      <c r="K93" s="177" t="s">
        <v>132</v>
      </c>
      <c r="L93" s="40"/>
      <c r="M93" s="182" t="s">
        <v>40</v>
      </c>
      <c r="N93" s="183" t="s">
        <v>51</v>
      </c>
      <c r="O93" s="66"/>
      <c r="P93" s="184">
        <f>O93*H93</f>
        <v>0</v>
      </c>
      <c r="Q93" s="184">
        <v>0</v>
      </c>
      <c r="R93" s="184">
        <f>Q93*H93</f>
        <v>0</v>
      </c>
      <c r="S93" s="184">
        <v>0</v>
      </c>
      <c r="T93" s="185">
        <f>S93*H93</f>
        <v>0</v>
      </c>
      <c r="U93" s="35"/>
      <c r="V93" s="35"/>
      <c r="W93" s="35"/>
      <c r="X93" s="35"/>
      <c r="Y93" s="35"/>
      <c r="Z93" s="35"/>
      <c r="AA93" s="35"/>
      <c r="AB93" s="35"/>
      <c r="AC93" s="35"/>
      <c r="AD93" s="35"/>
      <c r="AE93" s="35"/>
      <c r="AR93" s="186" t="s">
        <v>133</v>
      </c>
      <c r="AT93" s="186" t="s">
        <v>128</v>
      </c>
      <c r="AU93" s="186" t="s">
        <v>88</v>
      </c>
      <c r="AY93" s="18" t="s">
        <v>125</v>
      </c>
      <c r="BE93" s="187">
        <f>IF(N93="základní",J93,0)</f>
        <v>0</v>
      </c>
      <c r="BF93" s="187">
        <f>IF(N93="snížená",J93,0)</f>
        <v>0</v>
      </c>
      <c r="BG93" s="187">
        <f>IF(N93="zákl. přenesená",J93,0)</f>
        <v>0</v>
      </c>
      <c r="BH93" s="187">
        <f>IF(N93="sníž. přenesená",J93,0)</f>
        <v>0</v>
      </c>
      <c r="BI93" s="187">
        <f>IF(N93="nulová",J93,0)</f>
        <v>0</v>
      </c>
      <c r="BJ93" s="18" t="s">
        <v>133</v>
      </c>
      <c r="BK93" s="187">
        <f>ROUND(I93*H93,2)</f>
        <v>0</v>
      </c>
      <c r="BL93" s="18" t="s">
        <v>133</v>
      </c>
      <c r="BM93" s="186" t="s">
        <v>507</v>
      </c>
    </row>
    <row r="94" spans="1:65" s="2" customFormat="1" ht="10.199999999999999">
      <c r="A94" s="35"/>
      <c r="B94" s="36"/>
      <c r="C94" s="37"/>
      <c r="D94" s="188" t="s">
        <v>135</v>
      </c>
      <c r="E94" s="37"/>
      <c r="F94" s="189" t="s">
        <v>508</v>
      </c>
      <c r="G94" s="37"/>
      <c r="H94" s="37"/>
      <c r="I94" s="190"/>
      <c r="J94" s="37"/>
      <c r="K94" s="37"/>
      <c r="L94" s="40"/>
      <c r="M94" s="191"/>
      <c r="N94" s="192"/>
      <c r="O94" s="66"/>
      <c r="P94" s="66"/>
      <c r="Q94" s="66"/>
      <c r="R94" s="66"/>
      <c r="S94" s="66"/>
      <c r="T94" s="67"/>
      <c r="U94" s="35"/>
      <c r="V94" s="35"/>
      <c r="W94" s="35"/>
      <c r="X94" s="35"/>
      <c r="Y94" s="35"/>
      <c r="Z94" s="35"/>
      <c r="AA94" s="35"/>
      <c r="AB94" s="35"/>
      <c r="AC94" s="35"/>
      <c r="AD94" s="35"/>
      <c r="AE94" s="35"/>
      <c r="AT94" s="18" t="s">
        <v>135</v>
      </c>
      <c r="AU94" s="18" t="s">
        <v>88</v>
      </c>
    </row>
    <row r="95" spans="1:65" s="2" customFormat="1" ht="124.8">
      <c r="A95" s="35"/>
      <c r="B95" s="36"/>
      <c r="C95" s="37"/>
      <c r="D95" s="188" t="s">
        <v>137</v>
      </c>
      <c r="E95" s="37"/>
      <c r="F95" s="193" t="s">
        <v>509</v>
      </c>
      <c r="G95" s="37"/>
      <c r="H95" s="37"/>
      <c r="I95" s="190"/>
      <c r="J95" s="37"/>
      <c r="K95" s="37"/>
      <c r="L95" s="40"/>
      <c r="M95" s="191"/>
      <c r="N95" s="192"/>
      <c r="O95" s="66"/>
      <c r="P95" s="66"/>
      <c r="Q95" s="66"/>
      <c r="R95" s="66"/>
      <c r="S95" s="66"/>
      <c r="T95" s="67"/>
      <c r="U95" s="35"/>
      <c r="V95" s="35"/>
      <c r="W95" s="35"/>
      <c r="X95" s="35"/>
      <c r="Y95" s="35"/>
      <c r="Z95" s="35"/>
      <c r="AA95" s="35"/>
      <c r="AB95" s="35"/>
      <c r="AC95" s="35"/>
      <c r="AD95" s="35"/>
      <c r="AE95" s="35"/>
      <c r="AT95" s="18" t="s">
        <v>137</v>
      </c>
      <c r="AU95" s="18" t="s">
        <v>88</v>
      </c>
    </row>
    <row r="96" spans="1:65" s="13" customFormat="1" ht="10.199999999999999">
      <c r="B96" s="194"/>
      <c r="C96" s="195"/>
      <c r="D96" s="188" t="s">
        <v>139</v>
      </c>
      <c r="E96" s="196" t="s">
        <v>40</v>
      </c>
      <c r="F96" s="197" t="s">
        <v>502</v>
      </c>
      <c r="G96" s="195"/>
      <c r="H96" s="196" t="s">
        <v>40</v>
      </c>
      <c r="I96" s="198"/>
      <c r="J96" s="195"/>
      <c r="K96" s="195"/>
      <c r="L96" s="199"/>
      <c r="M96" s="200"/>
      <c r="N96" s="201"/>
      <c r="O96" s="201"/>
      <c r="P96" s="201"/>
      <c r="Q96" s="201"/>
      <c r="R96" s="201"/>
      <c r="S96" s="201"/>
      <c r="T96" s="202"/>
      <c r="AT96" s="203" t="s">
        <v>139</v>
      </c>
      <c r="AU96" s="203" t="s">
        <v>88</v>
      </c>
      <c r="AV96" s="13" t="s">
        <v>86</v>
      </c>
      <c r="AW96" s="13" t="s">
        <v>38</v>
      </c>
      <c r="AX96" s="13" t="s">
        <v>78</v>
      </c>
      <c r="AY96" s="203" t="s">
        <v>125</v>
      </c>
    </row>
    <row r="97" spans="1:65" s="14" customFormat="1" ht="10.199999999999999">
      <c r="B97" s="204"/>
      <c r="C97" s="205"/>
      <c r="D97" s="188" t="s">
        <v>139</v>
      </c>
      <c r="E97" s="206" t="s">
        <v>40</v>
      </c>
      <c r="F97" s="207" t="s">
        <v>351</v>
      </c>
      <c r="G97" s="205"/>
      <c r="H97" s="208">
        <v>30</v>
      </c>
      <c r="I97" s="209"/>
      <c r="J97" s="205"/>
      <c r="K97" s="205"/>
      <c r="L97" s="210"/>
      <c r="M97" s="211"/>
      <c r="N97" s="212"/>
      <c r="O97" s="212"/>
      <c r="P97" s="212"/>
      <c r="Q97" s="212"/>
      <c r="R97" s="212"/>
      <c r="S97" s="212"/>
      <c r="T97" s="213"/>
      <c r="AT97" s="214" t="s">
        <v>139</v>
      </c>
      <c r="AU97" s="214" t="s">
        <v>88</v>
      </c>
      <c r="AV97" s="14" t="s">
        <v>88</v>
      </c>
      <c r="AW97" s="14" t="s">
        <v>38</v>
      </c>
      <c r="AX97" s="14" t="s">
        <v>86</v>
      </c>
      <c r="AY97" s="214" t="s">
        <v>125</v>
      </c>
    </row>
    <row r="98" spans="1:65" s="12" customFormat="1" ht="25.95" customHeight="1">
      <c r="B98" s="159"/>
      <c r="C98" s="160"/>
      <c r="D98" s="161" t="s">
        <v>77</v>
      </c>
      <c r="E98" s="162" t="s">
        <v>510</v>
      </c>
      <c r="F98" s="162" t="s">
        <v>511</v>
      </c>
      <c r="G98" s="160"/>
      <c r="H98" s="160"/>
      <c r="I98" s="163"/>
      <c r="J98" s="164">
        <f>BK98</f>
        <v>0</v>
      </c>
      <c r="K98" s="160"/>
      <c r="L98" s="165"/>
      <c r="M98" s="166"/>
      <c r="N98" s="167"/>
      <c r="O98" s="167"/>
      <c r="P98" s="168">
        <f>P99+P131+P150</f>
        <v>0</v>
      </c>
      <c r="Q98" s="167"/>
      <c r="R98" s="168">
        <f>R99+R131+R150</f>
        <v>0</v>
      </c>
      <c r="S98" s="167"/>
      <c r="T98" s="169">
        <f>T99+T131+T150</f>
        <v>0</v>
      </c>
      <c r="AR98" s="170" t="s">
        <v>133</v>
      </c>
      <c r="AT98" s="171" t="s">
        <v>77</v>
      </c>
      <c r="AU98" s="171" t="s">
        <v>78</v>
      </c>
      <c r="AY98" s="170" t="s">
        <v>125</v>
      </c>
      <c r="BK98" s="172">
        <f>BK99+BK131+BK150</f>
        <v>0</v>
      </c>
    </row>
    <row r="99" spans="1:65" s="12" customFormat="1" ht="22.8" customHeight="1">
      <c r="B99" s="159"/>
      <c r="C99" s="160"/>
      <c r="D99" s="161" t="s">
        <v>77</v>
      </c>
      <c r="E99" s="173" t="s">
        <v>512</v>
      </c>
      <c r="F99" s="173" t="s">
        <v>513</v>
      </c>
      <c r="G99" s="160"/>
      <c r="H99" s="160"/>
      <c r="I99" s="163"/>
      <c r="J99" s="174">
        <f>BK99</f>
        <v>0</v>
      </c>
      <c r="K99" s="160"/>
      <c r="L99" s="165"/>
      <c r="M99" s="166"/>
      <c r="N99" s="167"/>
      <c r="O99" s="167"/>
      <c r="P99" s="168">
        <f>SUM(P100:P130)</f>
        <v>0</v>
      </c>
      <c r="Q99" s="167"/>
      <c r="R99" s="168">
        <f>SUM(R100:R130)</f>
        <v>0</v>
      </c>
      <c r="S99" s="167"/>
      <c r="T99" s="169">
        <f>SUM(T100:T130)</f>
        <v>0</v>
      </c>
      <c r="AR99" s="170" t="s">
        <v>133</v>
      </c>
      <c r="AT99" s="171" t="s">
        <v>77</v>
      </c>
      <c r="AU99" s="171" t="s">
        <v>86</v>
      </c>
      <c r="AY99" s="170" t="s">
        <v>125</v>
      </c>
      <c r="BK99" s="172">
        <f>SUM(BK100:BK130)</f>
        <v>0</v>
      </c>
    </row>
    <row r="100" spans="1:65" s="2" customFormat="1" ht="14.4" customHeight="1">
      <c r="A100" s="35"/>
      <c r="B100" s="36"/>
      <c r="C100" s="175" t="s">
        <v>148</v>
      </c>
      <c r="D100" s="175" t="s">
        <v>128</v>
      </c>
      <c r="E100" s="176" t="s">
        <v>514</v>
      </c>
      <c r="F100" s="177" t="s">
        <v>515</v>
      </c>
      <c r="G100" s="178" t="s">
        <v>178</v>
      </c>
      <c r="H100" s="179">
        <v>1</v>
      </c>
      <c r="I100" s="180"/>
      <c r="J100" s="181">
        <f>ROUND(I100*H100,2)</f>
        <v>0</v>
      </c>
      <c r="K100" s="177" t="s">
        <v>40</v>
      </c>
      <c r="L100" s="40"/>
      <c r="M100" s="182" t="s">
        <v>40</v>
      </c>
      <c r="N100" s="183" t="s">
        <v>51</v>
      </c>
      <c r="O100" s="66"/>
      <c r="P100" s="184">
        <f>O100*H100</f>
        <v>0</v>
      </c>
      <c r="Q100" s="184">
        <v>0</v>
      </c>
      <c r="R100" s="184">
        <f>Q100*H100</f>
        <v>0</v>
      </c>
      <c r="S100" s="184">
        <v>0</v>
      </c>
      <c r="T100" s="185">
        <f>S100*H100</f>
        <v>0</v>
      </c>
      <c r="U100" s="35"/>
      <c r="V100" s="35"/>
      <c r="W100" s="35"/>
      <c r="X100" s="35"/>
      <c r="Y100" s="35"/>
      <c r="Z100" s="35"/>
      <c r="AA100" s="35"/>
      <c r="AB100" s="35"/>
      <c r="AC100" s="35"/>
      <c r="AD100" s="35"/>
      <c r="AE100" s="35"/>
      <c r="AR100" s="186" t="s">
        <v>516</v>
      </c>
      <c r="AT100" s="186" t="s">
        <v>128</v>
      </c>
      <c r="AU100" s="186" t="s">
        <v>88</v>
      </c>
      <c r="AY100" s="18" t="s">
        <v>125</v>
      </c>
      <c r="BE100" s="187">
        <f>IF(N100="základní",J100,0)</f>
        <v>0</v>
      </c>
      <c r="BF100" s="187">
        <f>IF(N100="snížená",J100,0)</f>
        <v>0</v>
      </c>
      <c r="BG100" s="187">
        <f>IF(N100="zákl. přenesená",J100,0)</f>
        <v>0</v>
      </c>
      <c r="BH100" s="187">
        <f>IF(N100="sníž. přenesená",J100,0)</f>
        <v>0</v>
      </c>
      <c r="BI100" s="187">
        <f>IF(N100="nulová",J100,0)</f>
        <v>0</v>
      </c>
      <c r="BJ100" s="18" t="s">
        <v>133</v>
      </c>
      <c r="BK100" s="187">
        <f>ROUND(I100*H100,2)</f>
        <v>0</v>
      </c>
      <c r="BL100" s="18" t="s">
        <v>516</v>
      </c>
      <c r="BM100" s="186" t="s">
        <v>517</v>
      </c>
    </row>
    <row r="101" spans="1:65" s="2" customFormat="1" ht="10.199999999999999">
      <c r="A101" s="35"/>
      <c r="B101" s="36"/>
      <c r="C101" s="37"/>
      <c r="D101" s="188" t="s">
        <v>135</v>
      </c>
      <c r="E101" s="37"/>
      <c r="F101" s="189" t="s">
        <v>515</v>
      </c>
      <c r="G101" s="37"/>
      <c r="H101" s="37"/>
      <c r="I101" s="190"/>
      <c r="J101" s="37"/>
      <c r="K101" s="37"/>
      <c r="L101" s="40"/>
      <c r="M101" s="191"/>
      <c r="N101" s="192"/>
      <c r="O101" s="66"/>
      <c r="P101" s="66"/>
      <c r="Q101" s="66"/>
      <c r="R101" s="66"/>
      <c r="S101" s="66"/>
      <c r="T101" s="67"/>
      <c r="U101" s="35"/>
      <c r="V101" s="35"/>
      <c r="W101" s="35"/>
      <c r="X101" s="35"/>
      <c r="Y101" s="35"/>
      <c r="Z101" s="35"/>
      <c r="AA101" s="35"/>
      <c r="AB101" s="35"/>
      <c r="AC101" s="35"/>
      <c r="AD101" s="35"/>
      <c r="AE101" s="35"/>
      <c r="AT101" s="18" t="s">
        <v>135</v>
      </c>
      <c r="AU101" s="18" t="s">
        <v>88</v>
      </c>
    </row>
    <row r="102" spans="1:65" s="13" customFormat="1" ht="10.199999999999999">
      <c r="B102" s="194"/>
      <c r="C102" s="195"/>
      <c r="D102" s="188" t="s">
        <v>139</v>
      </c>
      <c r="E102" s="196" t="s">
        <v>40</v>
      </c>
      <c r="F102" s="197" t="s">
        <v>518</v>
      </c>
      <c r="G102" s="195"/>
      <c r="H102" s="196" t="s">
        <v>40</v>
      </c>
      <c r="I102" s="198"/>
      <c r="J102" s="195"/>
      <c r="K102" s="195"/>
      <c r="L102" s="199"/>
      <c r="M102" s="200"/>
      <c r="N102" s="201"/>
      <c r="O102" s="201"/>
      <c r="P102" s="201"/>
      <c r="Q102" s="201"/>
      <c r="R102" s="201"/>
      <c r="S102" s="201"/>
      <c r="T102" s="202"/>
      <c r="AT102" s="203" t="s">
        <v>139</v>
      </c>
      <c r="AU102" s="203" t="s">
        <v>88</v>
      </c>
      <c r="AV102" s="13" t="s">
        <v>86</v>
      </c>
      <c r="AW102" s="13" t="s">
        <v>38</v>
      </c>
      <c r="AX102" s="13" t="s">
        <v>78</v>
      </c>
      <c r="AY102" s="203" t="s">
        <v>125</v>
      </c>
    </row>
    <row r="103" spans="1:65" s="13" customFormat="1" ht="10.199999999999999">
      <c r="B103" s="194"/>
      <c r="C103" s="195"/>
      <c r="D103" s="188" t="s">
        <v>139</v>
      </c>
      <c r="E103" s="196" t="s">
        <v>40</v>
      </c>
      <c r="F103" s="197" t="s">
        <v>519</v>
      </c>
      <c r="G103" s="195"/>
      <c r="H103" s="196" t="s">
        <v>40</v>
      </c>
      <c r="I103" s="198"/>
      <c r="J103" s="195"/>
      <c r="K103" s="195"/>
      <c r="L103" s="199"/>
      <c r="M103" s="200"/>
      <c r="N103" s="201"/>
      <c r="O103" s="201"/>
      <c r="P103" s="201"/>
      <c r="Q103" s="201"/>
      <c r="R103" s="201"/>
      <c r="S103" s="201"/>
      <c r="T103" s="202"/>
      <c r="AT103" s="203" t="s">
        <v>139</v>
      </c>
      <c r="AU103" s="203" t="s">
        <v>88</v>
      </c>
      <c r="AV103" s="13" t="s">
        <v>86</v>
      </c>
      <c r="AW103" s="13" t="s">
        <v>38</v>
      </c>
      <c r="AX103" s="13" t="s">
        <v>78</v>
      </c>
      <c r="AY103" s="203" t="s">
        <v>125</v>
      </c>
    </row>
    <row r="104" spans="1:65" s="13" customFormat="1" ht="10.199999999999999">
      <c r="B104" s="194"/>
      <c r="C104" s="195"/>
      <c r="D104" s="188" t="s">
        <v>139</v>
      </c>
      <c r="E104" s="196" t="s">
        <v>40</v>
      </c>
      <c r="F104" s="197" t="s">
        <v>520</v>
      </c>
      <c r="G104" s="195"/>
      <c r="H104" s="196" t="s">
        <v>40</v>
      </c>
      <c r="I104" s="198"/>
      <c r="J104" s="195"/>
      <c r="K104" s="195"/>
      <c r="L104" s="199"/>
      <c r="M104" s="200"/>
      <c r="N104" s="201"/>
      <c r="O104" s="201"/>
      <c r="P104" s="201"/>
      <c r="Q104" s="201"/>
      <c r="R104" s="201"/>
      <c r="S104" s="201"/>
      <c r="T104" s="202"/>
      <c r="AT104" s="203" t="s">
        <v>139</v>
      </c>
      <c r="AU104" s="203" t="s">
        <v>88</v>
      </c>
      <c r="AV104" s="13" t="s">
        <v>86</v>
      </c>
      <c r="AW104" s="13" t="s">
        <v>38</v>
      </c>
      <c r="AX104" s="13" t="s">
        <v>78</v>
      </c>
      <c r="AY104" s="203" t="s">
        <v>125</v>
      </c>
    </row>
    <row r="105" spans="1:65" s="13" customFormat="1" ht="10.199999999999999">
      <c r="B105" s="194"/>
      <c r="C105" s="195"/>
      <c r="D105" s="188" t="s">
        <v>139</v>
      </c>
      <c r="E105" s="196" t="s">
        <v>40</v>
      </c>
      <c r="F105" s="197" t="s">
        <v>521</v>
      </c>
      <c r="G105" s="195"/>
      <c r="H105" s="196" t="s">
        <v>40</v>
      </c>
      <c r="I105" s="198"/>
      <c r="J105" s="195"/>
      <c r="K105" s="195"/>
      <c r="L105" s="199"/>
      <c r="M105" s="200"/>
      <c r="N105" s="201"/>
      <c r="O105" s="201"/>
      <c r="P105" s="201"/>
      <c r="Q105" s="201"/>
      <c r="R105" s="201"/>
      <c r="S105" s="201"/>
      <c r="T105" s="202"/>
      <c r="AT105" s="203" t="s">
        <v>139</v>
      </c>
      <c r="AU105" s="203" t="s">
        <v>88</v>
      </c>
      <c r="AV105" s="13" t="s">
        <v>86</v>
      </c>
      <c r="AW105" s="13" t="s">
        <v>38</v>
      </c>
      <c r="AX105" s="13" t="s">
        <v>78</v>
      </c>
      <c r="AY105" s="203" t="s">
        <v>125</v>
      </c>
    </row>
    <row r="106" spans="1:65" s="13" customFormat="1" ht="10.199999999999999">
      <c r="B106" s="194"/>
      <c r="C106" s="195"/>
      <c r="D106" s="188" t="s">
        <v>139</v>
      </c>
      <c r="E106" s="196" t="s">
        <v>40</v>
      </c>
      <c r="F106" s="197" t="s">
        <v>522</v>
      </c>
      <c r="G106" s="195"/>
      <c r="H106" s="196" t="s">
        <v>40</v>
      </c>
      <c r="I106" s="198"/>
      <c r="J106" s="195"/>
      <c r="K106" s="195"/>
      <c r="L106" s="199"/>
      <c r="M106" s="200"/>
      <c r="N106" s="201"/>
      <c r="O106" s="201"/>
      <c r="P106" s="201"/>
      <c r="Q106" s="201"/>
      <c r="R106" s="201"/>
      <c r="S106" s="201"/>
      <c r="T106" s="202"/>
      <c r="AT106" s="203" t="s">
        <v>139</v>
      </c>
      <c r="AU106" s="203" t="s">
        <v>88</v>
      </c>
      <c r="AV106" s="13" t="s">
        <v>86</v>
      </c>
      <c r="AW106" s="13" t="s">
        <v>38</v>
      </c>
      <c r="AX106" s="13" t="s">
        <v>78</v>
      </c>
      <c r="AY106" s="203" t="s">
        <v>125</v>
      </c>
    </row>
    <row r="107" spans="1:65" s="13" customFormat="1" ht="10.199999999999999">
      <c r="B107" s="194"/>
      <c r="C107" s="195"/>
      <c r="D107" s="188" t="s">
        <v>139</v>
      </c>
      <c r="E107" s="196" t="s">
        <v>40</v>
      </c>
      <c r="F107" s="197" t="s">
        <v>523</v>
      </c>
      <c r="G107" s="195"/>
      <c r="H107" s="196" t="s">
        <v>40</v>
      </c>
      <c r="I107" s="198"/>
      <c r="J107" s="195"/>
      <c r="K107" s="195"/>
      <c r="L107" s="199"/>
      <c r="M107" s="200"/>
      <c r="N107" s="201"/>
      <c r="O107" s="201"/>
      <c r="P107" s="201"/>
      <c r="Q107" s="201"/>
      <c r="R107" s="201"/>
      <c r="S107" s="201"/>
      <c r="T107" s="202"/>
      <c r="AT107" s="203" t="s">
        <v>139</v>
      </c>
      <c r="AU107" s="203" t="s">
        <v>88</v>
      </c>
      <c r="AV107" s="13" t="s">
        <v>86</v>
      </c>
      <c r="AW107" s="13" t="s">
        <v>38</v>
      </c>
      <c r="AX107" s="13" t="s">
        <v>78</v>
      </c>
      <c r="AY107" s="203" t="s">
        <v>125</v>
      </c>
    </row>
    <row r="108" spans="1:65" s="13" customFormat="1" ht="10.199999999999999">
      <c r="B108" s="194"/>
      <c r="C108" s="195"/>
      <c r="D108" s="188" t="s">
        <v>139</v>
      </c>
      <c r="E108" s="196" t="s">
        <v>40</v>
      </c>
      <c r="F108" s="197" t="s">
        <v>524</v>
      </c>
      <c r="G108" s="195"/>
      <c r="H108" s="196" t="s">
        <v>40</v>
      </c>
      <c r="I108" s="198"/>
      <c r="J108" s="195"/>
      <c r="K108" s="195"/>
      <c r="L108" s="199"/>
      <c r="M108" s="200"/>
      <c r="N108" s="201"/>
      <c r="O108" s="201"/>
      <c r="P108" s="201"/>
      <c r="Q108" s="201"/>
      <c r="R108" s="201"/>
      <c r="S108" s="201"/>
      <c r="T108" s="202"/>
      <c r="AT108" s="203" t="s">
        <v>139</v>
      </c>
      <c r="AU108" s="203" t="s">
        <v>88</v>
      </c>
      <c r="AV108" s="13" t="s">
        <v>86</v>
      </c>
      <c r="AW108" s="13" t="s">
        <v>38</v>
      </c>
      <c r="AX108" s="13" t="s">
        <v>78</v>
      </c>
      <c r="AY108" s="203" t="s">
        <v>125</v>
      </c>
    </row>
    <row r="109" spans="1:65" s="13" customFormat="1" ht="10.199999999999999">
      <c r="B109" s="194"/>
      <c r="C109" s="195"/>
      <c r="D109" s="188" t="s">
        <v>139</v>
      </c>
      <c r="E109" s="196" t="s">
        <v>40</v>
      </c>
      <c r="F109" s="197" t="s">
        <v>525</v>
      </c>
      <c r="G109" s="195"/>
      <c r="H109" s="196" t="s">
        <v>40</v>
      </c>
      <c r="I109" s="198"/>
      <c r="J109" s="195"/>
      <c r="K109" s="195"/>
      <c r="L109" s="199"/>
      <c r="M109" s="200"/>
      <c r="N109" s="201"/>
      <c r="O109" s="201"/>
      <c r="P109" s="201"/>
      <c r="Q109" s="201"/>
      <c r="R109" s="201"/>
      <c r="S109" s="201"/>
      <c r="T109" s="202"/>
      <c r="AT109" s="203" t="s">
        <v>139</v>
      </c>
      <c r="AU109" s="203" t="s">
        <v>88</v>
      </c>
      <c r="AV109" s="13" t="s">
        <v>86</v>
      </c>
      <c r="AW109" s="13" t="s">
        <v>38</v>
      </c>
      <c r="AX109" s="13" t="s">
        <v>78</v>
      </c>
      <c r="AY109" s="203" t="s">
        <v>125</v>
      </c>
    </row>
    <row r="110" spans="1:65" s="13" customFormat="1" ht="20.399999999999999">
      <c r="B110" s="194"/>
      <c r="C110" s="195"/>
      <c r="D110" s="188" t="s">
        <v>139</v>
      </c>
      <c r="E110" s="196" t="s">
        <v>40</v>
      </c>
      <c r="F110" s="197" t="s">
        <v>526</v>
      </c>
      <c r="G110" s="195"/>
      <c r="H110" s="196" t="s">
        <v>40</v>
      </c>
      <c r="I110" s="198"/>
      <c r="J110" s="195"/>
      <c r="K110" s="195"/>
      <c r="L110" s="199"/>
      <c r="M110" s="200"/>
      <c r="N110" s="201"/>
      <c r="O110" s="201"/>
      <c r="P110" s="201"/>
      <c r="Q110" s="201"/>
      <c r="R110" s="201"/>
      <c r="S110" s="201"/>
      <c r="T110" s="202"/>
      <c r="AT110" s="203" t="s">
        <v>139</v>
      </c>
      <c r="AU110" s="203" t="s">
        <v>88</v>
      </c>
      <c r="AV110" s="13" t="s">
        <v>86</v>
      </c>
      <c r="AW110" s="13" t="s">
        <v>38</v>
      </c>
      <c r="AX110" s="13" t="s">
        <v>78</v>
      </c>
      <c r="AY110" s="203" t="s">
        <v>125</v>
      </c>
    </row>
    <row r="111" spans="1:65" s="13" customFormat="1" ht="10.199999999999999">
      <c r="B111" s="194"/>
      <c r="C111" s="195"/>
      <c r="D111" s="188" t="s">
        <v>139</v>
      </c>
      <c r="E111" s="196" t="s">
        <v>40</v>
      </c>
      <c r="F111" s="197" t="s">
        <v>527</v>
      </c>
      <c r="G111" s="195"/>
      <c r="H111" s="196" t="s">
        <v>40</v>
      </c>
      <c r="I111" s="198"/>
      <c r="J111" s="195"/>
      <c r="K111" s="195"/>
      <c r="L111" s="199"/>
      <c r="M111" s="200"/>
      <c r="N111" s="201"/>
      <c r="O111" s="201"/>
      <c r="P111" s="201"/>
      <c r="Q111" s="201"/>
      <c r="R111" s="201"/>
      <c r="S111" s="201"/>
      <c r="T111" s="202"/>
      <c r="AT111" s="203" t="s">
        <v>139</v>
      </c>
      <c r="AU111" s="203" t="s">
        <v>88</v>
      </c>
      <c r="AV111" s="13" t="s">
        <v>86</v>
      </c>
      <c r="AW111" s="13" t="s">
        <v>38</v>
      </c>
      <c r="AX111" s="13" t="s">
        <v>78</v>
      </c>
      <c r="AY111" s="203" t="s">
        <v>125</v>
      </c>
    </row>
    <row r="112" spans="1:65" s="13" customFormat="1" ht="20.399999999999999">
      <c r="B112" s="194"/>
      <c r="C112" s="195"/>
      <c r="D112" s="188" t="s">
        <v>139</v>
      </c>
      <c r="E112" s="196" t="s">
        <v>40</v>
      </c>
      <c r="F112" s="197" t="s">
        <v>528</v>
      </c>
      <c r="G112" s="195"/>
      <c r="H112" s="196" t="s">
        <v>40</v>
      </c>
      <c r="I112" s="198"/>
      <c r="J112" s="195"/>
      <c r="K112" s="195"/>
      <c r="L112" s="199"/>
      <c r="M112" s="200"/>
      <c r="N112" s="201"/>
      <c r="O112" s="201"/>
      <c r="P112" s="201"/>
      <c r="Q112" s="201"/>
      <c r="R112" s="201"/>
      <c r="S112" s="201"/>
      <c r="T112" s="202"/>
      <c r="AT112" s="203" t="s">
        <v>139</v>
      </c>
      <c r="AU112" s="203" t="s">
        <v>88</v>
      </c>
      <c r="AV112" s="13" t="s">
        <v>86</v>
      </c>
      <c r="AW112" s="13" t="s">
        <v>38</v>
      </c>
      <c r="AX112" s="13" t="s">
        <v>78</v>
      </c>
      <c r="AY112" s="203" t="s">
        <v>125</v>
      </c>
    </row>
    <row r="113" spans="1:65" s="13" customFormat="1" ht="10.199999999999999">
      <c r="B113" s="194"/>
      <c r="C113" s="195"/>
      <c r="D113" s="188" t="s">
        <v>139</v>
      </c>
      <c r="E113" s="196" t="s">
        <v>40</v>
      </c>
      <c r="F113" s="197" t="s">
        <v>529</v>
      </c>
      <c r="G113" s="195"/>
      <c r="H113" s="196" t="s">
        <v>40</v>
      </c>
      <c r="I113" s="198"/>
      <c r="J113" s="195"/>
      <c r="K113" s="195"/>
      <c r="L113" s="199"/>
      <c r="M113" s="200"/>
      <c r="N113" s="201"/>
      <c r="O113" s="201"/>
      <c r="P113" s="201"/>
      <c r="Q113" s="201"/>
      <c r="R113" s="201"/>
      <c r="S113" s="201"/>
      <c r="T113" s="202"/>
      <c r="AT113" s="203" t="s">
        <v>139</v>
      </c>
      <c r="AU113" s="203" t="s">
        <v>88</v>
      </c>
      <c r="AV113" s="13" t="s">
        <v>86</v>
      </c>
      <c r="AW113" s="13" t="s">
        <v>38</v>
      </c>
      <c r="AX113" s="13" t="s">
        <v>78</v>
      </c>
      <c r="AY113" s="203" t="s">
        <v>125</v>
      </c>
    </row>
    <row r="114" spans="1:65" s="13" customFormat="1" ht="10.199999999999999">
      <c r="B114" s="194"/>
      <c r="C114" s="195"/>
      <c r="D114" s="188" t="s">
        <v>139</v>
      </c>
      <c r="E114" s="196" t="s">
        <v>40</v>
      </c>
      <c r="F114" s="197" t="s">
        <v>530</v>
      </c>
      <c r="G114" s="195"/>
      <c r="H114" s="196" t="s">
        <v>40</v>
      </c>
      <c r="I114" s="198"/>
      <c r="J114" s="195"/>
      <c r="K114" s="195"/>
      <c r="L114" s="199"/>
      <c r="M114" s="200"/>
      <c r="N114" s="201"/>
      <c r="O114" s="201"/>
      <c r="P114" s="201"/>
      <c r="Q114" s="201"/>
      <c r="R114" s="201"/>
      <c r="S114" s="201"/>
      <c r="T114" s="202"/>
      <c r="AT114" s="203" t="s">
        <v>139</v>
      </c>
      <c r="AU114" s="203" t="s">
        <v>88</v>
      </c>
      <c r="AV114" s="13" t="s">
        <v>86</v>
      </c>
      <c r="AW114" s="13" t="s">
        <v>38</v>
      </c>
      <c r="AX114" s="13" t="s">
        <v>78</v>
      </c>
      <c r="AY114" s="203" t="s">
        <v>125</v>
      </c>
    </row>
    <row r="115" spans="1:65" s="13" customFormat="1" ht="10.199999999999999">
      <c r="B115" s="194"/>
      <c r="C115" s="195"/>
      <c r="D115" s="188" t="s">
        <v>139</v>
      </c>
      <c r="E115" s="196" t="s">
        <v>40</v>
      </c>
      <c r="F115" s="197" t="s">
        <v>531</v>
      </c>
      <c r="G115" s="195"/>
      <c r="H115" s="196" t="s">
        <v>40</v>
      </c>
      <c r="I115" s="198"/>
      <c r="J115" s="195"/>
      <c r="K115" s="195"/>
      <c r="L115" s="199"/>
      <c r="M115" s="200"/>
      <c r="N115" s="201"/>
      <c r="O115" s="201"/>
      <c r="P115" s="201"/>
      <c r="Q115" s="201"/>
      <c r="R115" s="201"/>
      <c r="S115" s="201"/>
      <c r="T115" s="202"/>
      <c r="AT115" s="203" t="s">
        <v>139</v>
      </c>
      <c r="AU115" s="203" t="s">
        <v>88</v>
      </c>
      <c r="AV115" s="13" t="s">
        <v>86</v>
      </c>
      <c r="AW115" s="13" t="s">
        <v>38</v>
      </c>
      <c r="AX115" s="13" t="s">
        <v>78</v>
      </c>
      <c r="AY115" s="203" t="s">
        <v>125</v>
      </c>
    </row>
    <row r="116" spans="1:65" s="13" customFormat="1" ht="10.199999999999999">
      <c r="B116" s="194"/>
      <c r="C116" s="195"/>
      <c r="D116" s="188" t="s">
        <v>139</v>
      </c>
      <c r="E116" s="196" t="s">
        <v>40</v>
      </c>
      <c r="F116" s="197" t="s">
        <v>532</v>
      </c>
      <c r="G116" s="195"/>
      <c r="H116" s="196" t="s">
        <v>40</v>
      </c>
      <c r="I116" s="198"/>
      <c r="J116" s="195"/>
      <c r="K116" s="195"/>
      <c r="L116" s="199"/>
      <c r="M116" s="200"/>
      <c r="N116" s="201"/>
      <c r="O116" s="201"/>
      <c r="P116" s="201"/>
      <c r="Q116" s="201"/>
      <c r="R116" s="201"/>
      <c r="S116" s="201"/>
      <c r="T116" s="202"/>
      <c r="AT116" s="203" t="s">
        <v>139</v>
      </c>
      <c r="AU116" s="203" t="s">
        <v>88</v>
      </c>
      <c r="AV116" s="13" t="s">
        <v>86</v>
      </c>
      <c r="AW116" s="13" t="s">
        <v>38</v>
      </c>
      <c r="AX116" s="13" t="s">
        <v>78</v>
      </c>
      <c r="AY116" s="203" t="s">
        <v>125</v>
      </c>
    </row>
    <row r="117" spans="1:65" s="13" customFormat="1" ht="10.199999999999999">
      <c r="B117" s="194"/>
      <c r="C117" s="195"/>
      <c r="D117" s="188" t="s">
        <v>139</v>
      </c>
      <c r="E117" s="196" t="s">
        <v>40</v>
      </c>
      <c r="F117" s="197" t="s">
        <v>533</v>
      </c>
      <c r="G117" s="195"/>
      <c r="H117" s="196" t="s">
        <v>40</v>
      </c>
      <c r="I117" s="198"/>
      <c r="J117" s="195"/>
      <c r="K117" s="195"/>
      <c r="L117" s="199"/>
      <c r="M117" s="200"/>
      <c r="N117" s="201"/>
      <c r="O117" s="201"/>
      <c r="P117" s="201"/>
      <c r="Q117" s="201"/>
      <c r="R117" s="201"/>
      <c r="S117" s="201"/>
      <c r="T117" s="202"/>
      <c r="AT117" s="203" t="s">
        <v>139</v>
      </c>
      <c r="AU117" s="203" t="s">
        <v>88</v>
      </c>
      <c r="AV117" s="13" t="s">
        <v>86</v>
      </c>
      <c r="AW117" s="13" t="s">
        <v>38</v>
      </c>
      <c r="AX117" s="13" t="s">
        <v>78</v>
      </c>
      <c r="AY117" s="203" t="s">
        <v>125</v>
      </c>
    </row>
    <row r="118" spans="1:65" s="14" customFormat="1" ht="10.199999999999999">
      <c r="B118" s="204"/>
      <c r="C118" s="205"/>
      <c r="D118" s="188" t="s">
        <v>139</v>
      </c>
      <c r="E118" s="206" t="s">
        <v>40</v>
      </c>
      <c r="F118" s="207" t="s">
        <v>86</v>
      </c>
      <c r="G118" s="205"/>
      <c r="H118" s="208">
        <v>1</v>
      </c>
      <c r="I118" s="209"/>
      <c r="J118" s="205"/>
      <c r="K118" s="205"/>
      <c r="L118" s="210"/>
      <c r="M118" s="211"/>
      <c r="N118" s="212"/>
      <c r="O118" s="212"/>
      <c r="P118" s="212"/>
      <c r="Q118" s="212"/>
      <c r="R118" s="212"/>
      <c r="S118" s="212"/>
      <c r="T118" s="213"/>
      <c r="AT118" s="214" t="s">
        <v>139</v>
      </c>
      <c r="AU118" s="214" t="s">
        <v>88</v>
      </c>
      <c r="AV118" s="14" t="s">
        <v>88</v>
      </c>
      <c r="AW118" s="14" t="s">
        <v>38</v>
      </c>
      <c r="AX118" s="14" t="s">
        <v>86</v>
      </c>
      <c r="AY118" s="214" t="s">
        <v>125</v>
      </c>
    </row>
    <row r="119" spans="1:65" s="2" customFormat="1" ht="14.4" customHeight="1">
      <c r="A119" s="35"/>
      <c r="B119" s="36"/>
      <c r="C119" s="175" t="s">
        <v>133</v>
      </c>
      <c r="D119" s="175" t="s">
        <v>128</v>
      </c>
      <c r="E119" s="176" t="s">
        <v>534</v>
      </c>
      <c r="F119" s="177" t="s">
        <v>535</v>
      </c>
      <c r="G119" s="178" t="s">
        <v>178</v>
      </c>
      <c r="H119" s="179">
        <v>1</v>
      </c>
      <c r="I119" s="180"/>
      <c r="J119" s="181">
        <f>ROUND(I119*H119,2)</f>
        <v>0</v>
      </c>
      <c r="K119" s="177" t="s">
        <v>40</v>
      </c>
      <c r="L119" s="40"/>
      <c r="M119" s="182" t="s">
        <v>40</v>
      </c>
      <c r="N119" s="183" t="s">
        <v>51</v>
      </c>
      <c r="O119" s="66"/>
      <c r="P119" s="184">
        <f>O119*H119</f>
        <v>0</v>
      </c>
      <c r="Q119" s="184">
        <v>0</v>
      </c>
      <c r="R119" s="184">
        <f>Q119*H119</f>
        <v>0</v>
      </c>
      <c r="S119" s="184">
        <v>0</v>
      </c>
      <c r="T119" s="185">
        <f>S119*H119</f>
        <v>0</v>
      </c>
      <c r="U119" s="35"/>
      <c r="V119" s="35"/>
      <c r="W119" s="35"/>
      <c r="X119" s="35"/>
      <c r="Y119" s="35"/>
      <c r="Z119" s="35"/>
      <c r="AA119" s="35"/>
      <c r="AB119" s="35"/>
      <c r="AC119" s="35"/>
      <c r="AD119" s="35"/>
      <c r="AE119" s="35"/>
      <c r="AR119" s="186" t="s">
        <v>516</v>
      </c>
      <c r="AT119" s="186" t="s">
        <v>128</v>
      </c>
      <c r="AU119" s="186" t="s">
        <v>88</v>
      </c>
      <c r="AY119" s="18" t="s">
        <v>125</v>
      </c>
      <c r="BE119" s="187">
        <f>IF(N119="základní",J119,0)</f>
        <v>0</v>
      </c>
      <c r="BF119" s="187">
        <f>IF(N119="snížená",J119,0)</f>
        <v>0</v>
      </c>
      <c r="BG119" s="187">
        <f>IF(N119="zákl. přenesená",J119,0)</f>
        <v>0</v>
      </c>
      <c r="BH119" s="187">
        <f>IF(N119="sníž. přenesená",J119,0)</f>
        <v>0</v>
      </c>
      <c r="BI119" s="187">
        <f>IF(N119="nulová",J119,0)</f>
        <v>0</v>
      </c>
      <c r="BJ119" s="18" t="s">
        <v>133</v>
      </c>
      <c r="BK119" s="187">
        <f>ROUND(I119*H119,2)</f>
        <v>0</v>
      </c>
      <c r="BL119" s="18" t="s">
        <v>516</v>
      </c>
      <c r="BM119" s="186" t="s">
        <v>536</v>
      </c>
    </row>
    <row r="120" spans="1:65" s="2" customFormat="1" ht="10.199999999999999">
      <c r="A120" s="35"/>
      <c r="B120" s="36"/>
      <c r="C120" s="37"/>
      <c r="D120" s="188" t="s">
        <v>135</v>
      </c>
      <c r="E120" s="37"/>
      <c r="F120" s="189" t="s">
        <v>535</v>
      </c>
      <c r="G120" s="37"/>
      <c r="H120" s="37"/>
      <c r="I120" s="190"/>
      <c r="J120" s="37"/>
      <c r="K120" s="37"/>
      <c r="L120" s="40"/>
      <c r="M120" s="191"/>
      <c r="N120" s="192"/>
      <c r="O120" s="66"/>
      <c r="P120" s="66"/>
      <c r="Q120" s="66"/>
      <c r="R120" s="66"/>
      <c r="S120" s="66"/>
      <c r="T120" s="67"/>
      <c r="U120" s="35"/>
      <c r="V120" s="35"/>
      <c r="W120" s="35"/>
      <c r="X120" s="35"/>
      <c r="Y120" s="35"/>
      <c r="Z120" s="35"/>
      <c r="AA120" s="35"/>
      <c r="AB120" s="35"/>
      <c r="AC120" s="35"/>
      <c r="AD120" s="35"/>
      <c r="AE120" s="35"/>
      <c r="AT120" s="18" t="s">
        <v>135</v>
      </c>
      <c r="AU120" s="18" t="s">
        <v>88</v>
      </c>
    </row>
    <row r="121" spans="1:65" s="13" customFormat="1" ht="10.199999999999999">
      <c r="B121" s="194"/>
      <c r="C121" s="195"/>
      <c r="D121" s="188" t="s">
        <v>139</v>
      </c>
      <c r="E121" s="196" t="s">
        <v>40</v>
      </c>
      <c r="F121" s="197" t="s">
        <v>537</v>
      </c>
      <c r="G121" s="195"/>
      <c r="H121" s="196" t="s">
        <v>40</v>
      </c>
      <c r="I121" s="198"/>
      <c r="J121" s="195"/>
      <c r="K121" s="195"/>
      <c r="L121" s="199"/>
      <c r="M121" s="200"/>
      <c r="N121" s="201"/>
      <c r="O121" s="201"/>
      <c r="P121" s="201"/>
      <c r="Q121" s="201"/>
      <c r="R121" s="201"/>
      <c r="S121" s="201"/>
      <c r="T121" s="202"/>
      <c r="AT121" s="203" t="s">
        <v>139</v>
      </c>
      <c r="AU121" s="203" t="s">
        <v>88</v>
      </c>
      <c r="AV121" s="13" t="s">
        <v>86</v>
      </c>
      <c r="AW121" s="13" t="s">
        <v>38</v>
      </c>
      <c r="AX121" s="13" t="s">
        <v>78</v>
      </c>
      <c r="AY121" s="203" t="s">
        <v>125</v>
      </c>
    </row>
    <row r="122" spans="1:65" s="14" customFormat="1" ht="10.199999999999999">
      <c r="B122" s="204"/>
      <c r="C122" s="205"/>
      <c r="D122" s="188" t="s">
        <v>139</v>
      </c>
      <c r="E122" s="206" t="s">
        <v>40</v>
      </c>
      <c r="F122" s="207" t="s">
        <v>86</v>
      </c>
      <c r="G122" s="205"/>
      <c r="H122" s="208">
        <v>1</v>
      </c>
      <c r="I122" s="209"/>
      <c r="J122" s="205"/>
      <c r="K122" s="205"/>
      <c r="L122" s="210"/>
      <c r="M122" s="211"/>
      <c r="N122" s="212"/>
      <c r="O122" s="212"/>
      <c r="P122" s="212"/>
      <c r="Q122" s="212"/>
      <c r="R122" s="212"/>
      <c r="S122" s="212"/>
      <c r="T122" s="213"/>
      <c r="AT122" s="214" t="s">
        <v>139</v>
      </c>
      <c r="AU122" s="214" t="s">
        <v>88</v>
      </c>
      <c r="AV122" s="14" t="s">
        <v>88</v>
      </c>
      <c r="AW122" s="14" t="s">
        <v>38</v>
      </c>
      <c r="AX122" s="14" t="s">
        <v>86</v>
      </c>
      <c r="AY122" s="214" t="s">
        <v>125</v>
      </c>
    </row>
    <row r="123" spans="1:65" s="2" customFormat="1" ht="14.4" customHeight="1">
      <c r="A123" s="35"/>
      <c r="B123" s="36"/>
      <c r="C123" s="175" t="s">
        <v>164</v>
      </c>
      <c r="D123" s="175" t="s">
        <v>128</v>
      </c>
      <c r="E123" s="176" t="s">
        <v>538</v>
      </c>
      <c r="F123" s="177" t="s">
        <v>539</v>
      </c>
      <c r="G123" s="178" t="s">
        <v>178</v>
      </c>
      <c r="H123" s="179">
        <v>1</v>
      </c>
      <c r="I123" s="180"/>
      <c r="J123" s="181">
        <f>ROUND(I123*H123,2)</f>
        <v>0</v>
      </c>
      <c r="K123" s="177" t="s">
        <v>40</v>
      </c>
      <c r="L123" s="40"/>
      <c r="M123" s="182" t="s">
        <v>40</v>
      </c>
      <c r="N123" s="183" t="s">
        <v>51</v>
      </c>
      <c r="O123" s="66"/>
      <c r="P123" s="184">
        <f>O123*H123</f>
        <v>0</v>
      </c>
      <c r="Q123" s="184">
        <v>0</v>
      </c>
      <c r="R123" s="184">
        <f>Q123*H123</f>
        <v>0</v>
      </c>
      <c r="S123" s="184">
        <v>0</v>
      </c>
      <c r="T123" s="185">
        <f>S123*H123</f>
        <v>0</v>
      </c>
      <c r="U123" s="35"/>
      <c r="V123" s="35"/>
      <c r="W123" s="35"/>
      <c r="X123" s="35"/>
      <c r="Y123" s="35"/>
      <c r="Z123" s="35"/>
      <c r="AA123" s="35"/>
      <c r="AB123" s="35"/>
      <c r="AC123" s="35"/>
      <c r="AD123" s="35"/>
      <c r="AE123" s="35"/>
      <c r="AR123" s="186" t="s">
        <v>516</v>
      </c>
      <c r="AT123" s="186" t="s">
        <v>128</v>
      </c>
      <c r="AU123" s="186" t="s">
        <v>88</v>
      </c>
      <c r="AY123" s="18" t="s">
        <v>125</v>
      </c>
      <c r="BE123" s="187">
        <f>IF(N123="základní",J123,0)</f>
        <v>0</v>
      </c>
      <c r="BF123" s="187">
        <f>IF(N123="snížená",J123,0)</f>
        <v>0</v>
      </c>
      <c r="BG123" s="187">
        <f>IF(N123="zákl. přenesená",J123,0)</f>
        <v>0</v>
      </c>
      <c r="BH123" s="187">
        <f>IF(N123="sníž. přenesená",J123,0)</f>
        <v>0</v>
      </c>
      <c r="BI123" s="187">
        <f>IF(N123="nulová",J123,0)</f>
        <v>0</v>
      </c>
      <c r="BJ123" s="18" t="s">
        <v>133</v>
      </c>
      <c r="BK123" s="187">
        <f>ROUND(I123*H123,2)</f>
        <v>0</v>
      </c>
      <c r="BL123" s="18" t="s">
        <v>516</v>
      </c>
      <c r="BM123" s="186" t="s">
        <v>540</v>
      </c>
    </row>
    <row r="124" spans="1:65" s="2" customFormat="1" ht="10.199999999999999">
      <c r="A124" s="35"/>
      <c r="B124" s="36"/>
      <c r="C124" s="37"/>
      <c r="D124" s="188" t="s">
        <v>135</v>
      </c>
      <c r="E124" s="37"/>
      <c r="F124" s="189" t="s">
        <v>539</v>
      </c>
      <c r="G124" s="37"/>
      <c r="H124" s="37"/>
      <c r="I124" s="190"/>
      <c r="J124" s="37"/>
      <c r="K124" s="37"/>
      <c r="L124" s="40"/>
      <c r="M124" s="191"/>
      <c r="N124" s="192"/>
      <c r="O124" s="66"/>
      <c r="P124" s="66"/>
      <c r="Q124" s="66"/>
      <c r="R124" s="66"/>
      <c r="S124" s="66"/>
      <c r="T124" s="67"/>
      <c r="U124" s="35"/>
      <c r="V124" s="35"/>
      <c r="W124" s="35"/>
      <c r="X124" s="35"/>
      <c r="Y124" s="35"/>
      <c r="Z124" s="35"/>
      <c r="AA124" s="35"/>
      <c r="AB124" s="35"/>
      <c r="AC124" s="35"/>
      <c r="AD124" s="35"/>
      <c r="AE124" s="35"/>
      <c r="AT124" s="18" t="s">
        <v>135</v>
      </c>
      <c r="AU124" s="18" t="s">
        <v>88</v>
      </c>
    </row>
    <row r="125" spans="1:65" s="13" customFormat="1" ht="10.199999999999999">
      <c r="B125" s="194"/>
      <c r="C125" s="195"/>
      <c r="D125" s="188" t="s">
        <v>139</v>
      </c>
      <c r="E125" s="196" t="s">
        <v>40</v>
      </c>
      <c r="F125" s="197" t="s">
        <v>541</v>
      </c>
      <c r="G125" s="195"/>
      <c r="H125" s="196" t="s">
        <v>40</v>
      </c>
      <c r="I125" s="198"/>
      <c r="J125" s="195"/>
      <c r="K125" s="195"/>
      <c r="L125" s="199"/>
      <c r="M125" s="200"/>
      <c r="N125" s="201"/>
      <c r="O125" s="201"/>
      <c r="P125" s="201"/>
      <c r="Q125" s="201"/>
      <c r="R125" s="201"/>
      <c r="S125" s="201"/>
      <c r="T125" s="202"/>
      <c r="AT125" s="203" t="s">
        <v>139</v>
      </c>
      <c r="AU125" s="203" t="s">
        <v>88</v>
      </c>
      <c r="AV125" s="13" t="s">
        <v>86</v>
      </c>
      <c r="AW125" s="13" t="s">
        <v>38</v>
      </c>
      <c r="AX125" s="13" t="s">
        <v>78</v>
      </c>
      <c r="AY125" s="203" t="s">
        <v>125</v>
      </c>
    </row>
    <row r="126" spans="1:65" s="14" customFormat="1" ht="10.199999999999999">
      <c r="B126" s="204"/>
      <c r="C126" s="205"/>
      <c r="D126" s="188" t="s">
        <v>139</v>
      </c>
      <c r="E126" s="206" t="s">
        <v>40</v>
      </c>
      <c r="F126" s="207" t="s">
        <v>86</v>
      </c>
      <c r="G126" s="205"/>
      <c r="H126" s="208">
        <v>1</v>
      </c>
      <c r="I126" s="209"/>
      <c r="J126" s="205"/>
      <c r="K126" s="205"/>
      <c r="L126" s="210"/>
      <c r="M126" s="211"/>
      <c r="N126" s="212"/>
      <c r="O126" s="212"/>
      <c r="P126" s="212"/>
      <c r="Q126" s="212"/>
      <c r="R126" s="212"/>
      <c r="S126" s="212"/>
      <c r="T126" s="213"/>
      <c r="AT126" s="214" t="s">
        <v>139</v>
      </c>
      <c r="AU126" s="214" t="s">
        <v>88</v>
      </c>
      <c r="AV126" s="14" t="s">
        <v>88</v>
      </c>
      <c r="AW126" s="14" t="s">
        <v>38</v>
      </c>
      <c r="AX126" s="14" t="s">
        <v>86</v>
      </c>
      <c r="AY126" s="214" t="s">
        <v>125</v>
      </c>
    </row>
    <row r="127" spans="1:65" s="2" customFormat="1" ht="14.4" customHeight="1">
      <c r="A127" s="35"/>
      <c r="B127" s="36"/>
      <c r="C127" s="175" t="s">
        <v>175</v>
      </c>
      <c r="D127" s="175" t="s">
        <v>128</v>
      </c>
      <c r="E127" s="176" t="s">
        <v>542</v>
      </c>
      <c r="F127" s="177" t="s">
        <v>543</v>
      </c>
      <c r="G127" s="178" t="s">
        <v>178</v>
      </c>
      <c r="H127" s="179">
        <v>1</v>
      </c>
      <c r="I127" s="180"/>
      <c r="J127" s="181">
        <f>ROUND(I127*H127,2)</f>
        <v>0</v>
      </c>
      <c r="K127" s="177" t="s">
        <v>40</v>
      </c>
      <c r="L127" s="40"/>
      <c r="M127" s="182" t="s">
        <v>40</v>
      </c>
      <c r="N127" s="183" t="s">
        <v>51</v>
      </c>
      <c r="O127" s="66"/>
      <c r="P127" s="184">
        <f>O127*H127</f>
        <v>0</v>
      </c>
      <c r="Q127" s="184">
        <v>0</v>
      </c>
      <c r="R127" s="184">
        <f>Q127*H127</f>
        <v>0</v>
      </c>
      <c r="S127" s="184">
        <v>0</v>
      </c>
      <c r="T127" s="185">
        <f>S127*H127</f>
        <v>0</v>
      </c>
      <c r="U127" s="35"/>
      <c r="V127" s="35"/>
      <c r="W127" s="35"/>
      <c r="X127" s="35"/>
      <c r="Y127" s="35"/>
      <c r="Z127" s="35"/>
      <c r="AA127" s="35"/>
      <c r="AB127" s="35"/>
      <c r="AC127" s="35"/>
      <c r="AD127" s="35"/>
      <c r="AE127" s="35"/>
      <c r="AR127" s="186" t="s">
        <v>516</v>
      </c>
      <c r="AT127" s="186" t="s">
        <v>128</v>
      </c>
      <c r="AU127" s="186" t="s">
        <v>88</v>
      </c>
      <c r="AY127" s="18" t="s">
        <v>125</v>
      </c>
      <c r="BE127" s="187">
        <f>IF(N127="základní",J127,0)</f>
        <v>0</v>
      </c>
      <c r="BF127" s="187">
        <f>IF(N127="snížená",J127,0)</f>
        <v>0</v>
      </c>
      <c r="BG127" s="187">
        <f>IF(N127="zákl. přenesená",J127,0)</f>
        <v>0</v>
      </c>
      <c r="BH127" s="187">
        <f>IF(N127="sníž. přenesená",J127,0)</f>
        <v>0</v>
      </c>
      <c r="BI127" s="187">
        <f>IF(N127="nulová",J127,0)</f>
        <v>0</v>
      </c>
      <c r="BJ127" s="18" t="s">
        <v>133</v>
      </c>
      <c r="BK127" s="187">
        <f>ROUND(I127*H127,2)</f>
        <v>0</v>
      </c>
      <c r="BL127" s="18" t="s">
        <v>516</v>
      </c>
      <c r="BM127" s="186" t="s">
        <v>544</v>
      </c>
    </row>
    <row r="128" spans="1:65" s="2" customFormat="1" ht="10.199999999999999">
      <c r="A128" s="35"/>
      <c r="B128" s="36"/>
      <c r="C128" s="37"/>
      <c r="D128" s="188" t="s">
        <v>135</v>
      </c>
      <c r="E128" s="37"/>
      <c r="F128" s="189" t="s">
        <v>543</v>
      </c>
      <c r="G128" s="37"/>
      <c r="H128" s="37"/>
      <c r="I128" s="190"/>
      <c r="J128" s="37"/>
      <c r="K128" s="37"/>
      <c r="L128" s="40"/>
      <c r="M128" s="191"/>
      <c r="N128" s="192"/>
      <c r="O128" s="66"/>
      <c r="P128" s="66"/>
      <c r="Q128" s="66"/>
      <c r="R128" s="66"/>
      <c r="S128" s="66"/>
      <c r="T128" s="67"/>
      <c r="U128" s="35"/>
      <c r="V128" s="35"/>
      <c r="W128" s="35"/>
      <c r="X128" s="35"/>
      <c r="Y128" s="35"/>
      <c r="Z128" s="35"/>
      <c r="AA128" s="35"/>
      <c r="AB128" s="35"/>
      <c r="AC128" s="35"/>
      <c r="AD128" s="35"/>
      <c r="AE128" s="35"/>
      <c r="AT128" s="18" t="s">
        <v>135</v>
      </c>
      <c r="AU128" s="18" t="s">
        <v>88</v>
      </c>
    </row>
    <row r="129" spans="1:65" s="13" customFormat="1" ht="10.199999999999999">
      <c r="B129" s="194"/>
      <c r="C129" s="195"/>
      <c r="D129" s="188" t="s">
        <v>139</v>
      </c>
      <c r="E129" s="196" t="s">
        <v>40</v>
      </c>
      <c r="F129" s="197" t="s">
        <v>545</v>
      </c>
      <c r="G129" s="195"/>
      <c r="H129" s="196" t="s">
        <v>40</v>
      </c>
      <c r="I129" s="198"/>
      <c r="J129" s="195"/>
      <c r="K129" s="195"/>
      <c r="L129" s="199"/>
      <c r="M129" s="200"/>
      <c r="N129" s="201"/>
      <c r="O129" s="201"/>
      <c r="P129" s="201"/>
      <c r="Q129" s="201"/>
      <c r="R129" s="201"/>
      <c r="S129" s="201"/>
      <c r="T129" s="202"/>
      <c r="AT129" s="203" t="s">
        <v>139</v>
      </c>
      <c r="AU129" s="203" t="s">
        <v>88</v>
      </c>
      <c r="AV129" s="13" t="s">
        <v>86</v>
      </c>
      <c r="AW129" s="13" t="s">
        <v>38</v>
      </c>
      <c r="AX129" s="13" t="s">
        <v>78</v>
      </c>
      <c r="AY129" s="203" t="s">
        <v>125</v>
      </c>
    </row>
    <row r="130" spans="1:65" s="14" customFormat="1" ht="10.199999999999999">
      <c r="B130" s="204"/>
      <c r="C130" s="205"/>
      <c r="D130" s="188" t="s">
        <v>139</v>
      </c>
      <c r="E130" s="206" t="s">
        <v>40</v>
      </c>
      <c r="F130" s="207" t="s">
        <v>86</v>
      </c>
      <c r="G130" s="205"/>
      <c r="H130" s="208">
        <v>1</v>
      </c>
      <c r="I130" s="209"/>
      <c r="J130" s="205"/>
      <c r="K130" s="205"/>
      <c r="L130" s="210"/>
      <c r="M130" s="211"/>
      <c r="N130" s="212"/>
      <c r="O130" s="212"/>
      <c r="P130" s="212"/>
      <c r="Q130" s="212"/>
      <c r="R130" s="212"/>
      <c r="S130" s="212"/>
      <c r="T130" s="213"/>
      <c r="AT130" s="214" t="s">
        <v>139</v>
      </c>
      <c r="AU130" s="214" t="s">
        <v>88</v>
      </c>
      <c r="AV130" s="14" t="s">
        <v>88</v>
      </c>
      <c r="AW130" s="14" t="s">
        <v>38</v>
      </c>
      <c r="AX130" s="14" t="s">
        <v>86</v>
      </c>
      <c r="AY130" s="214" t="s">
        <v>125</v>
      </c>
    </row>
    <row r="131" spans="1:65" s="12" customFormat="1" ht="22.8" customHeight="1">
      <c r="B131" s="159"/>
      <c r="C131" s="160"/>
      <c r="D131" s="161" t="s">
        <v>77</v>
      </c>
      <c r="E131" s="173" t="s">
        <v>546</v>
      </c>
      <c r="F131" s="173" t="s">
        <v>547</v>
      </c>
      <c r="G131" s="160"/>
      <c r="H131" s="160"/>
      <c r="I131" s="163"/>
      <c r="J131" s="174">
        <f>BK131</f>
        <v>0</v>
      </c>
      <c r="K131" s="160"/>
      <c r="L131" s="165"/>
      <c r="M131" s="166"/>
      <c r="N131" s="167"/>
      <c r="O131" s="167"/>
      <c r="P131" s="168">
        <f>SUM(P132:P149)</f>
        <v>0</v>
      </c>
      <c r="Q131" s="167"/>
      <c r="R131" s="168">
        <f>SUM(R132:R149)</f>
        <v>0</v>
      </c>
      <c r="S131" s="167"/>
      <c r="T131" s="169">
        <f>SUM(T132:T149)</f>
        <v>0</v>
      </c>
      <c r="AR131" s="170" t="s">
        <v>133</v>
      </c>
      <c r="AT131" s="171" t="s">
        <v>77</v>
      </c>
      <c r="AU131" s="171" t="s">
        <v>86</v>
      </c>
      <c r="AY131" s="170" t="s">
        <v>125</v>
      </c>
      <c r="BK131" s="172">
        <f>SUM(BK132:BK149)</f>
        <v>0</v>
      </c>
    </row>
    <row r="132" spans="1:65" s="2" customFormat="1" ht="14.4" customHeight="1">
      <c r="A132" s="35"/>
      <c r="B132" s="36"/>
      <c r="C132" s="175" t="s">
        <v>184</v>
      </c>
      <c r="D132" s="175" t="s">
        <v>128</v>
      </c>
      <c r="E132" s="176" t="s">
        <v>548</v>
      </c>
      <c r="F132" s="177" t="s">
        <v>549</v>
      </c>
      <c r="G132" s="178" t="s">
        <v>550</v>
      </c>
      <c r="H132" s="179">
        <v>1</v>
      </c>
      <c r="I132" s="180"/>
      <c r="J132" s="181">
        <f>ROUND(I132*H132,2)</f>
        <v>0</v>
      </c>
      <c r="K132" s="177" t="s">
        <v>40</v>
      </c>
      <c r="L132" s="40"/>
      <c r="M132" s="182" t="s">
        <v>40</v>
      </c>
      <c r="N132" s="183" t="s">
        <v>51</v>
      </c>
      <c r="O132" s="66"/>
      <c r="P132" s="184">
        <f>O132*H132</f>
        <v>0</v>
      </c>
      <c r="Q132" s="184">
        <v>0</v>
      </c>
      <c r="R132" s="184">
        <f>Q132*H132</f>
        <v>0</v>
      </c>
      <c r="S132" s="184">
        <v>0</v>
      </c>
      <c r="T132" s="185">
        <f>S132*H132</f>
        <v>0</v>
      </c>
      <c r="U132" s="35"/>
      <c r="V132" s="35"/>
      <c r="W132" s="35"/>
      <c r="X132" s="35"/>
      <c r="Y132" s="35"/>
      <c r="Z132" s="35"/>
      <c r="AA132" s="35"/>
      <c r="AB132" s="35"/>
      <c r="AC132" s="35"/>
      <c r="AD132" s="35"/>
      <c r="AE132" s="35"/>
      <c r="AR132" s="186" t="s">
        <v>551</v>
      </c>
      <c r="AT132" s="186" t="s">
        <v>128</v>
      </c>
      <c r="AU132" s="186" t="s">
        <v>88</v>
      </c>
      <c r="AY132" s="18" t="s">
        <v>125</v>
      </c>
      <c r="BE132" s="187">
        <f>IF(N132="základní",J132,0)</f>
        <v>0</v>
      </c>
      <c r="BF132" s="187">
        <f>IF(N132="snížená",J132,0)</f>
        <v>0</v>
      </c>
      <c r="BG132" s="187">
        <f>IF(N132="zákl. přenesená",J132,0)</f>
        <v>0</v>
      </c>
      <c r="BH132" s="187">
        <f>IF(N132="sníž. přenesená",J132,0)</f>
        <v>0</v>
      </c>
      <c r="BI132" s="187">
        <f>IF(N132="nulová",J132,0)</f>
        <v>0</v>
      </c>
      <c r="BJ132" s="18" t="s">
        <v>133</v>
      </c>
      <c r="BK132" s="187">
        <f>ROUND(I132*H132,2)</f>
        <v>0</v>
      </c>
      <c r="BL132" s="18" t="s">
        <v>551</v>
      </c>
      <c r="BM132" s="186" t="s">
        <v>552</v>
      </c>
    </row>
    <row r="133" spans="1:65" s="2" customFormat="1" ht="19.2">
      <c r="A133" s="35"/>
      <c r="B133" s="36"/>
      <c r="C133" s="37"/>
      <c r="D133" s="188" t="s">
        <v>135</v>
      </c>
      <c r="E133" s="37"/>
      <c r="F133" s="189" t="s">
        <v>553</v>
      </c>
      <c r="G133" s="37"/>
      <c r="H133" s="37"/>
      <c r="I133" s="190"/>
      <c r="J133" s="37"/>
      <c r="K133" s="37"/>
      <c r="L133" s="40"/>
      <c r="M133" s="191"/>
      <c r="N133" s="192"/>
      <c r="O133" s="66"/>
      <c r="P133" s="66"/>
      <c r="Q133" s="66"/>
      <c r="R133" s="66"/>
      <c r="S133" s="66"/>
      <c r="T133" s="67"/>
      <c r="U133" s="35"/>
      <c r="V133" s="35"/>
      <c r="W133" s="35"/>
      <c r="X133" s="35"/>
      <c r="Y133" s="35"/>
      <c r="Z133" s="35"/>
      <c r="AA133" s="35"/>
      <c r="AB133" s="35"/>
      <c r="AC133" s="35"/>
      <c r="AD133" s="35"/>
      <c r="AE133" s="35"/>
      <c r="AT133" s="18" t="s">
        <v>135</v>
      </c>
      <c r="AU133" s="18" t="s">
        <v>88</v>
      </c>
    </row>
    <row r="134" spans="1:65" s="2" customFormat="1" ht="24.15" customHeight="1">
      <c r="A134" s="35"/>
      <c r="B134" s="36"/>
      <c r="C134" s="175" t="s">
        <v>191</v>
      </c>
      <c r="D134" s="175" t="s">
        <v>128</v>
      </c>
      <c r="E134" s="176" t="s">
        <v>554</v>
      </c>
      <c r="F134" s="177" t="s">
        <v>555</v>
      </c>
      <c r="G134" s="178" t="s">
        <v>550</v>
      </c>
      <c r="H134" s="179">
        <v>1</v>
      </c>
      <c r="I134" s="180"/>
      <c r="J134" s="181">
        <f>ROUND(I134*H134,2)</f>
        <v>0</v>
      </c>
      <c r="K134" s="177" t="s">
        <v>40</v>
      </c>
      <c r="L134" s="40"/>
      <c r="M134" s="182" t="s">
        <v>40</v>
      </c>
      <c r="N134" s="183" t="s">
        <v>51</v>
      </c>
      <c r="O134" s="66"/>
      <c r="P134" s="184">
        <f>O134*H134</f>
        <v>0</v>
      </c>
      <c r="Q134" s="184">
        <v>0</v>
      </c>
      <c r="R134" s="184">
        <f>Q134*H134</f>
        <v>0</v>
      </c>
      <c r="S134" s="184">
        <v>0</v>
      </c>
      <c r="T134" s="185">
        <f>S134*H134</f>
        <v>0</v>
      </c>
      <c r="U134" s="35"/>
      <c r="V134" s="35"/>
      <c r="W134" s="35"/>
      <c r="X134" s="35"/>
      <c r="Y134" s="35"/>
      <c r="Z134" s="35"/>
      <c r="AA134" s="35"/>
      <c r="AB134" s="35"/>
      <c r="AC134" s="35"/>
      <c r="AD134" s="35"/>
      <c r="AE134" s="35"/>
      <c r="AR134" s="186" t="s">
        <v>551</v>
      </c>
      <c r="AT134" s="186" t="s">
        <v>128</v>
      </c>
      <c r="AU134" s="186" t="s">
        <v>88</v>
      </c>
      <c r="AY134" s="18" t="s">
        <v>125</v>
      </c>
      <c r="BE134" s="187">
        <f>IF(N134="základní",J134,0)</f>
        <v>0</v>
      </c>
      <c r="BF134" s="187">
        <f>IF(N134="snížená",J134,0)</f>
        <v>0</v>
      </c>
      <c r="BG134" s="187">
        <f>IF(N134="zákl. přenesená",J134,0)</f>
        <v>0</v>
      </c>
      <c r="BH134" s="187">
        <f>IF(N134="sníž. přenesená",J134,0)</f>
        <v>0</v>
      </c>
      <c r="BI134" s="187">
        <f>IF(N134="nulová",J134,0)</f>
        <v>0</v>
      </c>
      <c r="BJ134" s="18" t="s">
        <v>133</v>
      </c>
      <c r="BK134" s="187">
        <f>ROUND(I134*H134,2)</f>
        <v>0</v>
      </c>
      <c r="BL134" s="18" t="s">
        <v>551</v>
      </c>
      <c r="BM134" s="186" t="s">
        <v>556</v>
      </c>
    </row>
    <row r="135" spans="1:65" s="2" customFormat="1" ht="19.2">
      <c r="A135" s="35"/>
      <c r="B135" s="36"/>
      <c r="C135" s="37"/>
      <c r="D135" s="188" t="s">
        <v>135</v>
      </c>
      <c r="E135" s="37"/>
      <c r="F135" s="189" t="s">
        <v>555</v>
      </c>
      <c r="G135" s="37"/>
      <c r="H135" s="37"/>
      <c r="I135" s="190"/>
      <c r="J135" s="37"/>
      <c r="K135" s="37"/>
      <c r="L135" s="40"/>
      <c r="M135" s="191"/>
      <c r="N135" s="192"/>
      <c r="O135" s="66"/>
      <c r="P135" s="66"/>
      <c r="Q135" s="66"/>
      <c r="R135" s="66"/>
      <c r="S135" s="66"/>
      <c r="T135" s="67"/>
      <c r="U135" s="35"/>
      <c r="V135" s="35"/>
      <c r="W135" s="35"/>
      <c r="X135" s="35"/>
      <c r="Y135" s="35"/>
      <c r="Z135" s="35"/>
      <c r="AA135" s="35"/>
      <c r="AB135" s="35"/>
      <c r="AC135" s="35"/>
      <c r="AD135" s="35"/>
      <c r="AE135" s="35"/>
      <c r="AT135" s="18" t="s">
        <v>135</v>
      </c>
      <c r="AU135" s="18" t="s">
        <v>88</v>
      </c>
    </row>
    <row r="136" spans="1:65" s="2" customFormat="1" ht="14.4" customHeight="1">
      <c r="A136" s="35"/>
      <c r="B136" s="36"/>
      <c r="C136" s="175" t="s">
        <v>126</v>
      </c>
      <c r="D136" s="175" t="s">
        <v>128</v>
      </c>
      <c r="E136" s="176" t="s">
        <v>557</v>
      </c>
      <c r="F136" s="177" t="s">
        <v>558</v>
      </c>
      <c r="G136" s="178" t="s">
        <v>178</v>
      </c>
      <c r="H136" s="179">
        <v>1</v>
      </c>
      <c r="I136" s="180"/>
      <c r="J136" s="181">
        <f>ROUND(I136*H136,2)</f>
        <v>0</v>
      </c>
      <c r="K136" s="177" t="s">
        <v>40</v>
      </c>
      <c r="L136" s="40"/>
      <c r="M136" s="182" t="s">
        <v>40</v>
      </c>
      <c r="N136" s="183" t="s">
        <v>51</v>
      </c>
      <c r="O136" s="66"/>
      <c r="P136" s="184">
        <f>O136*H136</f>
        <v>0</v>
      </c>
      <c r="Q136" s="184">
        <v>0</v>
      </c>
      <c r="R136" s="184">
        <f>Q136*H136</f>
        <v>0</v>
      </c>
      <c r="S136" s="184">
        <v>0</v>
      </c>
      <c r="T136" s="185">
        <f>S136*H136</f>
        <v>0</v>
      </c>
      <c r="U136" s="35"/>
      <c r="V136" s="35"/>
      <c r="W136" s="35"/>
      <c r="X136" s="35"/>
      <c r="Y136" s="35"/>
      <c r="Z136" s="35"/>
      <c r="AA136" s="35"/>
      <c r="AB136" s="35"/>
      <c r="AC136" s="35"/>
      <c r="AD136" s="35"/>
      <c r="AE136" s="35"/>
      <c r="AR136" s="186" t="s">
        <v>516</v>
      </c>
      <c r="AT136" s="186" t="s">
        <v>128</v>
      </c>
      <c r="AU136" s="186" t="s">
        <v>88</v>
      </c>
      <c r="AY136" s="18" t="s">
        <v>125</v>
      </c>
      <c r="BE136" s="187">
        <f>IF(N136="základní",J136,0)</f>
        <v>0</v>
      </c>
      <c r="BF136" s="187">
        <f>IF(N136="snížená",J136,0)</f>
        <v>0</v>
      </c>
      <c r="BG136" s="187">
        <f>IF(N136="zákl. přenesená",J136,0)</f>
        <v>0</v>
      </c>
      <c r="BH136" s="187">
        <f>IF(N136="sníž. přenesená",J136,0)</f>
        <v>0</v>
      </c>
      <c r="BI136" s="187">
        <f>IF(N136="nulová",J136,0)</f>
        <v>0</v>
      </c>
      <c r="BJ136" s="18" t="s">
        <v>133</v>
      </c>
      <c r="BK136" s="187">
        <f>ROUND(I136*H136,2)</f>
        <v>0</v>
      </c>
      <c r="BL136" s="18" t="s">
        <v>516</v>
      </c>
      <c r="BM136" s="186" t="s">
        <v>559</v>
      </c>
    </row>
    <row r="137" spans="1:65" s="2" customFormat="1" ht="10.199999999999999">
      <c r="A137" s="35"/>
      <c r="B137" s="36"/>
      <c r="C137" s="37"/>
      <c r="D137" s="188" t="s">
        <v>135</v>
      </c>
      <c r="E137" s="37"/>
      <c r="F137" s="189" t="s">
        <v>558</v>
      </c>
      <c r="G137" s="37"/>
      <c r="H137" s="37"/>
      <c r="I137" s="190"/>
      <c r="J137" s="37"/>
      <c r="K137" s="37"/>
      <c r="L137" s="40"/>
      <c r="M137" s="191"/>
      <c r="N137" s="192"/>
      <c r="O137" s="66"/>
      <c r="P137" s="66"/>
      <c r="Q137" s="66"/>
      <c r="R137" s="66"/>
      <c r="S137" s="66"/>
      <c r="T137" s="67"/>
      <c r="U137" s="35"/>
      <c r="V137" s="35"/>
      <c r="W137" s="35"/>
      <c r="X137" s="35"/>
      <c r="Y137" s="35"/>
      <c r="Z137" s="35"/>
      <c r="AA137" s="35"/>
      <c r="AB137" s="35"/>
      <c r="AC137" s="35"/>
      <c r="AD137" s="35"/>
      <c r="AE137" s="35"/>
      <c r="AT137" s="18" t="s">
        <v>135</v>
      </c>
      <c r="AU137" s="18" t="s">
        <v>88</v>
      </c>
    </row>
    <row r="138" spans="1:65" s="2" customFormat="1" ht="14.4" customHeight="1">
      <c r="A138" s="35"/>
      <c r="B138" s="36"/>
      <c r="C138" s="175" t="s">
        <v>209</v>
      </c>
      <c r="D138" s="175" t="s">
        <v>128</v>
      </c>
      <c r="E138" s="176" t="s">
        <v>560</v>
      </c>
      <c r="F138" s="177" t="s">
        <v>561</v>
      </c>
      <c r="G138" s="178" t="s">
        <v>178</v>
      </c>
      <c r="H138" s="179">
        <v>1</v>
      </c>
      <c r="I138" s="180"/>
      <c r="J138" s="181">
        <f>ROUND(I138*H138,2)</f>
        <v>0</v>
      </c>
      <c r="K138" s="177" t="s">
        <v>40</v>
      </c>
      <c r="L138" s="40"/>
      <c r="M138" s="182" t="s">
        <v>40</v>
      </c>
      <c r="N138" s="183" t="s">
        <v>51</v>
      </c>
      <c r="O138" s="66"/>
      <c r="P138" s="184">
        <f>O138*H138</f>
        <v>0</v>
      </c>
      <c r="Q138" s="184">
        <v>0</v>
      </c>
      <c r="R138" s="184">
        <f>Q138*H138</f>
        <v>0</v>
      </c>
      <c r="S138" s="184">
        <v>0</v>
      </c>
      <c r="T138" s="185">
        <f>S138*H138</f>
        <v>0</v>
      </c>
      <c r="U138" s="35"/>
      <c r="V138" s="35"/>
      <c r="W138" s="35"/>
      <c r="X138" s="35"/>
      <c r="Y138" s="35"/>
      <c r="Z138" s="35"/>
      <c r="AA138" s="35"/>
      <c r="AB138" s="35"/>
      <c r="AC138" s="35"/>
      <c r="AD138" s="35"/>
      <c r="AE138" s="35"/>
      <c r="AR138" s="186" t="s">
        <v>516</v>
      </c>
      <c r="AT138" s="186" t="s">
        <v>128</v>
      </c>
      <c r="AU138" s="186" t="s">
        <v>88</v>
      </c>
      <c r="AY138" s="18" t="s">
        <v>125</v>
      </c>
      <c r="BE138" s="187">
        <f>IF(N138="základní",J138,0)</f>
        <v>0</v>
      </c>
      <c r="BF138" s="187">
        <f>IF(N138="snížená",J138,0)</f>
        <v>0</v>
      </c>
      <c r="BG138" s="187">
        <f>IF(N138="zákl. přenesená",J138,0)</f>
        <v>0</v>
      </c>
      <c r="BH138" s="187">
        <f>IF(N138="sníž. přenesená",J138,0)</f>
        <v>0</v>
      </c>
      <c r="BI138" s="187">
        <f>IF(N138="nulová",J138,0)</f>
        <v>0</v>
      </c>
      <c r="BJ138" s="18" t="s">
        <v>133</v>
      </c>
      <c r="BK138" s="187">
        <f>ROUND(I138*H138,2)</f>
        <v>0</v>
      </c>
      <c r="BL138" s="18" t="s">
        <v>516</v>
      </c>
      <c r="BM138" s="186" t="s">
        <v>562</v>
      </c>
    </row>
    <row r="139" spans="1:65" s="2" customFormat="1" ht="10.199999999999999">
      <c r="A139" s="35"/>
      <c r="B139" s="36"/>
      <c r="C139" s="37"/>
      <c r="D139" s="188" t="s">
        <v>135</v>
      </c>
      <c r="E139" s="37"/>
      <c r="F139" s="189" t="s">
        <v>561</v>
      </c>
      <c r="G139" s="37"/>
      <c r="H139" s="37"/>
      <c r="I139" s="190"/>
      <c r="J139" s="37"/>
      <c r="K139" s="37"/>
      <c r="L139" s="40"/>
      <c r="M139" s="191"/>
      <c r="N139" s="192"/>
      <c r="O139" s="66"/>
      <c r="P139" s="66"/>
      <c r="Q139" s="66"/>
      <c r="R139" s="66"/>
      <c r="S139" s="66"/>
      <c r="T139" s="67"/>
      <c r="U139" s="35"/>
      <c r="V139" s="35"/>
      <c r="W139" s="35"/>
      <c r="X139" s="35"/>
      <c r="Y139" s="35"/>
      <c r="Z139" s="35"/>
      <c r="AA139" s="35"/>
      <c r="AB139" s="35"/>
      <c r="AC139" s="35"/>
      <c r="AD139" s="35"/>
      <c r="AE139" s="35"/>
      <c r="AT139" s="18" t="s">
        <v>135</v>
      </c>
      <c r="AU139" s="18" t="s">
        <v>88</v>
      </c>
    </row>
    <row r="140" spans="1:65" s="13" customFormat="1" ht="10.199999999999999">
      <c r="B140" s="194"/>
      <c r="C140" s="195"/>
      <c r="D140" s="188" t="s">
        <v>139</v>
      </c>
      <c r="E140" s="196" t="s">
        <v>40</v>
      </c>
      <c r="F140" s="197" t="s">
        <v>563</v>
      </c>
      <c r="G140" s="195"/>
      <c r="H140" s="196" t="s">
        <v>40</v>
      </c>
      <c r="I140" s="198"/>
      <c r="J140" s="195"/>
      <c r="K140" s="195"/>
      <c r="L140" s="199"/>
      <c r="M140" s="200"/>
      <c r="N140" s="201"/>
      <c r="O140" s="201"/>
      <c r="P140" s="201"/>
      <c r="Q140" s="201"/>
      <c r="R140" s="201"/>
      <c r="S140" s="201"/>
      <c r="T140" s="202"/>
      <c r="AT140" s="203" t="s">
        <v>139</v>
      </c>
      <c r="AU140" s="203" t="s">
        <v>88</v>
      </c>
      <c r="AV140" s="13" t="s">
        <v>86</v>
      </c>
      <c r="AW140" s="13" t="s">
        <v>38</v>
      </c>
      <c r="AX140" s="13" t="s">
        <v>78</v>
      </c>
      <c r="AY140" s="203" t="s">
        <v>125</v>
      </c>
    </row>
    <row r="141" spans="1:65" s="13" customFormat="1" ht="10.199999999999999">
      <c r="B141" s="194"/>
      <c r="C141" s="195"/>
      <c r="D141" s="188" t="s">
        <v>139</v>
      </c>
      <c r="E141" s="196" t="s">
        <v>40</v>
      </c>
      <c r="F141" s="197" t="s">
        <v>564</v>
      </c>
      <c r="G141" s="195"/>
      <c r="H141" s="196" t="s">
        <v>40</v>
      </c>
      <c r="I141" s="198"/>
      <c r="J141" s="195"/>
      <c r="K141" s="195"/>
      <c r="L141" s="199"/>
      <c r="M141" s="200"/>
      <c r="N141" s="201"/>
      <c r="O141" s="201"/>
      <c r="P141" s="201"/>
      <c r="Q141" s="201"/>
      <c r="R141" s="201"/>
      <c r="S141" s="201"/>
      <c r="T141" s="202"/>
      <c r="AT141" s="203" t="s">
        <v>139</v>
      </c>
      <c r="AU141" s="203" t="s">
        <v>88</v>
      </c>
      <c r="AV141" s="13" t="s">
        <v>86</v>
      </c>
      <c r="AW141" s="13" t="s">
        <v>38</v>
      </c>
      <c r="AX141" s="13" t="s">
        <v>78</v>
      </c>
      <c r="AY141" s="203" t="s">
        <v>125</v>
      </c>
    </row>
    <row r="142" spans="1:65" s="13" customFormat="1" ht="10.199999999999999">
      <c r="B142" s="194"/>
      <c r="C142" s="195"/>
      <c r="D142" s="188" t="s">
        <v>139</v>
      </c>
      <c r="E142" s="196" t="s">
        <v>40</v>
      </c>
      <c r="F142" s="197" t="s">
        <v>565</v>
      </c>
      <c r="G142" s="195"/>
      <c r="H142" s="196" t="s">
        <v>40</v>
      </c>
      <c r="I142" s="198"/>
      <c r="J142" s="195"/>
      <c r="K142" s="195"/>
      <c r="L142" s="199"/>
      <c r="M142" s="200"/>
      <c r="N142" s="201"/>
      <c r="O142" s="201"/>
      <c r="P142" s="201"/>
      <c r="Q142" s="201"/>
      <c r="R142" s="201"/>
      <c r="S142" s="201"/>
      <c r="T142" s="202"/>
      <c r="AT142" s="203" t="s">
        <v>139</v>
      </c>
      <c r="AU142" s="203" t="s">
        <v>88</v>
      </c>
      <c r="AV142" s="13" t="s">
        <v>86</v>
      </c>
      <c r="AW142" s="13" t="s">
        <v>38</v>
      </c>
      <c r="AX142" s="13" t="s">
        <v>78</v>
      </c>
      <c r="AY142" s="203" t="s">
        <v>125</v>
      </c>
    </row>
    <row r="143" spans="1:65" s="13" customFormat="1" ht="10.199999999999999">
      <c r="B143" s="194"/>
      <c r="C143" s="195"/>
      <c r="D143" s="188" t="s">
        <v>139</v>
      </c>
      <c r="E143" s="196" t="s">
        <v>40</v>
      </c>
      <c r="F143" s="197" t="s">
        <v>566</v>
      </c>
      <c r="G143" s="195"/>
      <c r="H143" s="196" t="s">
        <v>40</v>
      </c>
      <c r="I143" s="198"/>
      <c r="J143" s="195"/>
      <c r="K143" s="195"/>
      <c r="L143" s="199"/>
      <c r="M143" s="200"/>
      <c r="N143" s="201"/>
      <c r="O143" s="201"/>
      <c r="P143" s="201"/>
      <c r="Q143" s="201"/>
      <c r="R143" s="201"/>
      <c r="S143" s="201"/>
      <c r="T143" s="202"/>
      <c r="AT143" s="203" t="s">
        <v>139</v>
      </c>
      <c r="AU143" s="203" t="s">
        <v>88</v>
      </c>
      <c r="AV143" s="13" t="s">
        <v>86</v>
      </c>
      <c r="AW143" s="13" t="s">
        <v>38</v>
      </c>
      <c r="AX143" s="13" t="s">
        <v>78</v>
      </c>
      <c r="AY143" s="203" t="s">
        <v>125</v>
      </c>
    </row>
    <row r="144" spans="1:65" s="13" customFormat="1" ht="10.199999999999999">
      <c r="B144" s="194"/>
      <c r="C144" s="195"/>
      <c r="D144" s="188" t="s">
        <v>139</v>
      </c>
      <c r="E144" s="196" t="s">
        <v>40</v>
      </c>
      <c r="F144" s="197" t="s">
        <v>567</v>
      </c>
      <c r="G144" s="195"/>
      <c r="H144" s="196" t="s">
        <v>40</v>
      </c>
      <c r="I144" s="198"/>
      <c r="J144" s="195"/>
      <c r="K144" s="195"/>
      <c r="L144" s="199"/>
      <c r="M144" s="200"/>
      <c r="N144" s="201"/>
      <c r="O144" s="201"/>
      <c r="P144" s="201"/>
      <c r="Q144" s="201"/>
      <c r="R144" s="201"/>
      <c r="S144" s="201"/>
      <c r="T144" s="202"/>
      <c r="AT144" s="203" t="s">
        <v>139</v>
      </c>
      <c r="AU144" s="203" t="s">
        <v>88</v>
      </c>
      <c r="AV144" s="13" t="s">
        <v>86</v>
      </c>
      <c r="AW144" s="13" t="s">
        <v>38</v>
      </c>
      <c r="AX144" s="13" t="s">
        <v>78</v>
      </c>
      <c r="AY144" s="203" t="s">
        <v>125</v>
      </c>
    </row>
    <row r="145" spans="1:65" s="14" customFormat="1" ht="10.199999999999999">
      <c r="B145" s="204"/>
      <c r="C145" s="205"/>
      <c r="D145" s="188" t="s">
        <v>139</v>
      </c>
      <c r="E145" s="206" t="s">
        <v>40</v>
      </c>
      <c r="F145" s="207" t="s">
        <v>86</v>
      </c>
      <c r="G145" s="205"/>
      <c r="H145" s="208">
        <v>1</v>
      </c>
      <c r="I145" s="209"/>
      <c r="J145" s="205"/>
      <c r="K145" s="205"/>
      <c r="L145" s="210"/>
      <c r="M145" s="211"/>
      <c r="N145" s="212"/>
      <c r="O145" s="212"/>
      <c r="P145" s="212"/>
      <c r="Q145" s="212"/>
      <c r="R145" s="212"/>
      <c r="S145" s="212"/>
      <c r="T145" s="213"/>
      <c r="AT145" s="214" t="s">
        <v>139</v>
      </c>
      <c r="AU145" s="214" t="s">
        <v>88</v>
      </c>
      <c r="AV145" s="14" t="s">
        <v>88</v>
      </c>
      <c r="AW145" s="14" t="s">
        <v>38</v>
      </c>
      <c r="AX145" s="14" t="s">
        <v>86</v>
      </c>
      <c r="AY145" s="214" t="s">
        <v>125</v>
      </c>
    </row>
    <row r="146" spans="1:65" s="2" customFormat="1" ht="14.4" customHeight="1">
      <c r="A146" s="35"/>
      <c r="B146" s="36"/>
      <c r="C146" s="175" t="s">
        <v>214</v>
      </c>
      <c r="D146" s="175" t="s">
        <v>128</v>
      </c>
      <c r="E146" s="176" t="s">
        <v>568</v>
      </c>
      <c r="F146" s="177" t="s">
        <v>569</v>
      </c>
      <c r="G146" s="178" t="s">
        <v>178</v>
      </c>
      <c r="H146" s="179">
        <v>1</v>
      </c>
      <c r="I146" s="180"/>
      <c r="J146" s="181">
        <f>ROUND(I146*H146,2)</f>
        <v>0</v>
      </c>
      <c r="K146" s="177" t="s">
        <v>40</v>
      </c>
      <c r="L146" s="40"/>
      <c r="M146" s="182" t="s">
        <v>40</v>
      </c>
      <c r="N146" s="183" t="s">
        <v>51</v>
      </c>
      <c r="O146" s="66"/>
      <c r="P146" s="184">
        <f>O146*H146</f>
        <v>0</v>
      </c>
      <c r="Q146" s="184">
        <v>0</v>
      </c>
      <c r="R146" s="184">
        <f>Q146*H146</f>
        <v>0</v>
      </c>
      <c r="S146" s="184">
        <v>0</v>
      </c>
      <c r="T146" s="185">
        <f>S146*H146</f>
        <v>0</v>
      </c>
      <c r="U146" s="35"/>
      <c r="V146" s="35"/>
      <c r="W146" s="35"/>
      <c r="X146" s="35"/>
      <c r="Y146" s="35"/>
      <c r="Z146" s="35"/>
      <c r="AA146" s="35"/>
      <c r="AB146" s="35"/>
      <c r="AC146" s="35"/>
      <c r="AD146" s="35"/>
      <c r="AE146" s="35"/>
      <c r="AR146" s="186" t="s">
        <v>516</v>
      </c>
      <c r="AT146" s="186" t="s">
        <v>128</v>
      </c>
      <c r="AU146" s="186" t="s">
        <v>88</v>
      </c>
      <c r="AY146" s="18" t="s">
        <v>125</v>
      </c>
      <c r="BE146" s="187">
        <f>IF(N146="základní",J146,0)</f>
        <v>0</v>
      </c>
      <c r="BF146" s="187">
        <f>IF(N146="snížená",J146,0)</f>
        <v>0</v>
      </c>
      <c r="BG146" s="187">
        <f>IF(N146="zákl. přenesená",J146,0)</f>
        <v>0</v>
      </c>
      <c r="BH146" s="187">
        <f>IF(N146="sníž. přenesená",J146,0)</f>
        <v>0</v>
      </c>
      <c r="BI146" s="187">
        <f>IF(N146="nulová",J146,0)</f>
        <v>0</v>
      </c>
      <c r="BJ146" s="18" t="s">
        <v>133</v>
      </c>
      <c r="BK146" s="187">
        <f>ROUND(I146*H146,2)</f>
        <v>0</v>
      </c>
      <c r="BL146" s="18" t="s">
        <v>516</v>
      </c>
      <c r="BM146" s="186" t="s">
        <v>570</v>
      </c>
    </row>
    <row r="147" spans="1:65" s="2" customFormat="1" ht="10.199999999999999">
      <c r="A147" s="35"/>
      <c r="B147" s="36"/>
      <c r="C147" s="37"/>
      <c r="D147" s="188" t="s">
        <v>135</v>
      </c>
      <c r="E147" s="37"/>
      <c r="F147" s="189" t="s">
        <v>569</v>
      </c>
      <c r="G147" s="37"/>
      <c r="H147" s="37"/>
      <c r="I147" s="190"/>
      <c r="J147" s="37"/>
      <c r="K147" s="37"/>
      <c r="L147" s="40"/>
      <c r="M147" s="191"/>
      <c r="N147" s="192"/>
      <c r="O147" s="66"/>
      <c r="P147" s="66"/>
      <c r="Q147" s="66"/>
      <c r="R147" s="66"/>
      <c r="S147" s="66"/>
      <c r="T147" s="67"/>
      <c r="U147" s="35"/>
      <c r="V147" s="35"/>
      <c r="W147" s="35"/>
      <c r="X147" s="35"/>
      <c r="Y147" s="35"/>
      <c r="Z147" s="35"/>
      <c r="AA147" s="35"/>
      <c r="AB147" s="35"/>
      <c r="AC147" s="35"/>
      <c r="AD147" s="35"/>
      <c r="AE147" s="35"/>
      <c r="AT147" s="18" t="s">
        <v>135</v>
      </c>
      <c r="AU147" s="18" t="s">
        <v>88</v>
      </c>
    </row>
    <row r="148" spans="1:65" s="13" customFormat="1" ht="10.199999999999999">
      <c r="B148" s="194"/>
      <c r="C148" s="195"/>
      <c r="D148" s="188" t="s">
        <v>139</v>
      </c>
      <c r="E148" s="196" t="s">
        <v>40</v>
      </c>
      <c r="F148" s="197" t="s">
        <v>571</v>
      </c>
      <c r="G148" s="195"/>
      <c r="H148" s="196" t="s">
        <v>40</v>
      </c>
      <c r="I148" s="198"/>
      <c r="J148" s="195"/>
      <c r="K148" s="195"/>
      <c r="L148" s="199"/>
      <c r="M148" s="200"/>
      <c r="N148" s="201"/>
      <c r="O148" s="201"/>
      <c r="P148" s="201"/>
      <c r="Q148" s="201"/>
      <c r="R148" s="201"/>
      <c r="S148" s="201"/>
      <c r="T148" s="202"/>
      <c r="AT148" s="203" t="s">
        <v>139</v>
      </c>
      <c r="AU148" s="203" t="s">
        <v>88</v>
      </c>
      <c r="AV148" s="13" t="s">
        <v>86</v>
      </c>
      <c r="AW148" s="13" t="s">
        <v>38</v>
      </c>
      <c r="AX148" s="13" t="s">
        <v>78</v>
      </c>
      <c r="AY148" s="203" t="s">
        <v>125</v>
      </c>
    </row>
    <row r="149" spans="1:65" s="14" customFormat="1" ht="10.199999999999999">
      <c r="B149" s="204"/>
      <c r="C149" s="205"/>
      <c r="D149" s="188" t="s">
        <v>139</v>
      </c>
      <c r="E149" s="206" t="s">
        <v>40</v>
      </c>
      <c r="F149" s="207" t="s">
        <v>86</v>
      </c>
      <c r="G149" s="205"/>
      <c r="H149" s="208">
        <v>1</v>
      </c>
      <c r="I149" s="209"/>
      <c r="J149" s="205"/>
      <c r="K149" s="205"/>
      <c r="L149" s="210"/>
      <c r="M149" s="211"/>
      <c r="N149" s="212"/>
      <c r="O149" s="212"/>
      <c r="P149" s="212"/>
      <c r="Q149" s="212"/>
      <c r="R149" s="212"/>
      <c r="S149" s="212"/>
      <c r="T149" s="213"/>
      <c r="AT149" s="214" t="s">
        <v>139</v>
      </c>
      <c r="AU149" s="214" t="s">
        <v>88</v>
      </c>
      <c r="AV149" s="14" t="s">
        <v>88</v>
      </c>
      <c r="AW149" s="14" t="s">
        <v>38</v>
      </c>
      <c r="AX149" s="14" t="s">
        <v>86</v>
      </c>
      <c r="AY149" s="214" t="s">
        <v>125</v>
      </c>
    </row>
    <row r="150" spans="1:65" s="12" customFormat="1" ht="22.8" customHeight="1">
      <c r="B150" s="159"/>
      <c r="C150" s="160"/>
      <c r="D150" s="161" t="s">
        <v>77</v>
      </c>
      <c r="E150" s="173" t="s">
        <v>572</v>
      </c>
      <c r="F150" s="173" t="s">
        <v>573</v>
      </c>
      <c r="G150" s="160"/>
      <c r="H150" s="160"/>
      <c r="I150" s="163"/>
      <c r="J150" s="174">
        <f>BK150</f>
        <v>0</v>
      </c>
      <c r="K150" s="160"/>
      <c r="L150" s="165"/>
      <c r="M150" s="166"/>
      <c r="N150" s="167"/>
      <c r="O150" s="167"/>
      <c r="P150" s="168">
        <f>SUM(P151:P221)</f>
        <v>0</v>
      </c>
      <c r="Q150" s="167"/>
      <c r="R150" s="168">
        <f>SUM(R151:R221)</f>
        <v>0</v>
      </c>
      <c r="S150" s="167"/>
      <c r="T150" s="169">
        <f>SUM(T151:T221)</f>
        <v>0</v>
      </c>
      <c r="AR150" s="170" t="s">
        <v>133</v>
      </c>
      <c r="AT150" s="171" t="s">
        <v>77</v>
      </c>
      <c r="AU150" s="171" t="s">
        <v>86</v>
      </c>
      <c r="AY150" s="170" t="s">
        <v>125</v>
      </c>
      <c r="BK150" s="172">
        <f>SUM(BK151:BK221)</f>
        <v>0</v>
      </c>
    </row>
    <row r="151" spans="1:65" s="2" customFormat="1" ht="24.15" customHeight="1">
      <c r="A151" s="35"/>
      <c r="B151" s="36"/>
      <c r="C151" s="175" t="s">
        <v>220</v>
      </c>
      <c r="D151" s="175" t="s">
        <v>128</v>
      </c>
      <c r="E151" s="176" t="s">
        <v>574</v>
      </c>
      <c r="F151" s="177" t="s">
        <v>575</v>
      </c>
      <c r="G151" s="178" t="s">
        <v>178</v>
      </c>
      <c r="H151" s="179">
        <v>1</v>
      </c>
      <c r="I151" s="180"/>
      <c r="J151" s="181">
        <f>ROUND(I151*H151,2)</f>
        <v>0</v>
      </c>
      <c r="K151" s="177" t="s">
        <v>40</v>
      </c>
      <c r="L151" s="40"/>
      <c r="M151" s="182" t="s">
        <v>40</v>
      </c>
      <c r="N151" s="183" t="s">
        <v>51</v>
      </c>
      <c r="O151" s="66"/>
      <c r="P151" s="184">
        <f>O151*H151</f>
        <v>0</v>
      </c>
      <c r="Q151" s="184">
        <v>0</v>
      </c>
      <c r="R151" s="184">
        <f>Q151*H151</f>
        <v>0</v>
      </c>
      <c r="S151" s="184">
        <v>0</v>
      </c>
      <c r="T151" s="185">
        <f>S151*H151</f>
        <v>0</v>
      </c>
      <c r="U151" s="35"/>
      <c r="V151" s="35"/>
      <c r="W151" s="35"/>
      <c r="X151" s="35"/>
      <c r="Y151" s="35"/>
      <c r="Z151" s="35"/>
      <c r="AA151" s="35"/>
      <c r="AB151" s="35"/>
      <c r="AC151" s="35"/>
      <c r="AD151" s="35"/>
      <c r="AE151" s="35"/>
      <c r="AR151" s="186" t="s">
        <v>576</v>
      </c>
      <c r="AT151" s="186" t="s">
        <v>128</v>
      </c>
      <c r="AU151" s="186" t="s">
        <v>88</v>
      </c>
      <c r="AY151" s="18" t="s">
        <v>125</v>
      </c>
      <c r="BE151" s="187">
        <f>IF(N151="základní",J151,0)</f>
        <v>0</v>
      </c>
      <c r="BF151" s="187">
        <f>IF(N151="snížená",J151,0)</f>
        <v>0</v>
      </c>
      <c r="BG151" s="187">
        <f>IF(N151="zákl. přenesená",J151,0)</f>
        <v>0</v>
      </c>
      <c r="BH151" s="187">
        <f>IF(N151="sníž. přenesená",J151,0)</f>
        <v>0</v>
      </c>
      <c r="BI151" s="187">
        <f>IF(N151="nulová",J151,0)</f>
        <v>0</v>
      </c>
      <c r="BJ151" s="18" t="s">
        <v>133</v>
      </c>
      <c r="BK151" s="187">
        <f>ROUND(I151*H151,2)</f>
        <v>0</v>
      </c>
      <c r="BL151" s="18" t="s">
        <v>576</v>
      </c>
      <c r="BM151" s="186" t="s">
        <v>577</v>
      </c>
    </row>
    <row r="152" spans="1:65" s="2" customFormat="1" ht="19.2">
      <c r="A152" s="35"/>
      <c r="B152" s="36"/>
      <c r="C152" s="37"/>
      <c r="D152" s="188" t="s">
        <v>135</v>
      </c>
      <c r="E152" s="37"/>
      <c r="F152" s="189" t="s">
        <v>575</v>
      </c>
      <c r="G152" s="37"/>
      <c r="H152" s="37"/>
      <c r="I152" s="190"/>
      <c r="J152" s="37"/>
      <c r="K152" s="37"/>
      <c r="L152" s="40"/>
      <c r="M152" s="191"/>
      <c r="N152" s="192"/>
      <c r="O152" s="66"/>
      <c r="P152" s="66"/>
      <c r="Q152" s="66"/>
      <c r="R152" s="66"/>
      <c r="S152" s="66"/>
      <c r="T152" s="67"/>
      <c r="U152" s="35"/>
      <c r="V152" s="35"/>
      <c r="W152" s="35"/>
      <c r="X152" s="35"/>
      <c r="Y152" s="35"/>
      <c r="Z152" s="35"/>
      <c r="AA152" s="35"/>
      <c r="AB152" s="35"/>
      <c r="AC152" s="35"/>
      <c r="AD152" s="35"/>
      <c r="AE152" s="35"/>
      <c r="AT152" s="18" t="s">
        <v>135</v>
      </c>
      <c r="AU152" s="18" t="s">
        <v>88</v>
      </c>
    </row>
    <row r="153" spans="1:65" s="13" customFormat="1" ht="10.199999999999999">
      <c r="B153" s="194"/>
      <c r="C153" s="195"/>
      <c r="D153" s="188" t="s">
        <v>139</v>
      </c>
      <c r="E153" s="196" t="s">
        <v>40</v>
      </c>
      <c r="F153" s="197" t="s">
        <v>578</v>
      </c>
      <c r="G153" s="195"/>
      <c r="H153" s="196" t="s">
        <v>40</v>
      </c>
      <c r="I153" s="198"/>
      <c r="J153" s="195"/>
      <c r="K153" s="195"/>
      <c r="L153" s="199"/>
      <c r="M153" s="200"/>
      <c r="N153" s="201"/>
      <c r="O153" s="201"/>
      <c r="P153" s="201"/>
      <c r="Q153" s="201"/>
      <c r="R153" s="201"/>
      <c r="S153" s="201"/>
      <c r="T153" s="202"/>
      <c r="AT153" s="203" t="s">
        <v>139</v>
      </c>
      <c r="AU153" s="203" t="s">
        <v>88</v>
      </c>
      <c r="AV153" s="13" t="s">
        <v>86</v>
      </c>
      <c r="AW153" s="13" t="s">
        <v>38</v>
      </c>
      <c r="AX153" s="13" t="s">
        <v>78</v>
      </c>
      <c r="AY153" s="203" t="s">
        <v>125</v>
      </c>
    </row>
    <row r="154" spans="1:65" s="13" customFormat="1" ht="10.199999999999999">
      <c r="B154" s="194"/>
      <c r="C154" s="195"/>
      <c r="D154" s="188" t="s">
        <v>139</v>
      </c>
      <c r="E154" s="196" t="s">
        <v>40</v>
      </c>
      <c r="F154" s="197" t="s">
        <v>579</v>
      </c>
      <c r="G154" s="195"/>
      <c r="H154" s="196" t="s">
        <v>40</v>
      </c>
      <c r="I154" s="198"/>
      <c r="J154" s="195"/>
      <c r="K154" s="195"/>
      <c r="L154" s="199"/>
      <c r="M154" s="200"/>
      <c r="N154" s="201"/>
      <c r="O154" s="201"/>
      <c r="P154" s="201"/>
      <c r="Q154" s="201"/>
      <c r="R154" s="201"/>
      <c r="S154" s="201"/>
      <c r="T154" s="202"/>
      <c r="AT154" s="203" t="s">
        <v>139</v>
      </c>
      <c r="AU154" s="203" t="s">
        <v>88</v>
      </c>
      <c r="AV154" s="13" t="s">
        <v>86</v>
      </c>
      <c r="AW154" s="13" t="s">
        <v>38</v>
      </c>
      <c r="AX154" s="13" t="s">
        <v>78</v>
      </c>
      <c r="AY154" s="203" t="s">
        <v>125</v>
      </c>
    </row>
    <row r="155" spans="1:65" s="13" customFormat="1" ht="10.199999999999999">
      <c r="B155" s="194"/>
      <c r="C155" s="195"/>
      <c r="D155" s="188" t="s">
        <v>139</v>
      </c>
      <c r="E155" s="196" t="s">
        <v>40</v>
      </c>
      <c r="F155" s="197" t="s">
        <v>580</v>
      </c>
      <c r="G155" s="195"/>
      <c r="H155" s="196" t="s">
        <v>40</v>
      </c>
      <c r="I155" s="198"/>
      <c r="J155" s="195"/>
      <c r="K155" s="195"/>
      <c r="L155" s="199"/>
      <c r="M155" s="200"/>
      <c r="N155" s="201"/>
      <c r="O155" s="201"/>
      <c r="P155" s="201"/>
      <c r="Q155" s="201"/>
      <c r="R155" s="201"/>
      <c r="S155" s="201"/>
      <c r="T155" s="202"/>
      <c r="AT155" s="203" t="s">
        <v>139</v>
      </c>
      <c r="AU155" s="203" t="s">
        <v>88</v>
      </c>
      <c r="AV155" s="13" t="s">
        <v>86</v>
      </c>
      <c r="AW155" s="13" t="s">
        <v>38</v>
      </c>
      <c r="AX155" s="13" t="s">
        <v>78</v>
      </c>
      <c r="AY155" s="203" t="s">
        <v>125</v>
      </c>
    </row>
    <row r="156" spans="1:65" s="13" customFormat="1" ht="10.199999999999999">
      <c r="B156" s="194"/>
      <c r="C156" s="195"/>
      <c r="D156" s="188" t="s">
        <v>139</v>
      </c>
      <c r="E156" s="196" t="s">
        <v>40</v>
      </c>
      <c r="F156" s="197" t="s">
        <v>581</v>
      </c>
      <c r="G156" s="195"/>
      <c r="H156" s="196" t="s">
        <v>40</v>
      </c>
      <c r="I156" s="198"/>
      <c r="J156" s="195"/>
      <c r="K156" s="195"/>
      <c r="L156" s="199"/>
      <c r="M156" s="200"/>
      <c r="N156" s="201"/>
      <c r="O156" s="201"/>
      <c r="P156" s="201"/>
      <c r="Q156" s="201"/>
      <c r="R156" s="201"/>
      <c r="S156" s="201"/>
      <c r="T156" s="202"/>
      <c r="AT156" s="203" t="s">
        <v>139</v>
      </c>
      <c r="AU156" s="203" t="s">
        <v>88</v>
      </c>
      <c r="AV156" s="13" t="s">
        <v>86</v>
      </c>
      <c r="AW156" s="13" t="s">
        <v>38</v>
      </c>
      <c r="AX156" s="13" t="s">
        <v>78</v>
      </c>
      <c r="AY156" s="203" t="s">
        <v>125</v>
      </c>
    </row>
    <row r="157" spans="1:65" s="14" customFormat="1" ht="10.199999999999999">
      <c r="B157" s="204"/>
      <c r="C157" s="205"/>
      <c r="D157" s="188" t="s">
        <v>139</v>
      </c>
      <c r="E157" s="206" t="s">
        <v>40</v>
      </c>
      <c r="F157" s="207" t="s">
        <v>86</v>
      </c>
      <c r="G157" s="205"/>
      <c r="H157" s="208">
        <v>1</v>
      </c>
      <c r="I157" s="209"/>
      <c r="J157" s="205"/>
      <c r="K157" s="205"/>
      <c r="L157" s="210"/>
      <c r="M157" s="211"/>
      <c r="N157" s="212"/>
      <c r="O157" s="212"/>
      <c r="P157" s="212"/>
      <c r="Q157" s="212"/>
      <c r="R157" s="212"/>
      <c r="S157" s="212"/>
      <c r="T157" s="213"/>
      <c r="AT157" s="214" t="s">
        <v>139</v>
      </c>
      <c r="AU157" s="214" t="s">
        <v>88</v>
      </c>
      <c r="AV157" s="14" t="s">
        <v>88</v>
      </c>
      <c r="AW157" s="14" t="s">
        <v>38</v>
      </c>
      <c r="AX157" s="14" t="s">
        <v>86</v>
      </c>
      <c r="AY157" s="214" t="s">
        <v>125</v>
      </c>
    </row>
    <row r="158" spans="1:65" s="2" customFormat="1" ht="14.4" customHeight="1">
      <c r="A158" s="35"/>
      <c r="B158" s="36"/>
      <c r="C158" s="175" t="s">
        <v>227</v>
      </c>
      <c r="D158" s="175" t="s">
        <v>128</v>
      </c>
      <c r="E158" s="176" t="s">
        <v>582</v>
      </c>
      <c r="F158" s="177" t="s">
        <v>583</v>
      </c>
      <c r="G158" s="178" t="s">
        <v>178</v>
      </c>
      <c r="H158" s="179">
        <v>1</v>
      </c>
      <c r="I158" s="180"/>
      <c r="J158" s="181">
        <f>ROUND(I158*H158,2)</f>
        <v>0</v>
      </c>
      <c r="K158" s="177" t="s">
        <v>40</v>
      </c>
      <c r="L158" s="40"/>
      <c r="M158" s="182" t="s">
        <v>40</v>
      </c>
      <c r="N158" s="183" t="s">
        <v>51</v>
      </c>
      <c r="O158" s="66"/>
      <c r="P158" s="184">
        <f>O158*H158</f>
        <v>0</v>
      </c>
      <c r="Q158" s="184">
        <v>0</v>
      </c>
      <c r="R158" s="184">
        <f>Q158*H158</f>
        <v>0</v>
      </c>
      <c r="S158" s="184">
        <v>0</v>
      </c>
      <c r="T158" s="185">
        <f>S158*H158</f>
        <v>0</v>
      </c>
      <c r="U158" s="35"/>
      <c r="V158" s="35"/>
      <c r="W158" s="35"/>
      <c r="X158" s="35"/>
      <c r="Y158" s="35"/>
      <c r="Z158" s="35"/>
      <c r="AA158" s="35"/>
      <c r="AB158" s="35"/>
      <c r="AC158" s="35"/>
      <c r="AD158" s="35"/>
      <c r="AE158" s="35"/>
      <c r="AR158" s="186" t="s">
        <v>576</v>
      </c>
      <c r="AT158" s="186" t="s">
        <v>128</v>
      </c>
      <c r="AU158" s="186" t="s">
        <v>88</v>
      </c>
      <c r="AY158" s="18" t="s">
        <v>125</v>
      </c>
      <c r="BE158" s="187">
        <f>IF(N158="základní",J158,0)</f>
        <v>0</v>
      </c>
      <c r="BF158" s="187">
        <f>IF(N158="snížená",J158,0)</f>
        <v>0</v>
      </c>
      <c r="BG158" s="187">
        <f>IF(N158="zákl. přenesená",J158,0)</f>
        <v>0</v>
      </c>
      <c r="BH158" s="187">
        <f>IF(N158="sníž. přenesená",J158,0)</f>
        <v>0</v>
      </c>
      <c r="BI158" s="187">
        <f>IF(N158="nulová",J158,0)</f>
        <v>0</v>
      </c>
      <c r="BJ158" s="18" t="s">
        <v>133</v>
      </c>
      <c r="BK158" s="187">
        <f>ROUND(I158*H158,2)</f>
        <v>0</v>
      </c>
      <c r="BL158" s="18" t="s">
        <v>576</v>
      </c>
      <c r="BM158" s="186" t="s">
        <v>584</v>
      </c>
    </row>
    <row r="159" spans="1:65" s="2" customFormat="1" ht="10.199999999999999">
      <c r="A159" s="35"/>
      <c r="B159" s="36"/>
      <c r="C159" s="37"/>
      <c r="D159" s="188" t="s">
        <v>135</v>
      </c>
      <c r="E159" s="37"/>
      <c r="F159" s="189" t="s">
        <v>583</v>
      </c>
      <c r="G159" s="37"/>
      <c r="H159" s="37"/>
      <c r="I159" s="190"/>
      <c r="J159" s="37"/>
      <c r="K159" s="37"/>
      <c r="L159" s="40"/>
      <c r="M159" s="191"/>
      <c r="N159" s="192"/>
      <c r="O159" s="66"/>
      <c r="P159" s="66"/>
      <c r="Q159" s="66"/>
      <c r="R159" s="66"/>
      <c r="S159" s="66"/>
      <c r="T159" s="67"/>
      <c r="U159" s="35"/>
      <c r="V159" s="35"/>
      <c r="W159" s="35"/>
      <c r="X159" s="35"/>
      <c r="Y159" s="35"/>
      <c r="Z159" s="35"/>
      <c r="AA159" s="35"/>
      <c r="AB159" s="35"/>
      <c r="AC159" s="35"/>
      <c r="AD159" s="35"/>
      <c r="AE159" s="35"/>
      <c r="AT159" s="18" t="s">
        <v>135</v>
      </c>
      <c r="AU159" s="18" t="s">
        <v>88</v>
      </c>
    </row>
    <row r="160" spans="1:65" s="2" customFormat="1" ht="14.4" customHeight="1">
      <c r="A160" s="35"/>
      <c r="B160" s="36"/>
      <c r="C160" s="175" t="s">
        <v>233</v>
      </c>
      <c r="D160" s="175" t="s">
        <v>128</v>
      </c>
      <c r="E160" s="176" t="s">
        <v>585</v>
      </c>
      <c r="F160" s="177" t="s">
        <v>586</v>
      </c>
      <c r="G160" s="178" t="s">
        <v>178</v>
      </c>
      <c r="H160" s="179">
        <v>2</v>
      </c>
      <c r="I160" s="180"/>
      <c r="J160" s="181">
        <f>ROUND(I160*H160,2)</f>
        <v>0</v>
      </c>
      <c r="K160" s="177" t="s">
        <v>40</v>
      </c>
      <c r="L160" s="40"/>
      <c r="M160" s="182" t="s">
        <v>40</v>
      </c>
      <c r="N160" s="183" t="s">
        <v>51</v>
      </c>
      <c r="O160" s="66"/>
      <c r="P160" s="184">
        <f>O160*H160</f>
        <v>0</v>
      </c>
      <c r="Q160" s="184">
        <v>0</v>
      </c>
      <c r="R160" s="184">
        <f>Q160*H160</f>
        <v>0</v>
      </c>
      <c r="S160" s="184">
        <v>0</v>
      </c>
      <c r="T160" s="185">
        <f>S160*H160</f>
        <v>0</v>
      </c>
      <c r="U160" s="35"/>
      <c r="V160" s="35"/>
      <c r="W160" s="35"/>
      <c r="X160" s="35"/>
      <c r="Y160" s="35"/>
      <c r="Z160" s="35"/>
      <c r="AA160" s="35"/>
      <c r="AB160" s="35"/>
      <c r="AC160" s="35"/>
      <c r="AD160" s="35"/>
      <c r="AE160" s="35"/>
      <c r="AR160" s="186" t="s">
        <v>576</v>
      </c>
      <c r="AT160" s="186" t="s">
        <v>128</v>
      </c>
      <c r="AU160" s="186" t="s">
        <v>88</v>
      </c>
      <c r="AY160" s="18" t="s">
        <v>125</v>
      </c>
      <c r="BE160" s="187">
        <f>IF(N160="základní",J160,0)</f>
        <v>0</v>
      </c>
      <c r="BF160" s="187">
        <f>IF(N160="snížená",J160,0)</f>
        <v>0</v>
      </c>
      <c r="BG160" s="187">
        <f>IF(N160="zákl. přenesená",J160,0)</f>
        <v>0</v>
      </c>
      <c r="BH160" s="187">
        <f>IF(N160="sníž. přenesená",J160,0)</f>
        <v>0</v>
      </c>
      <c r="BI160" s="187">
        <f>IF(N160="nulová",J160,0)</f>
        <v>0</v>
      </c>
      <c r="BJ160" s="18" t="s">
        <v>133</v>
      </c>
      <c r="BK160" s="187">
        <f>ROUND(I160*H160,2)</f>
        <v>0</v>
      </c>
      <c r="BL160" s="18" t="s">
        <v>576</v>
      </c>
      <c r="BM160" s="186" t="s">
        <v>587</v>
      </c>
    </row>
    <row r="161" spans="1:65" s="2" customFormat="1" ht="10.199999999999999">
      <c r="A161" s="35"/>
      <c r="B161" s="36"/>
      <c r="C161" s="37"/>
      <c r="D161" s="188" t="s">
        <v>135</v>
      </c>
      <c r="E161" s="37"/>
      <c r="F161" s="189" t="s">
        <v>586</v>
      </c>
      <c r="G161" s="37"/>
      <c r="H161" s="37"/>
      <c r="I161" s="190"/>
      <c r="J161" s="37"/>
      <c r="K161" s="37"/>
      <c r="L161" s="40"/>
      <c r="M161" s="191"/>
      <c r="N161" s="192"/>
      <c r="O161" s="66"/>
      <c r="P161" s="66"/>
      <c r="Q161" s="66"/>
      <c r="R161" s="66"/>
      <c r="S161" s="66"/>
      <c r="T161" s="67"/>
      <c r="U161" s="35"/>
      <c r="V161" s="35"/>
      <c r="W161" s="35"/>
      <c r="X161" s="35"/>
      <c r="Y161" s="35"/>
      <c r="Z161" s="35"/>
      <c r="AA161" s="35"/>
      <c r="AB161" s="35"/>
      <c r="AC161" s="35"/>
      <c r="AD161" s="35"/>
      <c r="AE161" s="35"/>
      <c r="AT161" s="18" t="s">
        <v>135</v>
      </c>
      <c r="AU161" s="18" t="s">
        <v>88</v>
      </c>
    </row>
    <row r="162" spans="1:65" s="13" customFormat="1" ht="10.199999999999999">
      <c r="B162" s="194"/>
      <c r="C162" s="195"/>
      <c r="D162" s="188" t="s">
        <v>139</v>
      </c>
      <c r="E162" s="196" t="s">
        <v>40</v>
      </c>
      <c r="F162" s="197" t="s">
        <v>588</v>
      </c>
      <c r="G162" s="195"/>
      <c r="H162" s="196" t="s">
        <v>40</v>
      </c>
      <c r="I162" s="198"/>
      <c r="J162" s="195"/>
      <c r="K162" s="195"/>
      <c r="L162" s="199"/>
      <c r="M162" s="200"/>
      <c r="N162" s="201"/>
      <c r="O162" s="201"/>
      <c r="P162" s="201"/>
      <c r="Q162" s="201"/>
      <c r="R162" s="201"/>
      <c r="S162" s="201"/>
      <c r="T162" s="202"/>
      <c r="AT162" s="203" t="s">
        <v>139</v>
      </c>
      <c r="AU162" s="203" t="s">
        <v>88</v>
      </c>
      <c r="AV162" s="13" t="s">
        <v>86</v>
      </c>
      <c r="AW162" s="13" t="s">
        <v>38</v>
      </c>
      <c r="AX162" s="13" t="s">
        <v>78</v>
      </c>
      <c r="AY162" s="203" t="s">
        <v>125</v>
      </c>
    </row>
    <row r="163" spans="1:65" s="14" customFormat="1" ht="10.199999999999999">
      <c r="B163" s="204"/>
      <c r="C163" s="205"/>
      <c r="D163" s="188" t="s">
        <v>139</v>
      </c>
      <c r="E163" s="206" t="s">
        <v>40</v>
      </c>
      <c r="F163" s="207" t="s">
        <v>88</v>
      </c>
      <c r="G163" s="205"/>
      <c r="H163" s="208">
        <v>2</v>
      </c>
      <c r="I163" s="209"/>
      <c r="J163" s="205"/>
      <c r="K163" s="205"/>
      <c r="L163" s="210"/>
      <c r="M163" s="211"/>
      <c r="N163" s="212"/>
      <c r="O163" s="212"/>
      <c r="P163" s="212"/>
      <c r="Q163" s="212"/>
      <c r="R163" s="212"/>
      <c r="S163" s="212"/>
      <c r="T163" s="213"/>
      <c r="AT163" s="214" t="s">
        <v>139</v>
      </c>
      <c r="AU163" s="214" t="s">
        <v>88</v>
      </c>
      <c r="AV163" s="14" t="s">
        <v>88</v>
      </c>
      <c r="AW163" s="14" t="s">
        <v>38</v>
      </c>
      <c r="AX163" s="14" t="s">
        <v>86</v>
      </c>
      <c r="AY163" s="214" t="s">
        <v>125</v>
      </c>
    </row>
    <row r="164" spans="1:65" s="2" customFormat="1" ht="14.4" customHeight="1">
      <c r="A164" s="35"/>
      <c r="B164" s="36"/>
      <c r="C164" s="175" t="s">
        <v>8</v>
      </c>
      <c r="D164" s="175" t="s">
        <v>128</v>
      </c>
      <c r="E164" s="176" t="s">
        <v>589</v>
      </c>
      <c r="F164" s="177" t="s">
        <v>590</v>
      </c>
      <c r="G164" s="178" t="s">
        <v>178</v>
      </c>
      <c r="H164" s="179">
        <v>2</v>
      </c>
      <c r="I164" s="180"/>
      <c r="J164" s="181">
        <f>ROUND(I164*H164,2)</f>
        <v>0</v>
      </c>
      <c r="K164" s="177" t="s">
        <v>40</v>
      </c>
      <c r="L164" s="40"/>
      <c r="M164" s="182" t="s">
        <v>40</v>
      </c>
      <c r="N164" s="183" t="s">
        <v>51</v>
      </c>
      <c r="O164" s="66"/>
      <c r="P164" s="184">
        <f>O164*H164</f>
        <v>0</v>
      </c>
      <c r="Q164" s="184">
        <v>0</v>
      </c>
      <c r="R164" s="184">
        <f>Q164*H164</f>
        <v>0</v>
      </c>
      <c r="S164" s="184">
        <v>0</v>
      </c>
      <c r="T164" s="185">
        <f>S164*H164</f>
        <v>0</v>
      </c>
      <c r="U164" s="35"/>
      <c r="V164" s="35"/>
      <c r="W164" s="35"/>
      <c r="X164" s="35"/>
      <c r="Y164" s="35"/>
      <c r="Z164" s="35"/>
      <c r="AA164" s="35"/>
      <c r="AB164" s="35"/>
      <c r="AC164" s="35"/>
      <c r="AD164" s="35"/>
      <c r="AE164" s="35"/>
      <c r="AR164" s="186" t="s">
        <v>576</v>
      </c>
      <c r="AT164" s="186" t="s">
        <v>128</v>
      </c>
      <c r="AU164" s="186" t="s">
        <v>88</v>
      </c>
      <c r="AY164" s="18" t="s">
        <v>125</v>
      </c>
      <c r="BE164" s="187">
        <f>IF(N164="základní",J164,0)</f>
        <v>0</v>
      </c>
      <c r="BF164" s="187">
        <f>IF(N164="snížená",J164,0)</f>
        <v>0</v>
      </c>
      <c r="BG164" s="187">
        <f>IF(N164="zákl. přenesená",J164,0)</f>
        <v>0</v>
      </c>
      <c r="BH164" s="187">
        <f>IF(N164="sníž. přenesená",J164,0)</f>
        <v>0</v>
      </c>
      <c r="BI164" s="187">
        <f>IF(N164="nulová",J164,0)</f>
        <v>0</v>
      </c>
      <c r="BJ164" s="18" t="s">
        <v>133</v>
      </c>
      <c r="BK164" s="187">
        <f>ROUND(I164*H164,2)</f>
        <v>0</v>
      </c>
      <c r="BL164" s="18" t="s">
        <v>576</v>
      </c>
      <c r="BM164" s="186" t="s">
        <v>591</v>
      </c>
    </row>
    <row r="165" spans="1:65" s="2" customFormat="1" ht="10.199999999999999">
      <c r="A165" s="35"/>
      <c r="B165" s="36"/>
      <c r="C165" s="37"/>
      <c r="D165" s="188" t="s">
        <v>135</v>
      </c>
      <c r="E165" s="37"/>
      <c r="F165" s="189" t="s">
        <v>590</v>
      </c>
      <c r="G165" s="37"/>
      <c r="H165" s="37"/>
      <c r="I165" s="190"/>
      <c r="J165" s="37"/>
      <c r="K165" s="37"/>
      <c r="L165" s="40"/>
      <c r="M165" s="191"/>
      <c r="N165" s="192"/>
      <c r="O165" s="66"/>
      <c r="P165" s="66"/>
      <c r="Q165" s="66"/>
      <c r="R165" s="66"/>
      <c r="S165" s="66"/>
      <c r="T165" s="67"/>
      <c r="U165" s="35"/>
      <c r="V165" s="35"/>
      <c r="W165" s="35"/>
      <c r="X165" s="35"/>
      <c r="Y165" s="35"/>
      <c r="Z165" s="35"/>
      <c r="AA165" s="35"/>
      <c r="AB165" s="35"/>
      <c r="AC165" s="35"/>
      <c r="AD165" s="35"/>
      <c r="AE165" s="35"/>
      <c r="AT165" s="18" t="s">
        <v>135</v>
      </c>
      <c r="AU165" s="18" t="s">
        <v>88</v>
      </c>
    </row>
    <row r="166" spans="1:65" s="13" customFormat="1" ht="20.399999999999999">
      <c r="B166" s="194"/>
      <c r="C166" s="195"/>
      <c r="D166" s="188" t="s">
        <v>139</v>
      </c>
      <c r="E166" s="196" t="s">
        <v>40</v>
      </c>
      <c r="F166" s="197" t="s">
        <v>592</v>
      </c>
      <c r="G166" s="195"/>
      <c r="H166" s="196" t="s">
        <v>40</v>
      </c>
      <c r="I166" s="198"/>
      <c r="J166" s="195"/>
      <c r="K166" s="195"/>
      <c r="L166" s="199"/>
      <c r="M166" s="200"/>
      <c r="N166" s="201"/>
      <c r="O166" s="201"/>
      <c r="P166" s="201"/>
      <c r="Q166" s="201"/>
      <c r="R166" s="201"/>
      <c r="S166" s="201"/>
      <c r="T166" s="202"/>
      <c r="AT166" s="203" t="s">
        <v>139</v>
      </c>
      <c r="AU166" s="203" t="s">
        <v>88</v>
      </c>
      <c r="AV166" s="13" t="s">
        <v>86</v>
      </c>
      <c r="AW166" s="13" t="s">
        <v>38</v>
      </c>
      <c r="AX166" s="13" t="s">
        <v>78</v>
      </c>
      <c r="AY166" s="203" t="s">
        <v>125</v>
      </c>
    </row>
    <row r="167" spans="1:65" s="14" customFormat="1" ht="10.199999999999999">
      <c r="B167" s="204"/>
      <c r="C167" s="205"/>
      <c r="D167" s="188" t="s">
        <v>139</v>
      </c>
      <c r="E167" s="206" t="s">
        <v>40</v>
      </c>
      <c r="F167" s="207" t="s">
        <v>88</v>
      </c>
      <c r="G167" s="205"/>
      <c r="H167" s="208">
        <v>2</v>
      </c>
      <c r="I167" s="209"/>
      <c r="J167" s="205"/>
      <c r="K167" s="205"/>
      <c r="L167" s="210"/>
      <c r="M167" s="211"/>
      <c r="N167" s="212"/>
      <c r="O167" s="212"/>
      <c r="P167" s="212"/>
      <c r="Q167" s="212"/>
      <c r="R167" s="212"/>
      <c r="S167" s="212"/>
      <c r="T167" s="213"/>
      <c r="AT167" s="214" t="s">
        <v>139</v>
      </c>
      <c r="AU167" s="214" t="s">
        <v>88</v>
      </c>
      <c r="AV167" s="14" t="s">
        <v>88</v>
      </c>
      <c r="AW167" s="14" t="s">
        <v>38</v>
      </c>
      <c r="AX167" s="14" t="s">
        <v>86</v>
      </c>
      <c r="AY167" s="214" t="s">
        <v>125</v>
      </c>
    </row>
    <row r="168" spans="1:65" s="2" customFormat="1" ht="14.4" customHeight="1">
      <c r="A168" s="35"/>
      <c r="B168" s="36"/>
      <c r="C168" s="175" t="s">
        <v>179</v>
      </c>
      <c r="D168" s="175" t="s">
        <v>128</v>
      </c>
      <c r="E168" s="176" t="s">
        <v>593</v>
      </c>
      <c r="F168" s="177" t="s">
        <v>594</v>
      </c>
      <c r="G168" s="178" t="s">
        <v>178</v>
      </c>
      <c r="H168" s="179">
        <v>2</v>
      </c>
      <c r="I168" s="180"/>
      <c r="J168" s="181">
        <f>ROUND(I168*H168,2)</f>
        <v>0</v>
      </c>
      <c r="K168" s="177" t="s">
        <v>40</v>
      </c>
      <c r="L168" s="40"/>
      <c r="M168" s="182" t="s">
        <v>40</v>
      </c>
      <c r="N168" s="183" t="s">
        <v>51</v>
      </c>
      <c r="O168" s="66"/>
      <c r="P168" s="184">
        <f>O168*H168</f>
        <v>0</v>
      </c>
      <c r="Q168" s="184">
        <v>0</v>
      </c>
      <c r="R168" s="184">
        <f>Q168*H168</f>
        <v>0</v>
      </c>
      <c r="S168" s="184">
        <v>0</v>
      </c>
      <c r="T168" s="185">
        <f>S168*H168</f>
        <v>0</v>
      </c>
      <c r="U168" s="35"/>
      <c r="V168" s="35"/>
      <c r="W168" s="35"/>
      <c r="X168" s="35"/>
      <c r="Y168" s="35"/>
      <c r="Z168" s="35"/>
      <c r="AA168" s="35"/>
      <c r="AB168" s="35"/>
      <c r="AC168" s="35"/>
      <c r="AD168" s="35"/>
      <c r="AE168" s="35"/>
      <c r="AR168" s="186" t="s">
        <v>576</v>
      </c>
      <c r="AT168" s="186" t="s">
        <v>128</v>
      </c>
      <c r="AU168" s="186" t="s">
        <v>88</v>
      </c>
      <c r="AY168" s="18" t="s">
        <v>125</v>
      </c>
      <c r="BE168" s="187">
        <f>IF(N168="základní",J168,0)</f>
        <v>0</v>
      </c>
      <c r="BF168" s="187">
        <f>IF(N168="snížená",J168,0)</f>
        <v>0</v>
      </c>
      <c r="BG168" s="187">
        <f>IF(N168="zákl. přenesená",J168,0)</f>
        <v>0</v>
      </c>
      <c r="BH168" s="187">
        <f>IF(N168="sníž. přenesená",J168,0)</f>
        <v>0</v>
      </c>
      <c r="BI168" s="187">
        <f>IF(N168="nulová",J168,0)</f>
        <v>0</v>
      </c>
      <c r="BJ168" s="18" t="s">
        <v>133</v>
      </c>
      <c r="BK168" s="187">
        <f>ROUND(I168*H168,2)</f>
        <v>0</v>
      </c>
      <c r="BL168" s="18" t="s">
        <v>576</v>
      </c>
      <c r="BM168" s="186" t="s">
        <v>595</v>
      </c>
    </row>
    <row r="169" spans="1:65" s="2" customFormat="1" ht="10.199999999999999">
      <c r="A169" s="35"/>
      <c r="B169" s="36"/>
      <c r="C169" s="37"/>
      <c r="D169" s="188" t="s">
        <v>135</v>
      </c>
      <c r="E169" s="37"/>
      <c r="F169" s="189" t="s">
        <v>594</v>
      </c>
      <c r="G169" s="37"/>
      <c r="H169" s="37"/>
      <c r="I169" s="190"/>
      <c r="J169" s="37"/>
      <c r="K169" s="37"/>
      <c r="L169" s="40"/>
      <c r="M169" s="191"/>
      <c r="N169" s="192"/>
      <c r="O169" s="66"/>
      <c r="P169" s="66"/>
      <c r="Q169" s="66"/>
      <c r="R169" s="66"/>
      <c r="S169" s="66"/>
      <c r="T169" s="67"/>
      <c r="U169" s="35"/>
      <c r="V169" s="35"/>
      <c r="W169" s="35"/>
      <c r="X169" s="35"/>
      <c r="Y169" s="35"/>
      <c r="Z169" s="35"/>
      <c r="AA169" s="35"/>
      <c r="AB169" s="35"/>
      <c r="AC169" s="35"/>
      <c r="AD169" s="35"/>
      <c r="AE169" s="35"/>
      <c r="AT169" s="18" t="s">
        <v>135</v>
      </c>
      <c r="AU169" s="18" t="s">
        <v>88</v>
      </c>
    </row>
    <row r="170" spans="1:65" s="13" customFormat="1" ht="10.199999999999999">
      <c r="B170" s="194"/>
      <c r="C170" s="195"/>
      <c r="D170" s="188" t="s">
        <v>139</v>
      </c>
      <c r="E170" s="196" t="s">
        <v>40</v>
      </c>
      <c r="F170" s="197" t="s">
        <v>596</v>
      </c>
      <c r="G170" s="195"/>
      <c r="H170" s="196" t="s">
        <v>40</v>
      </c>
      <c r="I170" s="198"/>
      <c r="J170" s="195"/>
      <c r="K170" s="195"/>
      <c r="L170" s="199"/>
      <c r="M170" s="200"/>
      <c r="N170" s="201"/>
      <c r="O170" s="201"/>
      <c r="P170" s="201"/>
      <c r="Q170" s="201"/>
      <c r="R170" s="201"/>
      <c r="S170" s="201"/>
      <c r="T170" s="202"/>
      <c r="AT170" s="203" t="s">
        <v>139</v>
      </c>
      <c r="AU170" s="203" t="s">
        <v>88</v>
      </c>
      <c r="AV170" s="13" t="s">
        <v>86</v>
      </c>
      <c r="AW170" s="13" t="s">
        <v>38</v>
      </c>
      <c r="AX170" s="13" t="s">
        <v>78</v>
      </c>
      <c r="AY170" s="203" t="s">
        <v>125</v>
      </c>
    </row>
    <row r="171" spans="1:65" s="14" customFormat="1" ht="10.199999999999999">
      <c r="B171" s="204"/>
      <c r="C171" s="205"/>
      <c r="D171" s="188" t="s">
        <v>139</v>
      </c>
      <c r="E171" s="206" t="s">
        <v>40</v>
      </c>
      <c r="F171" s="207" t="s">
        <v>88</v>
      </c>
      <c r="G171" s="205"/>
      <c r="H171" s="208">
        <v>2</v>
      </c>
      <c r="I171" s="209"/>
      <c r="J171" s="205"/>
      <c r="K171" s="205"/>
      <c r="L171" s="210"/>
      <c r="M171" s="211"/>
      <c r="N171" s="212"/>
      <c r="O171" s="212"/>
      <c r="P171" s="212"/>
      <c r="Q171" s="212"/>
      <c r="R171" s="212"/>
      <c r="S171" s="212"/>
      <c r="T171" s="213"/>
      <c r="AT171" s="214" t="s">
        <v>139</v>
      </c>
      <c r="AU171" s="214" t="s">
        <v>88</v>
      </c>
      <c r="AV171" s="14" t="s">
        <v>88</v>
      </c>
      <c r="AW171" s="14" t="s">
        <v>38</v>
      </c>
      <c r="AX171" s="14" t="s">
        <v>86</v>
      </c>
      <c r="AY171" s="214" t="s">
        <v>125</v>
      </c>
    </row>
    <row r="172" spans="1:65" s="2" customFormat="1" ht="14.4" customHeight="1">
      <c r="A172" s="35"/>
      <c r="B172" s="36"/>
      <c r="C172" s="175" t="s">
        <v>248</v>
      </c>
      <c r="D172" s="175" t="s">
        <v>128</v>
      </c>
      <c r="E172" s="176" t="s">
        <v>597</v>
      </c>
      <c r="F172" s="177" t="s">
        <v>598</v>
      </c>
      <c r="G172" s="178" t="s">
        <v>178</v>
      </c>
      <c r="H172" s="179">
        <v>2</v>
      </c>
      <c r="I172" s="180"/>
      <c r="J172" s="181">
        <f>ROUND(I172*H172,2)</f>
        <v>0</v>
      </c>
      <c r="K172" s="177" t="s">
        <v>40</v>
      </c>
      <c r="L172" s="40"/>
      <c r="M172" s="182" t="s">
        <v>40</v>
      </c>
      <c r="N172" s="183" t="s">
        <v>51</v>
      </c>
      <c r="O172" s="66"/>
      <c r="P172" s="184">
        <f>O172*H172</f>
        <v>0</v>
      </c>
      <c r="Q172" s="184">
        <v>0</v>
      </c>
      <c r="R172" s="184">
        <f>Q172*H172</f>
        <v>0</v>
      </c>
      <c r="S172" s="184">
        <v>0</v>
      </c>
      <c r="T172" s="185">
        <f>S172*H172</f>
        <v>0</v>
      </c>
      <c r="U172" s="35"/>
      <c r="V172" s="35"/>
      <c r="W172" s="35"/>
      <c r="X172" s="35"/>
      <c r="Y172" s="35"/>
      <c r="Z172" s="35"/>
      <c r="AA172" s="35"/>
      <c r="AB172" s="35"/>
      <c r="AC172" s="35"/>
      <c r="AD172" s="35"/>
      <c r="AE172" s="35"/>
      <c r="AR172" s="186" t="s">
        <v>576</v>
      </c>
      <c r="AT172" s="186" t="s">
        <v>128</v>
      </c>
      <c r="AU172" s="186" t="s">
        <v>88</v>
      </c>
      <c r="AY172" s="18" t="s">
        <v>125</v>
      </c>
      <c r="BE172" s="187">
        <f>IF(N172="základní",J172,0)</f>
        <v>0</v>
      </c>
      <c r="BF172" s="187">
        <f>IF(N172="snížená",J172,0)</f>
        <v>0</v>
      </c>
      <c r="BG172" s="187">
        <f>IF(N172="zákl. přenesená",J172,0)</f>
        <v>0</v>
      </c>
      <c r="BH172" s="187">
        <f>IF(N172="sníž. přenesená",J172,0)</f>
        <v>0</v>
      </c>
      <c r="BI172" s="187">
        <f>IF(N172="nulová",J172,0)</f>
        <v>0</v>
      </c>
      <c r="BJ172" s="18" t="s">
        <v>133</v>
      </c>
      <c r="BK172" s="187">
        <f>ROUND(I172*H172,2)</f>
        <v>0</v>
      </c>
      <c r="BL172" s="18" t="s">
        <v>576</v>
      </c>
      <c r="BM172" s="186" t="s">
        <v>599</v>
      </c>
    </row>
    <row r="173" spans="1:65" s="2" customFormat="1" ht="10.199999999999999">
      <c r="A173" s="35"/>
      <c r="B173" s="36"/>
      <c r="C173" s="37"/>
      <c r="D173" s="188" t="s">
        <v>135</v>
      </c>
      <c r="E173" s="37"/>
      <c r="F173" s="189" t="s">
        <v>598</v>
      </c>
      <c r="G173" s="37"/>
      <c r="H173" s="37"/>
      <c r="I173" s="190"/>
      <c r="J173" s="37"/>
      <c r="K173" s="37"/>
      <c r="L173" s="40"/>
      <c r="M173" s="191"/>
      <c r="N173" s="192"/>
      <c r="O173" s="66"/>
      <c r="P173" s="66"/>
      <c r="Q173" s="66"/>
      <c r="R173" s="66"/>
      <c r="S173" s="66"/>
      <c r="T173" s="67"/>
      <c r="U173" s="35"/>
      <c r="V173" s="35"/>
      <c r="W173" s="35"/>
      <c r="X173" s="35"/>
      <c r="Y173" s="35"/>
      <c r="Z173" s="35"/>
      <c r="AA173" s="35"/>
      <c r="AB173" s="35"/>
      <c r="AC173" s="35"/>
      <c r="AD173" s="35"/>
      <c r="AE173" s="35"/>
      <c r="AT173" s="18" t="s">
        <v>135</v>
      </c>
      <c r="AU173" s="18" t="s">
        <v>88</v>
      </c>
    </row>
    <row r="174" spans="1:65" s="13" customFormat="1" ht="10.199999999999999">
      <c r="B174" s="194"/>
      <c r="C174" s="195"/>
      <c r="D174" s="188" t="s">
        <v>139</v>
      </c>
      <c r="E174" s="196" t="s">
        <v>40</v>
      </c>
      <c r="F174" s="197" t="s">
        <v>600</v>
      </c>
      <c r="G174" s="195"/>
      <c r="H174" s="196" t="s">
        <v>40</v>
      </c>
      <c r="I174" s="198"/>
      <c r="J174" s="195"/>
      <c r="K174" s="195"/>
      <c r="L174" s="199"/>
      <c r="M174" s="200"/>
      <c r="N174" s="201"/>
      <c r="O174" s="201"/>
      <c r="P174" s="201"/>
      <c r="Q174" s="201"/>
      <c r="R174" s="201"/>
      <c r="S174" s="201"/>
      <c r="T174" s="202"/>
      <c r="AT174" s="203" t="s">
        <v>139</v>
      </c>
      <c r="AU174" s="203" t="s">
        <v>88</v>
      </c>
      <c r="AV174" s="13" t="s">
        <v>86</v>
      </c>
      <c r="AW174" s="13" t="s">
        <v>38</v>
      </c>
      <c r="AX174" s="13" t="s">
        <v>78</v>
      </c>
      <c r="AY174" s="203" t="s">
        <v>125</v>
      </c>
    </row>
    <row r="175" spans="1:65" s="13" customFormat="1" ht="10.199999999999999">
      <c r="B175" s="194"/>
      <c r="C175" s="195"/>
      <c r="D175" s="188" t="s">
        <v>139</v>
      </c>
      <c r="E175" s="196" t="s">
        <v>40</v>
      </c>
      <c r="F175" s="197" t="s">
        <v>601</v>
      </c>
      <c r="G175" s="195"/>
      <c r="H175" s="196" t="s">
        <v>40</v>
      </c>
      <c r="I175" s="198"/>
      <c r="J175" s="195"/>
      <c r="K175" s="195"/>
      <c r="L175" s="199"/>
      <c r="M175" s="200"/>
      <c r="N175" s="201"/>
      <c r="O175" s="201"/>
      <c r="P175" s="201"/>
      <c r="Q175" s="201"/>
      <c r="R175" s="201"/>
      <c r="S175" s="201"/>
      <c r="T175" s="202"/>
      <c r="AT175" s="203" t="s">
        <v>139</v>
      </c>
      <c r="AU175" s="203" t="s">
        <v>88</v>
      </c>
      <c r="AV175" s="13" t="s">
        <v>86</v>
      </c>
      <c r="AW175" s="13" t="s">
        <v>38</v>
      </c>
      <c r="AX175" s="13" t="s">
        <v>78</v>
      </c>
      <c r="AY175" s="203" t="s">
        <v>125</v>
      </c>
    </row>
    <row r="176" spans="1:65" s="14" customFormat="1" ht="10.199999999999999">
      <c r="B176" s="204"/>
      <c r="C176" s="205"/>
      <c r="D176" s="188" t="s">
        <v>139</v>
      </c>
      <c r="E176" s="206" t="s">
        <v>40</v>
      </c>
      <c r="F176" s="207" t="s">
        <v>88</v>
      </c>
      <c r="G176" s="205"/>
      <c r="H176" s="208">
        <v>2</v>
      </c>
      <c r="I176" s="209"/>
      <c r="J176" s="205"/>
      <c r="K176" s="205"/>
      <c r="L176" s="210"/>
      <c r="M176" s="211"/>
      <c r="N176" s="212"/>
      <c r="O176" s="212"/>
      <c r="P176" s="212"/>
      <c r="Q176" s="212"/>
      <c r="R176" s="212"/>
      <c r="S176" s="212"/>
      <c r="T176" s="213"/>
      <c r="AT176" s="214" t="s">
        <v>139</v>
      </c>
      <c r="AU176" s="214" t="s">
        <v>88</v>
      </c>
      <c r="AV176" s="14" t="s">
        <v>88</v>
      </c>
      <c r="AW176" s="14" t="s">
        <v>38</v>
      </c>
      <c r="AX176" s="14" t="s">
        <v>86</v>
      </c>
      <c r="AY176" s="214" t="s">
        <v>125</v>
      </c>
    </row>
    <row r="177" spans="1:65" s="2" customFormat="1" ht="14.4" customHeight="1">
      <c r="A177" s="35"/>
      <c r="B177" s="36"/>
      <c r="C177" s="175" t="s">
        <v>261</v>
      </c>
      <c r="D177" s="175" t="s">
        <v>128</v>
      </c>
      <c r="E177" s="176" t="s">
        <v>602</v>
      </c>
      <c r="F177" s="177" t="s">
        <v>603</v>
      </c>
      <c r="G177" s="178" t="s">
        <v>178</v>
      </c>
      <c r="H177" s="179">
        <v>2</v>
      </c>
      <c r="I177" s="180"/>
      <c r="J177" s="181">
        <f>ROUND(I177*H177,2)</f>
        <v>0</v>
      </c>
      <c r="K177" s="177" t="s">
        <v>40</v>
      </c>
      <c r="L177" s="40"/>
      <c r="M177" s="182" t="s">
        <v>40</v>
      </c>
      <c r="N177" s="183" t="s">
        <v>51</v>
      </c>
      <c r="O177" s="66"/>
      <c r="P177" s="184">
        <f>O177*H177</f>
        <v>0</v>
      </c>
      <c r="Q177" s="184">
        <v>0</v>
      </c>
      <c r="R177" s="184">
        <f>Q177*H177</f>
        <v>0</v>
      </c>
      <c r="S177" s="184">
        <v>0</v>
      </c>
      <c r="T177" s="185">
        <f>S177*H177</f>
        <v>0</v>
      </c>
      <c r="U177" s="35"/>
      <c r="V177" s="35"/>
      <c r="W177" s="35"/>
      <c r="X177" s="35"/>
      <c r="Y177" s="35"/>
      <c r="Z177" s="35"/>
      <c r="AA177" s="35"/>
      <c r="AB177" s="35"/>
      <c r="AC177" s="35"/>
      <c r="AD177" s="35"/>
      <c r="AE177" s="35"/>
      <c r="AR177" s="186" t="s">
        <v>576</v>
      </c>
      <c r="AT177" s="186" t="s">
        <v>128</v>
      </c>
      <c r="AU177" s="186" t="s">
        <v>88</v>
      </c>
      <c r="AY177" s="18" t="s">
        <v>125</v>
      </c>
      <c r="BE177" s="187">
        <f>IF(N177="základní",J177,0)</f>
        <v>0</v>
      </c>
      <c r="BF177" s="187">
        <f>IF(N177="snížená",J177,0)</f>
        <v>0</v>
      </c>
      <c r="BG177" s="187">
        <f>IF(N177="zákl. přenesená",J177,0)</f>
        <v>0</v>
      </c>
      <c r="BH177" s="187">
        <f>IF(N177="sníž. přenesená",J177,0)</f>
        <v>0</v>
      </c>
      <c r="BI177" s="187">
        <f>IF(N177="nulová",J177,0)</f>
        <v>0</v>
      </c>
      <c r="BJ177" s="18" t="s">
        <v>133</v>
      </c>
      <c r="BK177" s="187">
        <f>ROUND(I177*H177,2)</f>
        <v>0</v>
      </c>
      <c r="BL177" s="18" t="s">
        <v>576</v>
      </c>
      <c r="BM177" s="186" t="s">
        <v>604</v>
      </c>
    </row>
    <row r="178" spans="1:65" s="2" customFormat="1" ht="10.199999999999999">
      <c r="A178" s="35"/>
      <c r="B178" s="36"/>
      <c r="C178" s="37"/>
      <c r="D178" s="188" t="s">
        <v>135</v>
      </c>
      <c r="E178" s="37"/>
      <c r="F178" s="189" t="s">
        <v>603</v>
      </c>
      <c r="G178" s="37"/>
      <c r="H178" s="37"/>
      <c r="I178" s="190"/>
      <c r="J178" s="37"/>
      <c r="K178" s="37"/>
      <c r="L178" s="40"/>
      <c r="M178" s="191"/>
      <c r="N178" s="192"/>
      <c r="O178" s="66"/>
      <c r="P178" s="66"/>
      <c r="Q178" s="66"/>
      <c r="R178" s="66"/>
      <c r="S178" s="66"/>
      <c r="T178" s="67"/>
      <c r="U178" s="35"/>
      <c r="V178" s="35"/>
      <c r="W178" s="35"/>
      <c r="X178" s="35"/>
      <c r="Y178" s="35"/>
      <c r="Z178" s="35"/>
      <c r="AA178" s="35"/>
      <c r="AB178" s="35"/>
      <c r="AC178" s="35"/>
      <c r="AD178" s="35"/>
      <c r="AE178" s="35"/>
      <c r="AT178" s="18" t="s">
        <v>135</v>
      </c>
      <c r="AU178" s="18" t="s">
        <v>88</v>
      </c>
    </row>
    <row r="179" spans="1:65" s="13" customFormat="1" ht="20.399999999999999">
      <c r="B179" s="194"/>
      <c r="C179" s="195"/>
      <c r="D179" s="188" t="s">
        <v>139</v>
      </c>
      <c r="E179" s="196" t="s">
        <v>40</v>
      </c>
      <c r="F179" s="197" t="s">
        <v>605</v>
      </c>
      <c r="G179" s="195"/>
      <c r="H179" s="196" t="s">
        <v>40</v>
      </c>
      <c r="I179" s="198"/>
      <c r="J179" s="195"/>
      <c r="K179" s="195"/>
      <c r="L179" s="199"/>
      <c r="M179" s="200"/>
      <c r="N179" s="201"/>
      <c r="O179" s="201"/>
      <c r="P179" s="201"/>
      <c r="Q179" s="201"/>
      <c r="R179" s="201"/>
      <c r="S179" s="201"/>
      <c r="T179" s="202"/>
      <c r="AT179" s="203" t="s">
        <v>139</v>
      </c>
      <c r="AU179" s="203" t="s">
        <v>88</v>
      </c>
      <c r="AV179" s="13" t="s">
        <v>86</v>
      </c>
      <c r="AW179" s="13" t="s">
        <v>38</v>
      </c>
      <c r="AX179" s="13" t="s">
        <v>78</v>
      </c>
      <c r="AY179" s="203" t="s">
        <v>125</v>
      </c>
    </row>
    <row r="180" spans="1:65" s="14" customFormat="1" ht="10.199999999999999">
      <c r="B180" s="204"/>
      <c r="C180" s="205"/>
      <c r="D180" s="188" t="s">
        <v>139</v>
      </c>
      <c r="E180" s="206" t="s">
        <v>40</v>
      </c>
      <c r="F180" s="207" t="s">
        <v>88</v>
      </c>
      <c r="G180" s="205"/>
      <c r="H180" s="208">
        <v>2</v>
      </c>
      <c r="I180" s="209"/>
      <c r="J180" s="205"/>
      <c r="K180" s="205"/>
      <c r="L180" s="210"/>
      <c r="M180" s="211"/>
      <c r="N180" s="212"/>
      <c r="O180" s="212"/>
      <c r="P180" s="212"/>
      <c r="Q180" s="212"/>
      <c r="R180" s="212"/>
      <c r="S180" s="212"/>
      <c r="T180" s="213"/>
      <c r="AT180" s="214" t="s">
        <v>139</v>
      </c>
      <c r="AU180" s="214" t="s">
        <v>88</v>
      </c>
      <c r="AV180" s="14" t="s">
        <v>88</v>
      </c>
      <c r="AW180" s="14" t="s">
        <v>38</v>
      </c>
      <c r="AX180" s="14" t="s">
        <v>86</v>
      </c>
      <c r="AY180" s="214" t="s">
        <v>125</v>
      </c>
    </row>
    <row r="181" spans="1:65" s="2" customFormat="1" ht="14.4" customHeight="1">
      <c r="A181" s="35"/>
      <c r="B181" s="36"/>
      <c r="C181" s="175" t="s">
        <v>270</v>
      </c>
      <c r="D181" s="175" t="s">
        <v>128</v>
      </c>
      <c r="E181" s="176" t="s">
        <v>606</v>
      </c>
      <c r="F181" s="177" t="s">
        <v>607</v>
      </c>
      <c r="G181" s="178" t="s">
        <v>178</v>
      </c>
      <c r="H181" s="179">
        <v>2</v>
      </c>
      <c r="I181" s="180"/>
      <c r="J181" s="181">
        <f>ROUND(I181*H181,2)</f>
        <v>0</v>
      </c>
      <c r="K181" s="177" t="s">
        <v>40</v>
      </c>
      <c r="L181" s="40"/>
      <c r="M181" s="182" t="s">
        <v>40</v>
      </c>
      <c r="N181" s="183" t="s">
        <v>51</v>
      </c>
      <c r="O181" s="66"/>
      <c r="P181" s="184">
        <f>O181*H181</f>
        <v>0</v>
      </c>
      <c r="Q181" s="184">
        <v>0</v>
      </c>
      <c r="R181" s="184">
        <f>Q181*H181</f>
        <v>0</v>
      </c>
      <c r="S181" s="184">
        <v>0</v>
      </c>
      <c r="T181" s="185">
        <f>S181*H181</f>
        <v>0</v>
      </c>
      <c r="U181" s="35"/>
      <c r="V181" s="35"/>
      <c r="W181" s="35"/>
      <c r="X181" s="35"/>
      <c r="Y181" s="35"/>
      <c r="Z181" s="35"/>
      <c r="AA181" s="35"/>
      <c r="AB181" s="35"/>
      <c r="AC181" s="35"/>
      <c r="AD181" s="35"/>
      <c r="AE181" s="35"/>
      <c r="AR181" s="186" t="s">
        <v>576</v>
      </c>
      <c r="AT181" s="186" t="s">
        <v>128</v>
      </c>
      <c r="AU181" s="186" t="s">
        <v>88</v>
      </c>
      <c r="AY181" s="18" t="s">
        <v>125</v>
      </c>
      <c r="BE181" s="187">
        <f>IF(N181="základní",J181,0)</f>
        <v>0</v>
      </c>
      <c r="BF181" s="187">
        <f>IF(N181="snížená",J181,0)</f>
        <v>0</v>
      </c>
      <c r="BG181" s="187">
        <f>IF(N181="zákl. přenesená",J181,0)</f>
        <v>0</v>
      </c>
      <c r="BH181" s="187">
        <f>IF(N181="sníž. přenesená",J181,0)</f>
        <v>0</v>
      </c>
      <c r="BI181" s="187">
        <f>IF(N181="nulová",J181,0)</f>
        <v>0</v>
      </c>
      <c r="BJ181" s="18" t="s">
        <v>133</v>
      </c>
      <c r="BK181" s="187">
        <f>ROUND(I181*H181,2)</f>
        <v>0</v>
      </c>
      <c r="BL181" s="18" t="s">
        <v>576</v>
      </c>
      <c r="BM181" s="186" t="s">
        <v>608</v>
      </c>
    </row>
    <row r="182" spans="1:65" s="2" customFormat="1" ht="10.199999999999999">
      <c r="A182" s="35"/>
      <c r="B182" s="36"/>
      <c r="C182" s="37"/>
      <c r="D182" s="188" t="s">
        <v>135</v>
      </c>
      <c r="E182" s="37"/>
      <c r="F182" s="189" t="s">
        <v>607</v>
      </c>
      <c r="G182" s="37"/>
      <c r="H182" s="37"/>
      <c r="I182" s="190"/>
      <c r="J182" s="37"/>
      <c r="K182" s="37"/>
      <c r="L182" s="40"/>
      <c r="M182" s="191"/>
      <c r="N182" s="192"/>
      <c r="O182" s="66"/>
      <c r="P182" s="66"/>
      <c r="Q182" s="66"/>
      <c r="R182" s="66"/>
      <c r="S182" s="66"/>
      <c r="T182" s="67"/>
      <c r="U182" s="35"/>
      <c r="V182" s="35"/>
      <c r="W182" s="35"/>
      <c r="X182" s="35"/>
      <c r="Y182" s="35"/>
      <c r="Z182" s="35"/>
      <c r="AA182" s="35"/>
      <c r="AB182" s="35"/>
      <c r="AC182" s="35"/>
      <c r="AD182" s="35"/>
      <c r="AE182" s="35"/>
      <c r="AT182" s="18" t="s">
        <v>135</v>
      </c>
      <c r="AU182" s="18" t="s">
        <v>88</v>
      </c>
    </row>
    <row r="183" spans="1:65" s="13" customFormat="1" ht="10.199999999999999">
      <c r="B183" s="194"/>
      <c r="C183" s="195"/>
      <c r="D183" s="188" t="s">
        <v>139</v>
      </c>
      <c r="E183" s="196" t="s">
        <v>40</v>
      </c>
      <c r="F183" s="197" t="s">
        <v>609</v>
      </c>
      <c r="G183" s="195"/>
      <c r="H183" s="196" t="s">
        <v>40</v>
      </c>
      <c r="I183" s="198"/>
      <c r="J183" s="195"/>
      <c r="K183" s="195"/>
      <c r="L183" s="199"/>
      <c r="M183" s="200"/>
      <c r="N183" s="201"/>
      <c r="O183" s="201"/>
      <c r="P183" s="201"/>
      <c r="Q183" s="201"/>
      <c r="R183" s="201"/>
      <c r="S183" s="201"/>
      <c r="T183" s="202"/>
      <c r="AT183" s="203" t="s">
        <v>139</v>
      </c>
      <c r="AU183" s="203" t="s">
        <v>88</v>
      </c>
      <c r="AV183" s="13" t="s">
        <v>86</v>
      </c>
      <c r="AW183" s="13" t="s">
        <v>38</v>
      </c>
      <c r="AX183" s="13" t="s">
        <v>78</v>
      </c>
      <c r="AY183" s="203" t="s">
        <v>125</v>
      </c>
    </row>
    <row r="184" spans="1:65" s="14" customFormat="1" ht="10.199999999999999">
      <c r="B184" s="204"/>
      <c r="C184" s="205"/>
      <c r="D184" s="188" t="s">
        <v>139</v>
      </c>
      <c r="E184" s="206" t="s">
        <v>40</v>
      </c>
      <c r="F184" s="207" t="s">
        <v>88</v>
      </c>
      <c r="G184" s="205"/>
      <c r="H184" s="208">
        <v>2</v>
      </c>
      <c r="I184" s="209"/>
      <c r="J184" s="205"/>
      <c r="K184" s="205"/>
      <c r="L184" s="210"/>
      <c r="M184" s="211"/>
      <c r="N184" s="212"/>
      <c r="O184" s="212"/>
      <c r="P184" s="212"/>
      <c r="Q184" s="212"/>
      <c r="R184" s="212"/>
      <c r="S184" s="212"/>
      <c r="T184" s="213"/>
      <c r="AT184" s="214" t="s">
        <v>139</v>
      </c>
      <c r="AU184" s="214" t="s">
        <v>88</v>
      </c>
      <c r="AV184" s="14" t="s">
        <v>88</v>
      </c>
      <c r="AW184" s="14" t="s">
        <v>38</v>
      </c>
      <c r="AX184" s="14" t="s">
        <v>86</v>
      </c>
      <c r="AY184" s="214" t="s">
        <v>125</v>
      </c>
    </row>
    <row r="185" spans="1:65" s="2" customFormat="1" ht="14.4" customHeight="1">
      <c r="A185" s="35"/>
      <c r="B185" s="36"/>
      <c r="C185" s="175" t="s">
        <v>276</v>
      </c>
      <c r="D185" s="175" t="s">
        <v>128</v>
      </c>
      <c r="E185" s="176" t="s">
        <v>610</v>
      </c>
      <c r="F185" s="177" t="s">
        <v>611</v>
      </c>
      <c r="G185" s="178" t="s">
        <v>178</v>
      </c>
      <c r="H185" s="179">
        <v>2</v>
      </c>
      <c r="I185" s="180"/>
      <c r="J185" s="181">
        <f>ROUND(I185*H185,2)</f>
        <v>0</v>
      </c>
      <c r="K185" s="177" t="s">
        <v>40</v>
      </c>
      <c r="L185" s="40"/>
      <c r="M185" s="182" t="s">
        <v>40</v>
      </c>
      <c r="N185" s="183" t="s">
        <v>51</v>
      </c>
      <c r="O185" s="66"/>
      <c r="P185" s="184">
        <f>O185*H185</f>
        <v>0</v>
      </c>
      <c r="Q185" s="184">
        <v>0</v>
      </c>
      <c r="R185" s="184">
        <f>Q185*H185</f>
        <v>0</v>
      </c>
      <c r="S185" s="184">
        <v>0</v>
      </c>
      <c r="T185" s="185">
        <f>S185*H185</f>
        <v>0</v>
      </c>
      <c r="U185" s="35"/>
      <c r="V185" s="35"/>
      <c r="W185" s="35"/>
      <c r="X185" s="35"/>
      <c r="Y185" s="35"/>
      <c r="Z185" s="35"/>
      <c r="AA185" s="35"/>
      <c r="AB185" s="35"/>
      <c r="AC185" s="35"/>
      <c r="AD185" s="35"/>
      <c r="AE185" s="35"/>
      <c r="AR185" s="186" t="s">
        <v>576</v>
      </c>
      <c r="AT185" s="186" t="s">
        <v>128</v>
      </c>
      <c r="AU185" s="186" t="s">
        <v>88</v>
      </c>
      <c r="AY185" s="18" t="s">
        <v>125</v>
      </c>
      <c r="BE185" s="187">
        <f>IF(N185="základní",J185,0)</f>
        <v>0</v>
      </c>
      <c r="BF185" s="187">
        <f>IF(N185="snížená",J185,0)</f>
        <v>0</v>
      </c>
      <c r="BG185" s="187">
        <f>IF(N185="zákl. přenesená",J185,0)</f>
        <v>0</v>
      </c>
      <c r="BH185" s="187">
        <f>IF(N185="sníž. přenesená",J185,0)</f>
        <v>0</v>
      </c>
      <c r="BI185" s="187">
        <f>IF(N185="nulová",J185,0)</f>
        <v>0</v>
      </c>
      <c r="BJ185" s="18" t="s">
        <v>133</v>
      </c>
      <c r="BK185" s="187">
        <f>ROUND(I185*H185,2)</f>
        <v>0</v>
      </c>
      <c r="BL185" s="18" t="s">
        <v>576</v>
      </c>
      <c r="BM185" s="186" t="s">
        <v>612</v>
      </c>
    </row>
    <row r="186" spans="1:65" s="2" customFormat="1" ht="10.199999999999999">
      <c r="A186" s="35"/>
      <c r="B186" s="36"/>
      <c r="C186" s="37"/>
      <c r="D186" s="188" t="s">
        <v>135</v>
      </c>
      <c r="E186" s="37"/>
      <c r="F186" s="189" t="s">
        <v>611</v>
      </c>
      <c r="G186" s="37"/>
      <c r="H186" s="37"/>
      <c r="I186" s="190"/>
      <c r="J186" s="37"/>
      <c r="K186" s="37"/>
      <c r="L186" s="40"/>
      <c r="M186" s="191"/>
      <c r="N186" s="192"/>
      <c r="O186" s="66"/>
      <c r="P186" s="66"/>
      <c r="Q186" s="66"/>
      <c r="R186" s="66"/>
      <c r="S186" s="66"/>
      <c r="T186" s="67"/>
      <c r="U186" s="35"/>
      <c r="V186" s="35"/>
      <c r="W186" s="35"/>
      <c r="X186" s="35"/>
      <c r="Y186" s="35"/>
      <c r="Z186" s="35"/>
      <c r="AA186" s="35"/>
      <c r="AB186" s="35"/>
      <c r="AC186" s="35"/>
      <c r="AD186" s="35"/>
      <c r="AE186" s="35"/>
      <c r="AT186" s="18" t="s">
        <v>135</v>
      </c>
      <c r="AU186" s="18" t="s">
        <v>88</v>
      </c>
    </row>
    <row r="187" spans="1:65" s="13" customFormat="1" ht="20.399999999999999">
      <c r="B187" s="194"/>
      <c r="C187" s="195"/>
      <c r="D187" s="188" t="s">
        <v>139</v>
      </c>
      <c r="E187" s="196" t="s">
        <v>40</v>
      </c>
      <c r="F187" s="197" t="s">
        <v>613</v>
      </c>
      <c r="G187" s="195"/>
      <c r="H187" s="196" t="s">
        <v>40</v>
      </c>
      <c r="I187" s="198"/>
      <c r="J187" s="195"/>
      <c r="K187" s="195"/>
      <c r="L187" s="199"/>
      <c r="M187" s="200"/>
      <c r="N187" s="201"/>
      <c r="O187" s="201"/>
      <c r="P187" s="201"/>
      <c r="Q187" s="201"/>
      <c r="R187" s="201"/>
      <c r="S187" s="201"/>
      <c r="T187" s="202"/>
      <c r="AT187" s="203" t="s">
        <v>139</v>
      </c>
      <c r="AU187" s="203" t="s">
        <v>88</v>
      </c>
      <c r="AV187" s="13" t="s">
        <v>86</v>
      </c>
      <c r="AW187" s="13" t="s">
        <v>38</v>
      </c>
      <c r="AX187" s="13" t="s">
        <v>78</v>
      </c>
      <c r="AY187" s="203" t="s">
        <v>125</v>
      </c>
    </row>
    <row r="188" spans="1:65" s="13" customFormat="1" ht="10.199999999999999">
      <c r="B188" s="194"/>
      <c r="C188" s="195"/>
      <c r="D188" s="188" t="s">
        <v>139</v>
      </c>
      <c r="E188" s="196" t="s">
        <v>40</v>
      </c>
      <c r="F188" s="197" t="s">
        <v>614</v>
      </c>
      <c r="G188" s="195"/>
      <c r="H188" s="196" t="s">
        <v>40</v>
      </c>
      <c r="I188" s="198"/>
      <c r="J188" s="195"/>
      <c r="K188" s="195"/>
      <c r="L188" s="199"/>
      <c r="M188" s="200"/>
      <c r="N188" s="201"/>
      <c r="O188" s="201"/>
      <c r="P188" s="201"/>
      <c r="Q188" s="201"/>
      <c r="R188" s="201"/>
      <c r="S188" s="201"/>
      <c r="T188" s="202"/>
      <c r="AT188" s="203" t="s">
        <v>139</v>
      </c>
      <c r="AU188" s="203" t="s">
        <v>88</v>
      </c>
      <c r="AV188" s="13" t="s">
        <v>86</v>
      </c>
      <c r="AW188" s="13" t="s">
        <v>38</v>
      </c>
      <c r="AX188" s="13" t="s">
        <v>78</v>
      </c>
      <c r="AY188" s="203" t="s">
        <v>125</v>
      </c>
    </row>
    <row r="189" spans="1:65" s="14" customFormat="1" ht="10.199999999999999">
      <c r="B189" s="204"/>
      <c r="C189" s="205"/>
      <c r="D189" s="188" t="s">
        <v>139</v>
      </c>
      <c r="E189" s="206" t="s">
        <v>40</v>
      </c>
      <c r="F189" s="207" t="s">
        <v>86</v>
      </c>
      <c r="G189" s="205"/>
      <c r="H189" s="208">
        <v>1</v>
      </c>
      <c r="I189" s="209"/>
      <c r="J189" s="205"/>
      <c r="K189" s="205"/>
      <c r="L189" s="210"/>
      <c r="M189" s="211"/>
      <c r="N189" s="212"/>
      <c r="O189" s="212"/>
      <c r="P189" s="212"/>
      <c r="Q189" s="212"/>
      <c r="R189" s="212"/>
      <c r="S189" s="212"/>
      <c r="T189" s="213"/>
      <c r="AT189" s="214" t="s">
        <v>139</v>
      </c>
      <c r="AU189" s="214" t="s">
        <v>88</v>
      </c>
      <c r="AV189" s="14" t="s">
        <v>88</v>
      </c>
      <c r="AW189" s="14" t="s">
        <v>38</v>
      </c>
      <c r="AX189" s="14" t="s">
        <v>78</v>
      </c>
      <c r="AY189" s="214" t="s">
        <v>125</v>
      </c>
    </row>
    <row r="190" spans="1:65" s="13" customFormat="1" ht="10.199999999999999">
      <c r="B190" s="194"/>
      <c r="C190" s="195"/>
      <c r="D190" s="188" t="s">
        <v>139</v>
      </c>
      <c r="E190" s="196" t="s">
        <v>40</v>
      </c>
      <c r="F190" s="197" t="s">
        <v>615</v>
      </c>
      <c r="G190" s="195"/>
      <c r="H190" s="196" t="s">
        <v>40</v>
      </c>
      <c r="I190" s="198"/>
      <c r="J190" s="195"/>
      <c r="K190" s="195"/>
      <c r="L190" s="199"/>
      <c r="M190" s="200"/>
      <c r="N190" s="201"/>
      <c r="O190" s="201"/>
      <c r="P190" s="201"/>
      <c r="Q190" s="201"/>
      <c r="R190" s="201"/>
      <c r="S190" s="201"/>
      <c r="T190" s="202"/>
      <c r="AT190" s="203" t="s">
        <v>139</v>
      </c>
      <c r="AU190" s="203" t="s">
        <v>88</v>
      </c>
      <c r="AV190" s="13" t="s">
        <v>86</v>
      </c>
      <c r="AW190" s="13" t="s">
        <v>38</v>
      </c>
      <c r="AX190" s="13" t="s">
        <v>78</v>
      </c>
      <c r="AY190" s="203" t="s">
        <v>125</v>
      </c>
    </row>
    <row r="191" spans="1:65" s="14" customFormat="1" ht="10.199999999999999">
      <c r="B191" s="204"/>
      <c r="C191" s="205"/>
      <c r="D191" s="188" t="s">
        <v>139</v>
      </c>
      <c r="E191" s="206" t="s">
        <v>40</v>
      </c>
      <c r="F191" s="207" t="s">
        <v>86</v>
      </c>
      <c r="G191" s="205"/>
      <c r="H191" s="208">
        <v>1</v>
      </c>
      <c r="I191" s="209"/>
      <c r="J191" s="205"/>
      <c r="K191" s="205"/>
      <c r="L191" s="210"/>
      <c r="M191" s="211"/>
      <c r="N191" s="212"/>
      <c r="O191" s="212"/>
      <c r="P191" s="212"/>
      <c r="Q191" s="212"/>
      <c r="R191" s="212"/>
      <c r="S191" s="212"/>
      <c r="T191" s="213"/>
      <c r="AT191" s="214" t="s">
        <v>139</v>
      </c>
      <c r="AU191" s="214" t="s">
        <v>88</v>
      </c>
      <c r="AV191" s="14" t="s">
        <v>88</v>
      </c>
      <c r="AW191" s="14" t="s">
        <v>38</v>
      </c>
      <c r="AX191" s="14" t="s">
        <v>78</v>
      </c>
      <c r="AY191" s="214" t="s">
        <v>125</v>
      </c>
    </row>
    <row r="192" spans="1:65" s="15" customFormat="1" ht="10.199999999999999">
      <c r="B192" s="215"/>
      <c r="C192" s="216"/>
      <c r="D192" s="188" t="s">
        <v>139</v>
      </c>
      <c r="E192" s="217" t="s">
        <v>40</v>
      </c>
      <c r="F192" s="218" t="s">
        <v>260</v>
      </c>
      <c r="G192" s="216"/>
      <c r="H192" s="219">
        <v>2</v>
      </c>
      <c r="I192" s="220"/>
      <c r="J192" s="216"/>
      <c r="K192" s="216"/>
      <c r="L192" s="221"/>
      <c r="M192" s="222"/>
      <c r="N192" s="223"/>
      <c r="O192" s="223"/>
      <c r="P192" s="223"/>
      <c r="Q192" s="223"/>
      <c r="R192" s="223"/>
      <c r="S192" s="223"/>
      <c r="T192" s="224"/>
      <c r="AT192" s="225" t="s">
        <v>139</v>
      </c>
      <c r="AU192" s="225" t="s">
        <v>88</v>
      </c>
      <c r="AV192" s="15" t="s">
        <v>133</v>
      </c>
      <c r="AW192" s="15" t="s">
        <v>38</v>
      </c>
      <c r="AX192" s="15" t="s">
        <v>86</v>
      </c>
      <c r="AY192" s="225" t="s">
        <v>125</v>
      </c>
    </row>
    <row r="193" spans="1:65" s="2" customFormat="1" ht="14.4" customHeight="1">
      <c r="A193" s="35"/>
      <c r="B193" s="36"/>
      <c r="C193" s="175" t="s">
        <v>7</v>
      </c>
      <c r="D193" s="175" t="s">
        <v>128</v>
      </c>
      <c r="E193" s="176" t="s">
        <v>616</v>
      </c>
      <c r="F193" s="177" t="s">
        <v>617</v>
      </c>
      <c r="G193" s="178" t="s">
        <v>178</v>
      </c>
      <c r="H193" s="179">
        <v>2</v>
      </c>
      <c r="I193" s="180"/>
      <c r="J193" s="181">
        <f>ROUND(I193*H193,2)</f>
        <v>0</v>
      </c>
      <c r="K193" s="177" t="s">
        <v>40</v>
      </c>
      <c r="L193" s="40"/>
      <c r="M193" s="182" t="s">
        <v>40</v>
      </c>
      <c r="N193" s="183" t="s">
        <v>51</v>
      </c>
      <c r="O193" s="66"/>
      <c r="P193" s="184">
        <f>O193*H193</f>
        <v>0</v>
      </c>
      <c r="Q193" s="184">
        <v>0</v>
      </c>
      <c r="R193" s="184">
        <f>Q193*H193</f>
        <v>0</v>
      </c>
      <c r="S193" s="184">
        <v>0</v>
      </c>
      <c r="T193" s="185">
        <f>S193*H193</f>
        <v>0</v>
      </c>
      <c r="U193" s="35"/>
      <c r="V193" s="35"/>
      <c r="W193" s="35"/>
      <c r="X193" s="35"/>
      <c r="Y193" s="35"/>
      <c r="Z193" s="35"/>
      <c r="AA193" s="35"/>
      <c r="AB193" s="35"/>
      <c r="AC193" s="35"/>
      <c r="AD193" s="35"/>
      <c r="AE193" s="35"/>
      <c r="AR193" s="186" t="s">
        <v>576</v>
      </c>
      <c r="AT193" s="186" t="s">
        <v>128</v>
      </c>
      <c r="AU193" s="186" t="s">
        <v>88</v>
      </c>
      <c r="AY193" s="18" t="s">
        <v>125</v>
      </c>
      <c r="BE193" s="187">
        <f>IF(N193="základní",J193,0)</f>
        <v>0</v>
      </c>
      <c r="BF193" s="187">
        <f>IF(N193="snížená",J193,0)</f>
        <v>0</v>
      </c>
      <c r="BG193" s="187">
        <f>IF(N193="zákl. přenesená",J193,0)</f>
        <v>0</v>
      </c>
      <c r="BH193" s="187">
        <f>IF(N193="sníž. přenesená",J193,0)</f>
        <v>0</v>
      </c>
      <c r="BI193" s="187">
        <f>IF(N193="nulová",J193,0)</f>
        <v>0</v>
      </c>
      <c r="BJ193" s="18" t="s">
        <v>133</v>
      </c>
      <c r="BK193" s="187">
        <f>ROUND(I193*H193,2)</f>
        <v>0</v>
      </c>
      <c r="BL193" s="18" t="s">
        <v>576</v>
      </c>
      <c r="BM193" s="186" t="s">
        <v>618</v>
      </c>
    </row>
    <row r="194" spans="1:65" s="2" customFormat="1" ht="10.199999999999999">
      <c r="A194" s="35"/>
      <c r="B194" s="36"/>
      <c r="C194" s="37"/>
      <c r="D194" s="188" t="s">
        <v>135</v>
      </c>
      <c r="E194" s="37"/>
      <c r="F194" s="189" t="s">
        <v>617</v>
      </c>
      <c r="G194" s="37"/>
      <c r="H194" s="37"/>
      <c r="I194" s="190"/>
      <c r="J194" s="37"/>
      <c r="K194" s="37"/>
      <c r="L194" s="40"/>
      <c r="M194" s="191"/>
      <c r="N194" s="192"/>
      <c r="O194" s="66"/>
      <c r="P194" s="66"/>
      <c r="Q194" s="66"/>
      <c r="R194" s="66"/>
      <c r="S194" s="66"/>
      <c r="T194" s="67"/>
      <c r="U194" s="35"/>
      <c r="V194" s="35"/>
      <c r="W194" s="35"/>
      <c r="X194" s="35"/>
      <c r="Y194" s="35"/>
      <c r="Z194" s="35"/>
      <c r="AA194" s="35"/>
      <c r="AB194" s="35"/>
      <c r="AC194" s="35"/>
      <c r="AD194" s="35"/>
      <c r="AE194" s="35"/>
      <c r="AT194" s="18" t="s">
        <v>135</v>
      </c>
      <c r="AU194" s="18" t="s">
        <v>88</v>
      </c>
    </row>
    <row r="195" spans="1:65" s="13" customFormat="1" ht="20.399999999999999">
      <c r="B195" s="194"/>
      <c r="C195" s="195"/>
      <c r="D195" s="188" t="s">
        <v>139</v>
      </c>
      <c r="E195" s="196" t="s">
        <v>40</v>
      </c>
      <c r="F195" s="197" t="s">
        <v>619</v>
      </c>
      <c r="G195" s="195"/>
      <c r="H195" s="196" t="s">
        <v>40</v>
      </c>
      <c r="I195" s="198"/>
      <c r="J195" s="195"/>
      <c r="K195" s="195"/>
      <c r="L195" s="199"/>
      <c r="M195" s="200"/>
      <c r="N195" s="201"/>
      <c r="O195" s="201"/>
      <c r="P195" s="201"/>
      <c r="Q195" s="201"/>
      <c r="R195" s="201"/>
      <c r="S195" s="201"/>
      <c r="T195" s="202"/>
      <c r="AT195" s="203" t="s">
        <v>139</v>
      </c>
      <c r="AU195" s="203" t="s">
        <v>88</v>
      </c>
      <c r="AV195" s="13" t="s">
        <v>86</v>
      </c>
      <c r="AW195" s="13" t="s">
        <v>38</v>
      </c>
      <c r="AX195" s="13" t="s">
        <v>78</v>
      </c>
      <c r="AY195" s="203" t="s">
        <v>125</v>
      </c>
    </row>
    <row r="196" spans="1:65" s="13" customFormat="1" ht="10.199999999999999">
      <c r="B196" s="194"/>
      <c r="C196" s="195"/>
      <c r="D196" s="188" t="s">
        <v>139</v>
      </c>
      <c r="E196" s="196" t="s">
        <v>40</v>
      </c>
      <c r="F196" s="197" t="s">
        <v>620</v>
      </c>
      <c r="G196" s="195"/>
      <c r="H196" s="196" t="s">
        <v>40</v>
      </c>
      <c r="I196" s="198"/>
      <c r="J196" s="195"/>
      <c r="K196" s="195"/>
      <c r="L196" s="199"/>
      <c r="M196" s="200"/>
      <c r="N196" s="201"/>
      <c r="O196" s="201"/>
      <c r="P196" s="201"/>
      <c r="Q196" s="201"/>
      <c r="R196" s="201"/>
      <c r="S196" s="201"/>
      <c r="T196" s="202"/>
      <c r="AT196" s="203" t="s">
        <v>139</v>
      </c>
      <c r="AU196" s="203" t="s">
        <v>88</v>
      </c>
      <c r="AV196" s="13" t="s">
        <v>86</v>
      </c>
      <c r="AW196" s="13" t="s">
        <v>38</v>
      </c>
      <c r="AX196" s="13" t="s">
        <v>78</v>
      </c>
      <c r="AY196" s="203" t="s">
        <v>125</v>
      </c>
    </row>
    <row r="197" spans="1:65" s="13" customFormat="1" ht="10.199999999999999">
      <c r="B197" s="194"/>
      <c r="C197" s="195"/>
      <c r="D197" s="188" t="s">
        <v>139</v>
      </c>
      <c r="E197" s="196" t="s">
        <v>40</v>
      </c>
      <c r="F197" s="197" t="s">
        <v>621</v>
      </c>
      <c r="G197" s="195"/>
      <c r="H197" s="196" t="s">
        <v>40</v>
      </c>
      <c r="I197" s="198"/>
      <c r="J197" s="195"/>
      <c r="K197" s="195"/>
      <c r="L197" s="199"/>
      <c r="M197" s="200"/>
      <c r="N197" s="201"/>
      <c r="O197" s="201"/>
      <c r="P197" s="201"/>
      <c r="Q197" s="201"/>
      <c r="R197" s="201"/>
      <c r="S197" s="201"/>
      <c r="T197" s="202"/>
      <c r="AT197" s="203" t="s">
        <v>139</v>
      </c>
      <c r="AU197" s="203" t="s">
        <v>88</v>
      </c>
      <c r="AV197" s="13" t="s">
        <v>86</v>
      </c>
      <c r="AW197" s="13" t="s">
        <v>38</v>
      </c>
      <c r="AX197" s="13" t="s">
        <v>78</v>
      </c>
      <c r="AY197" s="203" t="s">
        <v>125</v>
      </c>
    </row>
    <row r="198" spans="1:65" s="13" customFormat="1" ht="10.199999999999999">
      <c r="B198" s="194"/>
      <c r="C198" s="195"/>
      <c r="D198" s="188" t="s">
        <v>139</v>
      </c>
      <c r="E198" s="196" t="s">
        <v>40</v>
      </c>
      <c r="F198" s="197" t="s">
        <v>622</v>
      </c>
      <c r="G198" s="195"/>
      <c r="H198" s="196" t="s">
        <v>40</v>
      </c>
      <c r="I198" s="198"/>
      <c r="J198" s="195"/>
      <c r="K198" s="195"/>
      <c r="L198" s="199"/>
      <c r="M198" s="200"/>
      <c r="N198" s="201"/>
      <c r="O198" s="201"/>
      <c r="P198" s="201"/>
      <c r="Q198" s="201"/>
      <c r="R198" s="201"/>
      <c r="S198" s="201"/>
      <c r="T198" s="202"/>
      <c r="AT198" s="203" t="s">
        <v>139</v>
      </c>
      <c r="AU198" s="203" t="s">
        <v>88</v>
      </c>
      <c r="AV198" s="13" t="s">
        <v>86</v>
      </c>
      <c r="AW198" s="13" t="s">
        <v>38</v>
      </c>
      <c r="AX198" s="13" t="s">
        <v>78</v>
      </c>
      <c r="AY198" s="203" t="s">
        <v>125</v>
      </c>
    </row>
    <row r="199" spans="1:65" s="13" customFormat="1" ht="10.199999999999999">
      <c r="B199" s="194"/>
      <c r="C199" s="195"/>
      <c r="D199" s="188" t="s">
        <v>139</v>
      </c>
      <c r="E199" s="196" t="s">
        <v>40</v>
      </c>
      <c r="F199" s="197" t="s">
        <v>623</v>
      </c>
      <c r="G199" s="195"/>
      <c r="H199" s="196" t="s">
        <v>40</v>
      </c>
      <c r="I199" s="198"/>
      <c r="J199" s="195"/>
      <c r="K199" s="195"/>
      <c r="L199" s="199"/>
      <c r="M199" s="200"/>
      <c r="N199" s="201"/>
      <c r="O199" s="201"/>
      <c r="P199" s="201"/>
      <c r="Q199" s="201"/>
      <c r="R199" s="201"/>
      <c r="S199" s="201"/>
      <c r="T199" s="202"/>
      <c r="AT199" s="203" t="s">
        <v>139</v>
      </c>
      <c r="AU199" s="203" t="s">
        <v>88</v>
      </c>
      <c r="AV199" s="13" t="s">
        <v>86</v>
      </c>
      <c r="AW199" s="13" t="s">
        <v>38</v>
      </c>
      <c r="AX199" s="13" t="s">
        <v>78</v>
      </c>
      <c r="AY199" s="203" t="s">
        <v>125</v>
      </c>
    </row>
    <row r="200" spans="1:65" s="13" customFormat="1" ht="10.199999999999999">
      <c r="B200" s="194"/>
      <c r="C200" s="195"/>
      <c r="D200" s="188" t="s">
        <v>139</v>
      </c>
      <c r="E200" s="196" t="s">
        <v>40</v>
      </c>
      <c r="F200" s="197" t="s">
        <v>624</v>
      </c>
      <c r="G200" s="195"/>
      <c r="H200" s="196" t="s">
        <v>40</v>
      </c>
      <c r="I200" s="198"/>
      <c r="J200" s="195"/>
      <c r="K200" s="195"/>
      <c r="L200" s="199"/>
      <c r="M200" s="200"/>
      <c r="N200" s="201"/>
      <c r="O200" s="201"/>
      <c r="P200" s="201"/>
      <c r="Q200" s="201"/>
      <c r="R200" s="201"/>
      <c r="S200" s="201"/>
      <c r="T200" s="202"/>
      <c r="AT200" s="203" t="s">
        <v>139</v>
      </c>
      <c r="AU200" s="203" t="s">
        <v>88</v>
      </c>
      <c r="AV200" s="13" t="s">
        <v>86</v>
      </c>
      <c r="AW200" s="13" t="s">
        <v>38</v>
      </c>
      <c r="AX200" s="13" t="s">
        <v>78</v>
      </c>
      <c r="AY200" s="203" t="s">
        <v>125</v>
      </c>
    </row>
    <row r="201" spans="1:65" s="13" customFormat="1" ht="10.199999999999999">
      <c r="B201" s="194"/>
      <c r="C201" s="195"/>
      <c r="D201" s="188" t="s">
        <v>139</v>
      </c>
      <c r="E201" s="196" t="s">
        <v>40</v>
      </c>
      <c r="F201" s="197" t="s">
        <v>625</v>
      </c>
      <c r="G201" s="195"/>
      <c r="H201" s="196" t="s">
        <v>40</v>
      </c>
      <c r="I201" s="198"/>
      <c r="J201" s="195"/>
      <c r="K201" s="195"/>
      <c r="L201" s="199"/>
      <c r="M201" s="200"/>
      <c r="N201" s="201"/>
      <c r="O201" s="201"/>
      <c r="P201" s="201"/>
      <c r="Q201" s="201"/>
      <c r="R201" s="201"/>
      <c r="S201" s="201"/>
      <c r="T201" s="202"/>
      <c r="AT201" s="203" t="s">
        <v>139</v>
      </c>
      <c r="AU201" s="203" t="s">
        <v>88</v>
      </c>
      <c r="AV201" s="13" t="s">
        <v>86</v>
      </c>
      <c r="AW201" s="13" t="s">
        <v>38</v>
      </c>
      <c r="AX201" s="13" t="s">
        <v>78</v>
      </c>
      <c r="AY201" s="203" t="s">
        <v>125</v>
      </c>
    </row>
    <row r="202" spans="1:65" s="14" customFormat="1" ht="10.199999999999999">
      <c r="B202" s="204"/>
      <c r="C202" s="205"/>
      <c r="D202" s="188" t="s">
        <v>139</v>
      </c>
      <c r="E202" s="206" t="s">
        <v>40</v>
      </c>
      <c r="F202" s="207" t="s">
        <v>86</v>
      </c>
      <c r="G202" s="205"/>
      <c r="H202" s="208">
        <v>1</v>
      </c>
      <c r="I202" s="209"/>
      <c r="J202" s="205"/>
      <c r="K202" s="205"/>
      <c r="L202" s="210"/>
      <c r="M202" s="211"/>
      <c r="N202" s="212"/>
      <c r="O202" s="212"/>
      <c r="P202" s="212"/>
      <c r="Q202" s="212"/>
      <c r="R202" s="212"/>
      <c r="S202" s="212"/>
      <c r="T202" s="213"/>
      <c r="AT202" s="214" t="s">
        <v>139</v>
      </c>
      <c r="AU202" s="214" t="s">
        <v>88</v>
      </c>
      <c r="AV202" s="14" t="s">
        <v>88</v>
      </c>
      <c r="AW202" s="14" t="s">
        <v>38</v>
      </c>
      <c r="AX202" s="14" t="s">
        <v>78</v>
      </c>
      <c r="AY202" s="214" t="s">
        <v>125</v>
      </c>
    </row>
    <row r="203" spans="1:65" s="13" customFormat="1" ht="10.199999999999999">
      <c r="B203" s="194"/>
      <c r="C203" s="195"/>
      <c r="D203" s="188" t="s">
        <v>139</v>
      </c>
      <c r="E203" s="196" t="s">
        <v>40</v>
      </c>
      <c r="F203" s="197" t="s">
        <v>626</v>
      </c>
      <c r="G203" s="195"/>
      <c r="H203" s="196" t="s">
        <v>40</v>
      </c>
      <c r="I203" s="198"/>
      <c r="J203" s="195"/>
      <c r="K203" s="195"/>
      <c r="L203" s="199"/>
      <c r="M203" s="200"/>
      <c r="N203" s="201"/>
      <c r="O203" s="201"/>
      <c r="P203" s="201"/>
      <c r="Q203" s="201"/>
      <c r="R203" s="201"/>
      <c r="S203" s="201"/>
      <c r="T203" s="202"/>
      <c r="AT203" s="203" t="s">
        <v>139</v>
      </c>
      <c r="AU203" s="203" t="s">
        <v>88</v>
      </c>
      <c r="AV203" s="13" t="s">
        <v>86</v>
      </c>
      <c r="AW203" s="13" t="s">
        <v>38</v>
      </c>
      <c r="AX203" s="13" t="s">
        <v>78</v>
      </c>
      <c r="AY203" s="203" t="s">
        <v>125</v>
      </c>
    </row>
    <row r="204" spans="1:65" s="14" customFormat="1" ht="10.199999999999999">
      <c r="B204" s="204"/>
      <c r="C204" s="205"/>
      <c r="D204" s="188" t="s">
        <v>139</v>
      </c>
      <c r="E204" s="206" t="s">
        <v>40</v>
      </c>
      <c r="F204" s="207" t="s">
        <v>86</v>
      </c>
      <c r="G204" s="205"/>
      <c r="H204" s="208">
        <v>1</v>
      </c>
      <c r="I204" s="209"/>
      <c r="J204" s="205"/>
      <c r="K204" s="205"/>
      <c r="L204" s="210"/>
      <c r="M204" s="211"/>
      <c r="N204" s="212"/>
      <c r="O204" s="212"/>
      <c r="P204" s="212"/>
      <c r="Q204" s="212"/>
      <c r="R204" s="212"/>
      <c r="S204" s="212"/>
      <c r="T204" s="213"/>
      <c r="AT204" s="214" t="s">
        <v>139</v>
      </c>
      <c r="AU204" s="214" t="s">
        <v>88</v>
      </c>
      <c r="AV204" s="14" t="s">
        <v>88</v>
      </c>
      <c r="AW204" s="14" t="s">
        <v>38</v>
      </c>
      <c r="AX204" s="14" t="s">
        <v>78</v>
      </c>
      <c r="AY204" s="214" t="s">
        <v>125</v>
      </c>
    </row>
    <row r="205" spans="1:65" s="15" customFormat="1" ht="10.199999999999999">
      <c r="B205" s="215"/>
      <c r="C205" s="216"/>
      <c r="D205" s="188" t="s">
        <v>139</v>
      </c>
      <c r="E205" s="217" t="s">
        <v>40</v>
      </c>
      <c r="F205" s="218" t="s">
        <v>260</v>
      </c>
      <c r="G205" s="216"/>
      <c r="H205" s="219">
        <v>2</v>
      </c>
      <c r="I205" s="220"/>
      <c r="J205" s="216"/>
      <c r="K205" s="216"/>
      <c r="L205" s="221"/>
      <c r="M205" s="222"/>
      <c r="N205" s="223"/>
      <c r="O205" s="223"/>
      <c r="P205" s="223"/>
      <c r="Q205" s="223"/>
      <c r="R205" s="223"/>
      <c r="S205" s="223"/>
      <c r="T205" s="224"/>
      <c r="AT205" s="225" t="s">
        <v>139</v>
      </c>
      <c r="AU205" s="225" t="s">
        <v>88</v>
      </c>
      <c r="AV205" s="15" t="s">
        <v>133</v>
      </c>
      <c r="AW205" s="15" t="s">
        <v>38</v>
      </c>
      <c r="AX205" s="15" t="s">
        <v>86</v>
      </c>
      <c r="AY205" s="225" t="s">
        <v>125</v>
      </c>
    </row>
    <row r="206" spans="1:65" s="2" customFormat="1" ht="14.4" customHeight="1">
      <c r="A206" s="35"/>
      <c r="B206" s="36"/>
      <c r="C206" s="175" t="s">
        <v>287</v>
      </c>
      <c r="D206" s="175" t="s">
        <v>128</v>
      </c>
      <c r="E206" s="176" t="s">
        <v>627</v>
      </c>
      <c r="F206" s="177" t="s">
        <v>628</v>
      </c>
      <c r="G206" s="178" t="s">
        <v>178</v>
      </c>
      <c r="H206" s="179">
        <v>1</v>
      </c>
      <c r="I206" s="180"/>
      <c r="J206" s="181">
        <f>ROUND(I206*H206,2)</f>
        <v>0</v>
      </c>
      <c r="K206" s="177" t="s">
        <v>40</v>
      </c>
      <c r="L206" s="40"/>
      <c r="M206" s="182" t="s">
        <v>40</v>
      </c>
      <c r="N206" s="183" t="s">
        <v>51</v>
      </c>
      <c r="O206" s="66"/>
      <c r="P206" s="184">
        <f>O206*H206</f>
        <v>0</v>
      </c>
      <c r="Q206" s="184">
        <v>0</v>
      </c>
      <c r="R206" s="184">
        <f>Q206*H206</f>
        <v>0</v>
      </c>
      <c r="S206" s="184">
        <v>0</v>
      </c>
      <c r="T206" s="185">
        <f>S206*H206</f>
        <v>0</v>
      </c>
      <c r="U206" s="35"/>
      <c r="V206" s="35"/>
      <c r="W206" s="35"/>
      <c r="X206" s="35"/>
      <c r="Y206" s="35"/>
      <c r="Z206" s="35"/>
      <c r="AA206" s="35"/>
      <c r="AB206" s="35"/>
      <c r="AC206" s="35"/>
      <c r="AD206" s="35"/>
      <c r="AE206" s="35"/>
      <c r="AR206" s="186" t="s">
        <v>576</v>
      </c>
      <c r="AT206" s="186" t="s">
        <v>128</v>
      </c>
      <c r="AU206" s="186" t="s">
        <v>88</v>
      </c>
      <c r="AY206" s="18" t="s">
        <v>125</v>
      </c>
      <c r="BE206" s="187">
        <f>IF(N206="základní",J206,0)</f>
        <v>0</v>
      </c>
      <c r="BF206" s="187">
        <f>IF(N206="snížená",J206,0)</f>
        <v>0</v>
      </c>
      <c r="BG206" s="187">
        <f>IF(N206="zákl. přenesená",J206,0)</f>
        <v>0</v>
      </c>
      <c r="BH206" s="187">
        <f>IF(N206="sníž. přenesená",J206,0)</f>
        <v>0</v>
      </c>
      <c r="BI206" s="187">
        <f>IF(N206="nulová",J206,0)</f>
        <v>0</v>
      </c>
      <c r="BJ206" s="18" t="s">
        <v>133</v>
      </c>
      <c r="BK206" s="187">
        <f>ROUND(I206*H206,2)</f>
        <v>0</v>
      </c>
      <c r="BL206" s="18" t="s">
        <v>576</v>
      </c>
      <c r="BM206" s="186" t="s">
        <v>629</v>
      </c>
    </row>
    <row r="207" spans="1:65" s="2" customFormat="1" ht="10.199999999999999">
      <c r="A207" s="35"/>
      <c r="B207" s="36"/>
      <c r="C207" s="37"/>
      <c r="D207" s="188" t="s">
        <v>135</v>
      </c>
      <c r="E207" s="37"/>
      <c r="F207" s="189" t="s">
        <v>628</v>
      </c>
      <c r="G207" s="37"/>
      <c r="H207" s="37"/>
      <c r="I207" s="190"/>
      <c r="J207" s="37"/>
      <c r="K207" s="37"/>
      <c r="L207" s="40"/>
      <c r="M207" s="191"/>
      <c r="N207" s="192"/>
      <c r="O207" s="66"/>
      <c r="P207" s="66"/>
      <c r="Q207" s="66"/>
      <c r="R207" s="66"/>
      <c r="S207" s="66"/>
      <c r="T207" s="67"/>
      <c r="U207" s="35"/>
      <c r="V207" s="35"/>
      <c r="W207" s="35"/>
      <c r="X207" s="35"/>
      <c r="Y207" s="35"/>
      <c r="Z207" s="35"/>
      <c r="AA207" s="35"/>
      <c r="AB207" s="35"/>
      <c r="AC207" s="35"/>
      <c r="AD207" s="35"/>
      <c r="AE207" s="35"/>
      <c r="AT207" s="18" t="s">
        <v>135</v>
      </c>
      <c r="AU207" s="18" t="s">
        <v>88</v>
      </c>
    </row>
    <row r="208" spans="1:65" s="13" customFormat="1" ht="20.399999999999999">
      <c r="B208" s="194"/>
      <c r="C208" s="195"/>
      <c r="D208" s="188" t="s">
        <v>139</v>
      </c>
      <c r="E208" s="196" t="s">
        <v>40</v>
      </c>
      <c r="F208" s="197" t="s">
        <v>630</v>
      </c>
      <c r="G208" s="195"/>
      <c r="H208" s="196" t="s">
        <v>40</v>
      </c>
      <c r="I208" s="198"/>
      <c r="J208" s="195"/>
      <c r="K208" s="195"/>
      <c r="L208" s="199"/>
      <c r="M208" s="200"/>
      <c r="N208" s="201"/>
      <c r="O208" s="201"/>
      <c r="P208" s="201"/>
      <c r="Q208" s="201"/>
      <c r="R208" s="201"/>
      <c r="S208" s="201"/>
      <c r="T208" s="202"/>
      <c r="AT208" s="203" t="s">
        <v>139</v>
      </c>
      <c r="AU208" s="203" t="s">
        <v>88</v>
      </c>
      <c r="AV208" s="13" t="s">
        <v>86</v>
      </c>
      <c r="AW208" s="13" t="s">
        <v>38</v>
      </c>
      <c r="AX208" s="13" t="s">
        <v>78</v>
      </c>
      <c r="AY208" s="203" t="s">
        <v>125</v>
      </c>
    </row>
    <row r="209" spans="1:65" s="14" customFormat="1" ht="10.199999999999999">
      <c r="B209" s="204"/>
      <c r="C209" s="205"/>
      <c r="D209" s="188" t="s">
        <v>139</v>
      </c>
      <c r="E209" s="206" t="s">
        <v>40</v>
      </c>
      <c r="F209" s="207" t="s">
        <v>86</v>
      </c>
      <c r="G209" s="205"/>
      <c r="H209" s="208">
        <v>1</v>
      </c>
      <c r="I209" s="209"/>
      <c r="J209" s="205"/>
      <c r="K209" s="205"/>
      <c r="L209" s="210"/>
      <c r="M209" s="211"/>
      <c r="N209" s="212"/>
      <c r="O209" s="212"/>
      <c r="P209" s="212"/>
      <c r="Q209" s="212"/>
      <c r="R209" s="212"/>
      <c r="S209" s="212"/>
      <c r="T209" s="213"/>
      <c r="AT209" s="214" t="s">
        <v>139</v>
      </c>
      <c r="AU209" s="214" t="s">
        <v>88</v>
      </c>
      <c r="AV209" s="14" t="s">
        <v>88</v>
      </c>
      <c r="AW209" s="14" t="s">
        <v>38</v>
      </c>
      <c r="AX209" s="14" t="s">
        <v>86</v>
      </c>
      <c r="AY209" s="214" t="s">
        <v>125</v>
      </c>
    </row>
    <row r="210" spans="1:65" s="2" customFormat="1" ht="14.4" customHeight="1">
      <c r="A210" s="35"/>
      <c r="B210" s="36"/>
      <c r="C210" s="175" t="s">
        <v>292</v>
      </c>
      <c r="D210" s="175" t="s">
        <v>128</v>
      </c>
      <c r="E210" s="176" t="s">
        <v>631</v>
      </c>
      <c r="F210" s="177" t="s">
        <v>632</v>
      </c>
      <c r="G210" s="178" t="s">
        <v>178</v>
      </c>
      <c r="H210" s="179">
        <v>1</v>
      </c>
      <c r="I210" s="180"/>
      <c r="J210" s="181">
        <f>ROUND(I210*H210,2)</f>
        <v>0</v>
      </c>
      <c r="K210" s="177" t="s">
        <v>40</v>
      </c>
      <c r="L210" s="40"/>
      <c r="M210" s="182" t="s">
        <v>40</v>
      </c>
      <c r="N210" s="183" t="s">
        <v>51</v>
      </c>
      <c r="O210" s="66"/>
      <c r="P210" s="184">
        <f>O210*H210</f>
        <v>0</v>
      </c>
      <c r="Q210" s="184">
        <v>0</v>
      </c>
      <c r="R210" s="184">
        <f>Q210*H210</f>
        <v>0</v>
      </c>
      <c r="S210" s="184">
        <v>0</v>
      </c>
      <c r="T210" s="185">
        <f>S210*H210</f>
        <v>0</v>
      </c>
      <c r="U210" s="35"/>
      <c r="V210" s="35"/>
      <c r="W210" s="35"/>
      <c r="X210" s="35"/>
      <c r="Y210" s="35"/>
      <c r="Z210" s="35"/>
      <c r="AA210" s="35"/>
      <c r="AB210" s="35"/>
      <c r="AC210" s="35"/>
      <c r="AD210" s="35"/>
      <c r="AE210" s="35"/>
      <c r="AR210" s="186" t="s">
        <v>576</v>
      </c>
      <c r="AT210" s="186" t="s">
        <v>128</v>
      </c>
      <c r="AU210" s="186" t="s">
        <v>88</v>
      </c>
      <c r="AY210" s="18" t="s">
        <v>125</v>
      </c>
      <c r="BE210" s="187">
        <f>IF(N210="základní",J210,0)</f>
        <v>0</v>
      </c>
      <c r="BF210" s="187">
        <f>IF(N210="snížená",J210,0)</f>
        <v>0</v>
      </c>
      <c r="BG210" s="187">
        <f>IF(N210="zákl. přenesená",J210,0)</f>
        <v>0</v>
      </c>
      <c r="BH210" s="187">
        <f>IF(N210="sníž. přenesená",J210,0)</f>
        <v>0</v>
      </c>
      <c r="BI210" s="187">
        <f>IF(N210="nulová",J210,0)</f>
        <v>0</v>
      </c>
      <c r="BJ210" s="18" t="s">
        <v>133</v>
      </c>
      <c r="BK210" s="187">
        <f>ROUND(I210*H210,2)</f>
        <v>0</v>
      </c>
      <c r="BL210" s="18" t="s">
        <v>576</v>
      </c>
      <c r="BM210" s="186" t="s">
        <v>633</v>
      </c>
    </row>
    <row r="211" spans="1:65" s="2" customFormat="1" ht="10.199999999999999">
      <c r="A211" s="35"/>
      <c r="B211" s="36"/>
      <c r="C211" s="37"/>
      <c r="D211" s="188" t="s">
        <v>135</v>
      </c>
      <c r="E211" s="37"/>
      <c r="F211" s="189" t="s">
        <v>632</v>
      </c>
      <c r="G211" s="37"/>
      <c r="H211" s="37"/>
      <c r="I211" s="190"/>
      <c r="J211" s="37"/>
      <c r="K211" s="37"/>
      <c r="L211" s="40"/>
      <c r="M211" s="191"/>
      <c r="N211" s="192"/>
      <c r="O211" s="66"/>
      <c r="P211" s="66"/>
      <c r="Q211" s="66"/>
      <c r="R211" s="66"/>
      <c r="S211" s="66"/>
      <c r="T211" s="67"/>
      <c r="U211" s="35"/>
      <c r="V211" s="35"/>
      <c r="W211" s="35"/>
      <c r="X211" s="35"/>
      <c r="Y211" s="35"/>
      <c r="Z211" s="35"/>
      <c r="AA211" s="35"/>
      <c r="AB211" s="35"/>
      <c r="AC211" s="35"/>
      <c r="AD211" s="35"/>
      <c r="AE211" s="35"/>
      <c r="AT211" s="18" t="s">
        <v>135</v>
      </c>
      <c r="AU211" s="18" t="s">
        <v>88</v>
      </c>
    </row>
    <row r="212" spans="1:65" s="2" customFormat="1" ht="14.4" customHeight="1">
      <c r="A212" s="35"/>
      <c r="B212" s="36"/>
      <c r="C212" s="175" t="s">
        <v>301</v>
      </c>
      <c r="D212" s="175" t="s">
        <v>128</v>
      </c>
      <c r="E212" s="176" t="s">
        <v>634</v>
      </c>
      <c r="F212" s="177" t="s">
        <v>635</v>
      </c>
      <c r="G212" s="178" t="s">
        <v>178</v>
      </c>
      <c r="H212" s="179">
        <v>1</v>
      </c>
      <c r="I212" s="180"/>
      <c r="J212" s="181">
        <f>ROUND(I212*H212,2)</f>
        <v>0</v>
      </c>
      <c r="K212" s="177" t="s">
        <v>40</v>
      </c>
      <c r="L212" s="40"/>
      <c r="M212" s="182" t="s">
        <v>40</v>
      </c>
      <c r="N212" s="183" t="s">
        <v>51</v>
      </c>
      <c r="O212" s="66"/>
      <c r="P212" s="184">
        <f>O212*H212</f>
        <v>0</v>
      </c>
      <c r="Q212" s="184">
        <v>0</v>
      </c>
      <c r="R212" s="184">
        <f>Q212*H212</f>
        <v>0</v>
      </c>
      <c r="S212" s="184">
        <v>0</v>
      </c>
      <c r="T212" s="185">
        <f>S212*H212</f>
        <v>0</v>
      </c>
      <c r="U212" s="35"/>
      <c r="V212" s="35"/>
      <c r="W212" s="35"/>
      <c r="X212" s="35"/>
      <c r="Y212" s="35"/>
      <c r="Z212" s="35"/>
      <c r="AA212" s="35"/>
      <c r="AB212" s="35"/>
      <c r="AC212" s="35"/>
      <c r="AD212" s="35"/>
      <c r="AE212" s="35"/>
      <c r="AR212" s="186" t="s">
        <v>576</v>
      </c>
      <c r="AT212" s="186" t="s">
        <v>128</v>
      </c>
      <c r="AU212" s="186" t="s">
        <v>88</v>
      </c>
      <c r="AY212" s="18" t="s">
        <v>125</v>
      </c>
      <c r="BE212" s="187">
        <f>IF(N212="základní",J212,0)</f>
        <v>0</v>
      </c>
      <c r="BF212" s="187">
        <f>IF(N212="snížená",J212,0)</f>
        <v>0</v>
      </c>
      <c r="BG212" s="187">
        <f>IF(N212="zákl. přenesená",J212,0)</f>
        <v>0</v>
      </c>
      <c r="BH212" s="187">
        <f>IF(N212="sníž. přenesená",J212,0)</f>
        <v>0</v>
      </c>
      <c r="BI212" s="187">
        <f>IF(N212="nulová",J212,0)</f>
        <v>0</v>
      </c>
      <c r="BJ212" s="18" t="s">
        <v>133</v>
      </c>
      <c r="BK212" s="187">
        <f>ROUND(I212*H212,2)</f>
        <v>0</v>
      </c>
      <c r="BL212" s="18" t="s">
        <v>576</v>
      </c>
      <c r="BM212" s="186" t="s">
        <v>636</v>
      </c>
    </row>
    <row r="213" spans="1:65" s="2" customFormat="1" ht="10.199999999999999">
      <c r="A213" s="35"/>
      <c r="B213" s="36"/>
      <c r="C213" s="37"/>
      <c r="D213" s="188" t="s">
        <v>135</v>
      </c>
      <c r="E213" s="37"/>
      <c r="F213" s="189" t="s">
        <v>635</v>
      </c>
      <c r="G213" s="37"/>
      <c r="H213" s="37"/>
      <c r="I213" s="190"/>
      <c r="J213" s="37"/>
      <c r="K213" s="37"/>
      <c r="L213" s="40"/>
      <c r="M213" s="191"/>
      <c r="N213" s="192"/>
      <c r="O213" s="66"/>
      <c r="P213" s="66"/>
      <c r="Q213" s="66"/>
      <c r="R213" s="66"/>
      <c r="S213" s="66"/>
      <c r="T213" s="67"/>
      <c r="U213" s="35"/>
      <c r="V213" s="35"/>
      <c r="W213" s="35"/>
      <c r="X213" s="35"/>
      <c r="Y213" s="35"/>
      <c r="Z213" s="35"/>
      <c r="AA213" s="35"/>
      <c r="AB213" s="35"/>
      <c r="AC213" s="35"/>
      <c r="AD213" s="35"/>
      <c r="AE213" s="35"/>
      <c r="AT213" s="18" t="s">
        <v>135</v>
      </c>
      <c r="AU213" s="18" t="s">
        <v>88</v>
      </c>
    </row>
    <row r="214" spans="1:65" s="13" customFormat="1" ht="10.199999999999999">
      <c r="B214" s="194"/>
      <c r="C214" s="195"/>
      <c r="D214" s="188" t="s">
        <v>139</v>
      </c>
      <c r="E214" s="196" t="s">
        <v>40</v>
      </c>
      <c r="F214" s="197" t="s">
        <v>637</v>
      </c>
      <c r="G214" s="195"/>
      <c r="H214" s="196" t="s">
        <v>40</v>
      </c>
      <c r="I214" s="198"/>
      <c r="J214" s="195"/>
      <c r="K214" s="195"/>
      <c r="L214" s="199"/>
      <c r="M214" s="200"/>
      <c r="N214" s="201"/>
      <c r="O214" s="201"/>
      <c r="P214" s="201"/>
      <c r="Q214" s="201"/>
      <c r="R214" s="201"/>
      <c r="S214" s="201"/>
      <c r="T214" s="202"/>
      <c r="AT214" s="203" t="s">
        <v>139</v>
      </c>
      <c r="AU214" s="203" t="s">
        <v>88</v>
      </c>
      <c r="AV214" s="13" t="s">
        <v>86</v>
      </c>
      <c r="AW214" s="13" t="s">
        <v>38</v>
      </c>
      <c r="AX214" s="13" t="s">
        <v>78</v>
      </c>
      <c r="AY214" s="203" t="s">
        <v>125</v>
      </c>
    </row>
    <row r="215" spans="1:65" s="14" customFormat="1" ht="10.199999999999999">
      <c r="B215" s="204"/>
      <c r="C215" s="205"/>
      <c r="D215" s="188" t="s">
        <v>139</v>
      </c>
      <c r="E215" s="206" t="s">
        <v>40</v>
      </c>
      <c r="F215" s="207" t="s">
        <v>86</v>
      </c>
      <c r="G215" s="205"/>
      <c r="H215" s="208">
        <v>1</v>
      </c>
      <c r="I215" s="209"/>
      <c r="J215" s="205"/>
      <c r="K215" s="205"/>
      <c r="L215" s="210"/>
      <c r="M215" s="211"/>
      <c r="N215" s="212"/>
      <c r="O215" s="212"/>
      <c r="P215" s="212"/>
      <c r="Q215" s="212"/>
      <c r="R215" s="212"/>
      <c r="S215" s="212"/>
      <c r="T215" s="213"/>
      <c r="AT215" s="214" t="s">
        <v>139</v>
      </c>
      <c r="AU215" s="214" t="s">
        <v>88</v>
      </c>
      <c r="AV215" s="14" t="s">
        <v>88</v>
      </c>
      <c r="AW215" s="14" t="s">
        <v>38</v>
      </c>
      <c r="AX215" s="14" t="s">
        <v>86</v>
      </c>
      <c r="AY215" s="214" t="s">
        <v>125</v>
      </c>
    </row>
    <row r="216" spans="1:65" s="2" customFormat="1" ht="14.4" customHeight="1">
      <c r="A216" s="35"/>
      <c r="B216" s="36"/>
      <c r="C216" s="175" t="s">
        <v>311</v>
      </c>
      <c r="D216" s="175" t="s">
        <v>128</v>
      </c>
      <c r="E216" s="176" t="s">
        <v>638</v>
      </c>
      <c r="F216" s="177" t="s">
        <v>639</v>
      </c>
      <c r="G216" s="178" t="s">
        <v>178</v>
      </c>
      <c r="H216" s="179">
        <v>1</v>
      </c>
      <c r="I216" s="180"/>
      <c r="J216" s="181">
        <f>ROUND(I216*H216,2)</f>
        <v>0</v>
      </c>
      <c r="K216" s="177" t="s">
        <v>40</v>
      </c>
      <c r="L216" s="40"/>
      <c r="M216" s="182" t="s">
        <v>40</v>
      </c>
      <c r="N216" s="183" t="s">
        <v>51</v>
      </c>
      <c r="O216" s="66"/>
      <c r="P216" s="184">
        <f>O216*H216</f>
        <v>0</v>
      </c>
      <c r="Q216" s="184">
        <v>0</v>
      </c>
      <c r="R216" s="184">
        <f>Q216*H216</f>
        <v>0</v>
      </c>
      <c r="S216" s="184">
        <v>0</v>
      </c>
      <c r="T216" s="185">
        <f>S216*H216</f>
        <v>0</v>
      </c>
      <c r="U216" s="35"/>
      <c r="V216" s="35"/>
      <c r="W216" s="35"/>
      <c r="X216" s="35"/>
      <c r="Y216" s="35"/>
      <c r="Z216" s="35"/>
      <c r="AA216" s="35"/>
      <c r="AB216" s="35"/>
      <c r="AC216" s="35"/>
      <c r="AD216" s="35"/>
      <c r="AE216" s="35"/>
      <c r="AR216" s="186" t="s">
        <v>576</v>
      </c>
      <c r="AT216" s="186" t="s">
        <v>128</v>
      </c>
      <c r="AU216" s="186" t="s">
        <v>88</v>
      </c>
      <c r="AY216" s="18" t="s">
        <v>125</v>
      </c>
      <c r="BE216" s="187">
        <f>IF(N216="základní",J216,0)</f>
        <v>0</v>
      </c>
      <c r="BF216" s="187">
        <f>IF(N216="snížená",J216,0)</f>
        <v>0</v>
      </c>
      <c r="BG216" s="187">
        <f>IF(N216="zákl. přenesená",J216,0)</f>
        <v>0</v>
      </c>
      <c r="BH216" s="187">
        <f>IF(N216="sníž. přenesená",J216,0)</f>
        <v>0</v>
      </c>
      <c r="BI216" s="187">
        <f>IF(N216="nulová",J216,0)</f>
        <v>0</v>
      </c>
      <c r="BJ216" s="18" t="s">
        <v>133</v>
      </c>
      <c r="BK216" s="187">
        <f>ROUND(I216*H216,2)</f>
        <v>0</v>
      </c>
      <c r="BL216" s="18" t="s">
        <v>576</v>
      </c>
      <c r="BM216" s="186" t="s">
        <v>640</v>
      </c>
    </row>
    <row r="217" spans="1:65" s="2" customFormat="1" ht="10.199999999999999">
      <c r="A217" s="35"/>
      <c r="B217" s="36"/>
      <c r="C217" s="37"/>
      <c r="D217" s="188" t="s">
        <v>135</v>
      </c>
      <c r="E217" s="37"/>
      <c r="F217" s="189" t="s">
        <v>639</v>
      </c>
      <c r="G217" s="37"/>
      <c r="H217" s="37"/>
      <c r="I217" s="190"/>
      <c r="J217" s="37"/>
      <c r="K217" s="37"/>
      <c r="L217" s="40"/>
      <c r="M217" s="191"/>
      <c r="N217" s="192"/>
      <c r="O217" s="66"/>
      <c r="P217" s="66"/>
      <c r="Q217" s="66"/>
      <c r="R217" s="66"/>
      <c r="S217" s="66"/>
      <c r="T217" s="67"/>
      <c r="U217" s="35"/>
      <c r="V217" s="35"/>
      <c r="W217" s="35"/>
      <c r="X217" s="35"/>
      <c r="Y217" s="35"/>
      <c r="Z217" s="35"/>
      <c r="AA217" s="35"/>
      <c r="AB217" s="35"/>
      <c r="AC217" s="35"/>
      <c r="AD217" s="35"/>
      <c r="AE217" s="35"/>
      <c r="AT217" s="18" t="s">
        <v>135</v>
      </c>
      <c r="AU217" s="18" t="s">
        <v>88</v>
      </c>
    </row>
    <row r="218" spans="1:65" s="13" customFormat="1" ht="10.199999999999999">
      <c r="B218" s="194"/>
      <c r="C218" s="195"/>
      <c r="D218" s="188" t="s">
        <v>139</v>
      </c>
      <c r="E218" s="196" t="s">
        <v>40</v>
      </c>
      <c r="F218" s="197" t="s">
        <v>641</v>
      </c>
      <c r="G218" s="195"/>
      <c r="H218" s="196" t="s">
        <v>40</v>
      </c>
      <c r="I218" s="198"/>
      <c r="J218" s="195"/>
      <c r="K218" s="195"/>
      <c r="L218" s="199"/>
      <c r="M218" s="200"/>
      <c r="N218" s="201"/>
      <c r="O218" s="201"/>
      <c r="P218" s="201"/>
      <c r="Q218" s="201"/>
      <c r="R218" s="201"/>
      <c r="S218" s="201"/>
      <c r="T218" s="202"/>
      <c r="AT218" s="203" t="s">
        <v>139</v>
      </c>
      <c r="AU218" s="203" t="s">
        <v>88</v>
      </c>
      <c r="AV218" s="13" t="s">
        <v>86</v>
      </c>
      <c r="AW218" s="13" t="s">
        <v>38</v>
      </c>
      <c r="AX218" s="13" t="s">
        <v>78</v>
      </c>
      <c r="AY218" s="203" t="s">
        <v>125</v>
      </c>
    </row>
    <row r="219" spans="1:65" s="14" customFormat="1" ht="10.199999999999999">
      <c r="B219" s="204"/>
      <c r="C219" s="205"/>
      <c r="D219" s="188" t="s">
        <v>139</v>
      </c>
      <c r="E219" s="206" t="s">
        <v>40</v>
      </c>
      <c r="F219" s="207" t="s">
        <v>86</v>
      </c>
      <c r="G219" s="205"/>
      <c r="H219" s="208">
        <v>1</v>
      </c>
      <c r="I219" s="209"/>
      <c r="J219" s="205"/>
      <c r="K219" s="205"/>
      <c r="L219" s="210"/>
      <c r="M219" s="211"/>
      <c r="N219" s="212"/>
      <c r="O219" s="212"/>
      <c r="P219" s="212"/>
      <c r="Q219" s="212"/>
      <c r="R219" s="212"/>
      <c r="S219" s="212"/>
      <c r="T219" s="213"/>
      <c r="AT219" s="214" t="s">
        <v>139</v>
      </c>
      <c r="AU219" s="214" t="s">
        <v>88</v>
      </c>
      <c r="AV219" s="14" t="s">
        <v>88</v>
      </c>
      <c r="AW219" s="14" t="s">
        <v>38</v>
      </c>
      <c r="AX219" s="14" t="s">
        <v>86</v>
      </c>
      <c r="AY219" s="214" t="s">
        <v>125</v>
      </c>
    </row>
    <row r="220" spans="1:65" s="2" customFormat="1" ht="14.4" customHeight="1">
      <c r="A220" s="35"/>
      <c r="B220" s="36"/>
      <c r="C220" s="175" t="s">
        <v>320</v>
      </c>
      <c r="D220" s="175" t="s">
        <v>128</v>
      </c>
      <c r="E220" s="176" t="s">
        <v>642</v>
      </c>
      <c r="F220" s="177" t="s">
        <v>643</v>
      </c>
      <c r="G220" s="178" t="s">
        <v>178</v>
      </c>
      <c r="H220" s="179">
        <v>1</v>
      </c>
      <c r="I220" s="180"/>
      <c r="J220" s="181">
        <f>ROUND(I220*H220,2)</f>
        <v>0</v>
      </c>
      <c r="K220" s="177" t="s">
        <v>40</v>
      </c>
      <c r="L220" s="40"/>
      <c r="M220" s="182" t="s">
        <v>40</v>
      </c>
      <c r="N220" s="183" t="s">
        <v>51</v>
      </c>
      <c r="O220" s="66"/>
      <c r="P220" s="184">
        <f>O220*H220</f>
        <v>0</v>
      </c>
      <c r="Q220" s="184">
        <v>0</v>
      </c>
      <c r="R220" s="184">
        <f>Q220*H220</f>
        <v>0</v>
      </c>
      <c r="S220" s="184">
        <v>0</v>
      </c>
      <c r="T220" s="185">
        <f>S220*H220</f>
        <v>0</v>
      </c>
      <c r="U220" s="35"/>
      <c r="V220" s="35"/>
      <c r="W220" s="35"/>
      <c r="X220" s="35"/>
      <c r="Y220" s="35"/>
      <c r="Z220" s="35"/>
      <c r="AA220" s="35"/>
      <c r="AB220" s="35"/>
      <c r="AC220" s="35"/>
      <c r="AD220" s="35"/>
      <c r="AE220" s="35"/>
      <c r="AR220" s="186" t="s">
        <v>576</v>
      </c>
      <c r="AT220" s="186" t="s">
        <v>128</v>
      </c>
      <c r="AU220" s="186" t="s">
        <v>88</v>
      </c>
      <c r="AY220" s="18" t="s">
        <v>125</v>
      </c>
      <c r="BE220" s="187">
        <f>IF(N220="základní",J220,0)</f>
        <v>0</v>
      </c>
      <c r="BF220" s="187">
        <f>IF(N220="snížená",J220,0)</f>
        <v>0</v>
      </c>
      <c r="BG220" s="187">
        <f>IF(N220="zákl. přenesená",J220,0)</f>
        <v>0</v>
      </c>
      <c r="BH220" s="187">
        <f>IF(N220="sníž. přenesená",J220,0)</f>
        <v>0</v>
      </c>
      <c r="BI220" s="187">
        <f>IF(N220="nulová",J220,0)</f>
        <v>0</v>
      </c>
      <c r="BJ220" s="18" t="s">
        <v>133</v>
      </c>
      <c r="BK220" s="187">
        <f>ROUND(I220*H220,2)</f>
        <v>0</v>
      </c>
      <c r="BL220" s="18" t="s">
        <v>576</v>
      </c>
      <c r="BM220" s="186" t="s">
        <v>644</v>
      </c>
    </row>
    <row r="221" spans="1:65" s="2" customFormat="1" ht="10.199999999999999">
      <c r="A221" s="35"/>
      <c r="B221" s="36"/>
      <c r="C221" s="37"/>
      <c r="D221" s="188" t="s">
        <v>135</v>
      </c>
      <c r="E221" s="37"/>
      <c r="F221" s="189" t="s">
        <v>643</v>
      </c>
      <c r="G221" s="37"/>
      <c r="H221" s="37"/>
      <c r="I221" s="190"/>
      <c r="J221" s="37"/>
      <c r="K221" s="37"/>
      <c r="L221" s="40"/>
      <c r="M221" s="239"/>
      <c r="N221" s="240"/>
      <c r="O221" s="241"/>
      <c r="P221" s="241"/>
      <c r="Q221" s="241"/>
      <c r="R221" s="241"/>
      <c r="S221" s="241"/>
      <c r="T221" s="242"/>
      <c r="U221" s="35"/>
      <c r="V221" s="35"/>
      <c r="W221" s="35"/>
      <c r="X221" s="35"/>
      <c r="Y221" s="35"/>
      <c r="Z221" s="35"/>
      <c r="AA221" s="35"/>
      <c r="AB221" s="35"/>
      <c r="AC221" s="35"/>
      <c r="AD221" s="35"/>
      <c r="AE221" s="35"/>
      <c r="AT221" s="18" t="s">
        <v>135</v>
      </c>
      <c r="AU221" s="18" t="s">
        <v>88</v>
      </c>
    </row>
    <row r="222" spans="1:65" s="2" customFormat="1" ht="6.9" customHeight="1">
      <c r="A222" s="35"/>
      <c r="B222" s="49"/>
      <c r="C222" s="50"/>
      <c r="D222" s="50"/>
      <c r="E222" s="50"/>
      <c r="F222" s="50"/>
      <c r="G222" s="50"/>
      <c r="H222" s="50"/>
      <c r="I222" s="50"/>
      <c r="J222" s="50"/>
      <c r="K222" s="50"/>
      <c r="L222" s="40"/>
      <c r="M222" s="35"/>
      <c r="O222" s="35"/>
      <c r="P222" s="35"/>
      <c r="Q222" s="35"/>
      <c r="R222" s="35"/>
      <c r="S222" s="35"/>
      <c r="T222" s="35"/>
      <c r="U222" s="35"/>
      <c r="V222" s="35"/>
      <c r="W222" s="35"/>
      <c r="X222" s="35"/>
      <c r="Y222" s="35"/>
      <c r="Z222" s="35"/>
      <c r="AA222" s="35"/>
      <c r="AB222" s="35"/>
      <c r="AC222" s="35"/>
      <c r="AD222" s="35"/>
      <c r="AE222" s="35"/>
    </row>
  </sheetData>
  <sheetProtection algorithmName="SHA-512" hashValue="b8kdeoUPoY78zLLY8dZjjw31ozxUNZQIzS9dcqvkNBzpg5ZOsVMiTKn3ngtFz31Iv87hnbn+kmx3QA4kFMRIDg==" saltValue="Q/48E8b578b8oLjsbmfv7JeZqUwNwTygUsoOExE6Zvpopq5rYIxukp3IvkF5llUuxkspxypwIacvPwGJkScDyw==" spinCount="100000" sheet="1" objects="1" scenarios="1" formatColumns="0" formatRows="0" autoFilter="0"/>
  <autoFilter ref="C84:K221"/>
  <mergeCells count="9">
    <mergeCell ref="E50:H50"/>
    <mergeCell ref="E75:H75"/>
    <mergeCell ref="E77:H77"/>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4.4"/>
  <cols>
    <col min="1" max="1" width="8.28515625" style="243" customWidth="1"/>
    <col min="2" max="2" width="1.7109375" style="243" customWidth="1"/>
    <col min="3" max="4" width="5" style="243" customWidth="1"/>
    <col min="5" max="5" width="11.7109375" style="243" customWidth="1"/>
    <col min="6" max="6" width="9.140625" style="243" customWidth="1"/>
    <col min="7" max="7" width="5" style="243" customWidth="1"/>
    <col min="8" max="8" width="77.85546875" style="243" customWidth="1"/>
    <col min="9" max="10" width="20" style="243" customWidth="1"/>
    <col min="11" max="11" width="1.7109375" style="243" customWidth="1"/>
  </cols>
  <sheetData>
    <row r="1" spans="2:11" s="1" customFormat="1" ht="37.5" customHeight="1"/>
    <row r="2" spans="2:11" s="1" customFormat="1" ht="7.5" customHeight="1">
      <c r="B2" s="244"/>
      <c r="C2" s="245"/>
      <c r="D2" s="245"/>
      <c r="E2" s="245"/>
      <c r="F2" s="245"/>
      <c r="G2" s="245"/>
      <c r="H2" s="245"/>
      <c r="I2" s="245"/>
      <c r="J2" s="245"/>
      <c r="K2" s="246"/>
    </row>
    <row r="3" spans="2:11" s="16" customFormat="1" ht="45" customHeight="1">
      <c r="B3" s="247"/>
      <c r="C3" s="375" t="s">
        <v>645</v>
      </c>
      <c r="D3" s="375"/>
      <c r="E3" s="375"/>
      <c r="F3" s="375"/>
      <c r="G3" s="375"/>
      <c r="H3" s="375"/>
      <c r="I3" s="375"/>
      <c r="J3" s="375"/>
      <c r="K3" s="248"/>
    </row>
    <row r="4" spans="2:11" s="1" customFormat="1" ht="25.5" customHeight="1">
      <c r="B4" s="249"/>
      <c r="C4" s="380" t="s">
        <v>646</v>
      </c>
      <c r="D4" s="380"/>
      <c r="E4" s="380"/>
      <c r="F4" s="380"/>
      <c r="G4" s="380"/>
      <c r="H4" s="380"/>
      <c r="I4" s="380"/>
      <c r="J4" s="380"/>
      <c r="K4" s="250"/>
    </row>
    <row r="5" spans="2:11" s="1" customFormat="1" ht="5.25" customHeight="1">
      <c r="B5" s="249"/>
      <c r="C5" s="251"/>
      <c r="D5" s="251"/>
      <c r="E5" s="251"/>
      <c r="F5" s="251"/>
      <c r="G5" s="251"/>
      <c r="H5" s="251"/>
      <c r="I5" s="251"/>
      <c r="J5" s="251"/>
      <c r="K5" s="250"/>
    </row>
    <row r="6" spans="2:11" s="1" customFormat="1" ht="15" customHeight="1">
      <c r="B6" s="249"/>
      <c r="C6" s="379" t="s">
        <v>647</v>
      </c>
      <c r="D6" s="379"/>
      <c r="E6" s="379"/>
      <c r="F6" s="379"/>
      <c r="G6" s="379"/>
      <c r="H6" s="379"/>
      <c r="I6" s="379"/>
      <c r="J6" s="379"/>
      <c r="K6" s="250"/>
    </row>
    <row r="7" spans="2:11" s="1" customFormat="1" ht="15" customHeight="1">
      <c r="B7" s="253"/>
      <c r="C7" s="379" t="s">
        <v>648</v>
      </c>
      <c r="D7" s="379"/>
      <c r="E7" s="379"/>
      <c r="F7" s="379"/>
      <c r="G7" s="379"/>
      <c r="H7" s="379"/>
      <c r="I7" s="379"/>
      <c r="J7" s="379"/>
      <c r="K7" s="250"/>
    </row>
    <row r="8" spans="2:11" s="1" customFormat="1" ht="12.75" customHeight="1">
      <c r="B8" s="253"/>
      <c r="C8" s="252"/>
      <c r="D8" s="252"/>
      <c r="E8" s="252"/>
      <c r="F8" s="252"/>
      <c r="G8" s="252"/>
      <c r="H8" s="252"/>
      <c r="I8" s="252"/>
      <c r="J8" s="252"/>
      <c r="K8" s="250"/>
    </row>
    <row r="9" spans="2:11" s="1" customFormat="1" ht="15" customHeight="1">
      <c r="B9" s="253"/>
      <c r="C9" s="379" t="s">
        <v>649</v>
      </c>
      <c r="D9" s="379"/>
      <c r="E9" s="379"/>
      <c r="F9" s="379"/>
      <c r="G9" s="379"/>
      <c r="H9" s="379"/>
      <c r="I9" s="379"/>
      <c r="J9" s="379"/>
      <c r="K9" s="250"/>
    </row>
    <row r="10" spans="2:11" s="1" customFormat="1" ht="15" customHeight="1">
      <c r="B10" s="253"/>
      <c r="C10" s="252"/>
      <c r="D10" s="379" t="s">
        <v>650</v>
      </c>
      <c r="E10" s="379"/>
      <c r="F10" s="379"/>
      <c r="G10" s="379"/>
      <c r="H10" s="379"/>
      <c r="I10" s="379"/>
      <c r="J10" s="379"/>
      <c r="K10" s="250"/>
    </row>
    <row r="11" spans="2:11" s="1" customFormat="1" ht="15" customHeight="1">
      <c r="B11" s="253"/>
      <c r="C11" s="254"/>
      <c r="D11" s="379" t="s">
        <v>651</v>
      </c>
      <c r="E11" s="379"/>
      <c r="F11" s="379"/>
      <c r="G11" s="379"/>
      <c r="H11" s="379"/>
      <c r="I11" s="379"/>
      <c r="J11" s="379"/>
      <c r="K11" s="250"/>
    </row>
    <row r="12" spans="2:11" s="1" customFormat="1" ht="15" customHeight="1">
      <c r="B12" s="253"/>
      <c r="C12" s="254"/>
      <c r="D12" s="252"/>
      <c r="E12" s="252"/>
      <c r="F12" s="252"/>
      <c r="G12" s="252"/>
      <c r="H12" s="252"/>
      <c r="I12" s="252"/>
      <c r="J12" s="252"/>
      <c r="K12" s="250"/>
    </row>
    <row r="13" spans="2:11" s="1" customFormat="1" ht="15" customHeight="1">
      <c r="B13" s="253"/>
      <c r="C13" s="254"/>
      <c r="D13" s="255" t="s">
        <v>652</v>
      </c>
      <c r="E13" s="252"/>
      <c r="F13" s="252"/>
      <c r="G13" s="252"/>
      <c r="H13" s="252"/>
      <c r="I13" s="252"/>
      <c r="J13" s="252"/>
      <c r="K13" s="250"/>
    </row>
    <row r="14" spans="2:11" s="1" customFormat="1" ht="12.75" customHeight="1">
      <c r="B14" s="253"/>
      <c r="C14" s="254"/>
      <c r="D14" s="254"/>
      <c r="E14" s="254"/>
      <c r="F14" s="254"/>
      <c r="G14" s="254"/>
      <c r="H14" s="254"/>
      <c r="I14" s="254"/>
      <c r="J14" s="254"/>
      <c r="K14" s="250"/>
    </row>
    <row r="15" spans="2:11" s="1" customFormat="1" ht="15" customHeight="1">
      <c r="B15" s="253"/>
      <c r="C15" s="254"/>
      <c r="D15" s="379" t="s">
        <v>653</v>
      </c>
      <c r="E15" s="379"/>
      <c r="F15" s="379"/>
      <c r="G15" s="379"/>
      <c r="H15" s="379"/>
      <c r="I15" s="379"/>
      <c r="J15" s="379"/>
      <c r="K15" s="250"/>
    </row>
    <row r="16" spans="2:11" s="1" customFormat="1" ht="15" customHeight="1">
      <c r="B16" s="253"/>
      <c r="C16" s="254"/>
      <c r="D16" s="379" t="s">
        <v>654</v>
      </c>
      <c r="E16" s="379"/>
      <c r="F16" s="379"/>
      <c r="G16" s="379"/>
      <c r="H16" s="379"/>
      <c r="I16" s="379"/>
      <c r="J16" s="379"/>
      <c r="K16" s="250"/>
    </row>
    <row r="17" spans="2:11" s="1" customFormat="1" ht="15" customHeight="1">
      <c r="B17" s="253"/>
      <c r="C17" s="254"/>
      <c r="D17" s="379" t="s">
        <v>655</v>
      </c>
      <c r="E17" s="379"/>
      <c r="F17" s="379"/>
      <c r="G17" s="379"/>
      <c r="H17" s="379"/>
      <c r="I17" s="379"/>
      <c r="J17" s="379"/>
      <c r="K17" s="250"/>
    </row>
    <row r="18" spans="2:11" s="1" customFormat="1" ht="15" customHeight="1">
      <c r="B18" s="253"/>
      <c r="C18" s="254"/>
      <c r="D18" s="254"/>
      <c r="E18" s="256" t="s">
        <v>85</v>
      </c>
      <c r="F18" s="379" t="s">
        <v>656</v>
      </c>
      <c r="G18" s="379"/>
      <c r="H18" s="379"/>
      <c r="I18" s="379"/>
      <c r="J18" s="379"/>
      <c r="K18" s="250"/>
    </row>
    <row r="19" spans="2:11" s="1" customFormat="1" ht="15" customHeight="1">
      <c r="B19" s="253"/>
      <c r="C19" s="254"/>
      <c r="D19" s="254"/>
      <c r="E19" s="256" t="s">
        <v>657</v>
      </c>
      <c r="F19" s="379" t="s">
        <v>658</v>
      </c>
      <c r="G19" s="379"/>
      <c r="H19" s="379"/>
      <c r="I19" s="379"/>
      <c r="J19" s="379"/>
      <c r="K19" s="250"/>
    </row>
    <row r="20" spans="2:11" s="1" customFormat="1" ht="15" customHeight="1">
      <c r="B20" s="253"/>
      <c r="C20" s="254"/>
      <c r="D20" s="254"/>
      <c r="E20" s="256" t="s">
        <v>659</v>
      </c>
      <c r="F20" s="379" t="s">
        <v>660</v>
      </c>
      <c r="G20" s="379"/>
      <c r="H20" s="379"/>
      <c r="I20" s="379"/>
      <c r="J20" s="379"/>
      <c r="K20" s="250"/>
    </row>
    <row r="21" spans="2:11" s="1" customFormat="1" ht="15" customHeight="1">
      <c r="B21" s="253"/>
      <c r="C21" s="254"/>
      <c r="D21" s="254"/>
      <c r="E21" s="256" t="s">
        <v>92</v>
      </c>
      <c r="F21" s="379" t="s">
        <v>93</v>
      </c>
      <c r="G21" s="379"/>
      <c r="H21" s="379"/>
      <c r="I21" s="379"/>
      <c r="J21" s="379"/>
      <c r="K21" s="250"/>
    </row>
    <row r="22" spans="2:11" s="1" customFormat="1" ht="15" customHeight="1">
      <c r="B22" s="253"/>
      <c r="C22" s="254"/>
      <c r="D22" s="254"/>
      <c r="E22" s="256" t="s">
        <v>510</v>
      </c>
      <c r="F22" s="379" t="s">
        <v>661</v>
      </c>
      <c r="G22" s="379"/>
      <c r="H22" s="379"/>
      <c r="I22" s="379"/>
      <c r="J22" s="379"/>
      <c r="K22" s="250"/>
    </row>
    <row r="23" spans="2:11" s="1" customFormat="1" ht="15" customHeight="1">
      <c r="B23" s="253"/>
      <c r="C23" s="254"/>
      <c r="D23" s="254"/>
      <c r="E23" s="256" t="s">
        <v>662</v>
      </c>
      <c r="F23" s="379" t="s">
        <v>663</v>
      </c>
      <c r="G23" s="379"/>
      <c r="H23" s="379"/>
      <c r="I23" s="379"/>
      <c r="J23" s="379"/>
      <c r="K23" s="250"/>
    </row>
    <row r="24" spans="2:11" s="1" customFormat="1" ht="12.75" customHeight="1">
      <c r="B24" s="253"/>
      <c r="C24" s="254"/>
      <c r="D24" s="254"/>
      <c r="E24" s="254"/>
      <c r="F24" s="254"/>
      <c r="G24" s="254"/>
      <c r="H24" s="254"/>
      <c r="I24" s="254"/>
      <c r="J24" s="254"/>
      <c r="K24" s="250"/>
    </row>
    <row r="25" spans="2:11" s="1" customFormat="1" ht="15" customHeight="1">
      <c r="B25" s="253"/>
      <c r="C25" s="379" t="s">
        <v>664</v>
      </c>
      <c r="D25" s="379"/>
      <c r="E25" s="379"/>
      <c r="F25" s="379"/>
      <c r="G25" s="379"/>
      <c r="H25" s="379"/>
      <c r="I25" s="379"/>
      <c r="J25" s="379"/>
      <c r="K25" s="250"/>
    </row>
    <row r="26" spans="2:11" s="1" customFormat="1" ht="15" customHeight="1">
      <c r="B26" s="253"/>
      <c r="C26" s="379" t="s">
        <v>665</v>
      </c>
      <c r="D26" s="379"/>
      <c r="E26" s="379"/>
      <c r="F26" s="379"/>
      <c r="G26" s="379"/>
      <c r="H26" s="379"/>
      <c r="I26" s="379"/>
      <c r="J26" s="379"/>
      <c r="K26" s="250"/>
    </row>
    <row r="27" spans="2:11" s="1" customFormat="1" ht="15" customHeight="1">
      <c r="B27" s="253"/>
      <c r="C27" s="252"/>
      <c r="D27" s="379" t="s">
        <v>666</v>
      </c>
      <c r="E27" s="379"/>
      <c r="F27" s="379"/>
      <c r="G27" s="379"/>
      <c r="H27" s="379"/>
      <c r="I27" s="379"/>
      <c r="J27" s="379"/>
      <c r="K27" s="250"/>
    </row>
    <row r="28" spans="2:11" s="1" customFormat="1" ht="15" customHeight="1">
      <c r="B28" s="253"/>
      <c r="C28" s="254"/>
      <c r="D28" s="379" t="s">
        <v>667</v>
      </c>
      <c r="E28" s="379"/>
      <c r="F28" s="379"/>
      <c r="G28" s="379"/>
      <c r="H28" s="379"/>
      <c r="I28" s="379"/>
      <c r="J28" s="379"/>
      <c r="K28" s="250"/>
    </row>
    <row r="29" spans="2:11" s="1" customFormat="1" ht="12.75" customHeight="1">
      <c r="B29" s="253"/>
      <c r="C29" s="254"/>
      <c r="D29" s="254"/>
      <c r="E29" s="254"/>
      <c r="F29" s="254"/>
      <c r="G29" s="254"/>
      <c r="H29" s="254"/>
      <c r="I29" s="254"/>
      <c r="J29" s="254"/>
      <c r="K29" s="250"/>
    </row>
    <row r="30" spans="2:11" s="1" customFormat="1" ht="15" customHeight="1">
      <c r="B30" s="253"/>
      <c r="C30" s="254"/>
      <c r="D30" s="379" t="s">
        <v>668</v>
      </c>
      <c r="E30" s="379"/>
      <c r="F30" s="379"/>
      <c r="G30" s="379"/>
      <c r="H30" s="379"/>
      <c r="I30" s="379"/>
      <c r="J30" s="379"/>
      <c r="K30" s="250"/>
    </row>
    <row r="31" spans="2:11" s="1" customFormat="1" ht="15" customHeight="1">
      <c r="B31" s="253"/>
      <c r="C31" s="254"/>
      <c r="D31" s="379" t="s">
        <v>669</v>
      </c>
      <c r="E31" s="379"/>
      <c r="F31" s="379"/>
      <c r="G31" s="379"/>
      <c r="H31" s="379"/>
      <c r="I31" s="379"/>
      <c r="J31" s="379"/>
      <c r="K31" s="250"/>
    </row>
    <row r="32" spans="2:11" s="1" customFormat="1" ht="12.75" customHeight="1">
      <c r="B32" s="253"/>
      <c r="C32" s="254"/>
      <c r="D32" s="254"/>
      <c r="E32" s="254"/>
      <c r="F32" s="254"/>
      <c r="G32" s="254"/>
      <c r="H32" s="254"/>
      <c r="I32" s="254"/>
      <c r="J32" s="254"/>
      <c r="K32" s="250"/>
    </row>
    <row r="33" spans="2:11" s="1" customFormat="1" ht="15" customHeight="1">
      <c r="B33" s="253"/>
      <c r="C33" s="254"/>
      <c r="D33" s="379" t="s">
        <v>670</v>
      </c>
      <c r="E33" s="379"/>
      <c r="F33" s="379"/>
      <c r="G33" s="379"/>
      <c r="H33" s="379"/>
      <c r="I33" s="379"/>
      <c r="J33" s="379"/>
      <c r="K33" s="250"/>
    </row>
    <row r="34" spans="2:11" s="1" customFormat="1" ht="15" customHeight="1">
      <c r="B34" s="253"/>
      <c r="C34" s="254"/>
      <c r="D34" s="379" t="s">
        <v>671</v>
      </c>
      <c r="E34" s="379"/>
      <c r="F34" s="379"/>
      <c r="G34" s="379"/>
      <c r="H34" s="379"/>
      <c r="I34" s="379"/>
      <c r="J34" s="379"/>
      <c r="K34" s="250"/>
    </row>
    <row r="35" spans="2:11" s="1" customFormat="1" ht="15" customHeight="1">
      <c r="B35" s="253"/>
      <c r="C35" s="254"/>
      <c r="D35" s="379" t="s">
        <v>672</v>
      </c>
      <c r="E35" s="379"/>
      <c r="F35" s="379"/>
      <c r="G35" s="379"/>
      <c r="H35" s="379"/>
      <c r="I35" s="379"/>
      <c r="J35" s="379"/>
      <c r="K35" s="250"/>
    </row>
    <row r="36" spans="2:11" s="1" customFormat="1" ht="15" customHeight="1">
      <c r="B36" s="253"/>
      <c r="C36" s="254"/>
      <c r="D36" s="252"/>
      <c r="E36" s="255" t="s">
        <v>111</v>
      </c>
      <c r="F36" s="252"/>
      <c r="G36" s="379" t="s">
        <v>673</v>
      </c>
      <c r="H36" s="379"/>
      <c r="I36" s="379"/>
      <c r="J36" s="379"/>
      <c r="K36" s="250"/>
    </row>
    <row r="37" spans="2:11" s="1" customFormat="1" ht="30.75" customHeight="1">
      <c r="B37" s="253"/>
      <c r="C37" s="254"/>
      <c r="D37" s="252"/>
      <c r="E37" s="255" t="s">
        <v>674</v>
      </c>
      <c r="F37" s="252"/>
      <c r="G37" s="379" t="s">
        <v>675</v>
      </c>
      <c r="H37" s="379"/>
      <c r="I37" s="379"/>
      <c r="J37" s="379"/>
      <c r="K37" s="250"/>
    </row>
    <row r="38" spans="2:11" s="1" customFormat="1" ht="15" customHeight="1">
      <c r="B38" s="253"/>
      <c r="C38" s="254"/>
      <c r="D38" s="252"/>
      <c r="E38" s="255" t="s">
        <v>59</v>
      </c>
      <c r="F38" s="252"/>
      <c r="G38" s="379" t="s">
        <v>676</v>
      </c>
      <c r="H38" s="379"/>
      <c r="I38" s="379"/>
      <c r="J38" s="379"/>
      <c r="K38" s="250"/>
    </row>
    <row r="39" spans="2:11" s="1" customFormat="1" ht="15" customHeight="1">
      <c r="B39" s="253"/>
      <c r="C39" s="254"/>
      <c r="D39" s="252"/>
      <c r="E39" s="255" t="s">
        <v>60</v>
      </c>
      <c r="F39" s="252"/>
      <c r="G39" s="379" t="s">
        <v>677</v>
      </c>
      <c r="H39" s="379"/>
      <c r="I39" s="379"/>
      <c r="J39" s="379"/>
      <c r="K39" s="250"/>
    </row>
    <row r="40" spans="2:11" s="1" customFormat="1" ht="15" customHeight="1">
      <c r="B40" s="253"/>
      <c r="C40" s="254"/>
      <c r="D40" s="252"/>
      <c r="E40" s="255" t="s">
        <v>112</v>
      </c>
      <c r="F40" s="252"/>
      <c r="G40" s="379" t="s">
        <v>678</v>
      </c>
      <c r="H40" s="379"/>
      <c r="I40" s="379"/>
      <c r="J40" s="379"/>
      <c r="K40" s="250"/>
    </row>
    <row r="41" spans="2:11" s="1" customFormat="1" ht="15" customHeight="1">
      <c r="B41" s="253"/>
      <c r="C41" s="254"/>
      <c r="D41" s="252"/>
      <c r="E41" s="255" t="s">
        <v>113</v>
      </c>
      <c r="F41" s="252"/>
      <c r="G41" s="379" t="s">
        <v>679</v>
      </c>
      <c r="H41" s="379"/>
      <c r="I41" s="379"/>
      <c r="J41" s="379"/>
      <c r="K41" s="250"/>
    </row>
    <row r="42" spans="2:11" s="1" customFormat="1" ht="15" customHeight="1">
      <c r="B42" s="253"/>
      <c r="C42" s="254"/>
      <c r="D42" s="252"/>
      <c r="E42" s="255" t="s">
        <v>680</v>
      </c>
      <c r="F42" s="252"/>
      <c r="G42" s="379" t="s">
        <v>681</v>
      </c>
      <c r="H42" s="379"/>
      <c r="I42" s="379"/>
      <c r="J42" s="379"/>
      <c r="K42" s="250"/>
    </row>
    <row r="43" spans="2:11" s="1" customFormat="1" ht="15" customHeight="1">
      <c r="B43" s="253"/>
      <c r="C43" s="254"/>
      <c r="D43" s="252"/>
      <c r="E43" s="255"/>
      <c r="F43" s="252"/>
      <c r="G43" s="379" t="s">
        <v>682</v>
      </c>
      <c r="H43" s="379"/>
      <c r="I43" s="379"/>
      <c r="J43" s="379"/>
      <c r="K43" s="250"/>
    </row>
    <row r="44" spans="2:11" s="1" customFormat="1" ht="15" customHeight="1">
      <c r="B44" s="253"/>
      <c r="C44" s="254"/>
      <c r="D44" s="252"/>
      <c r="E44" s="255" t="s">
        <v>683</v>
      </c>
      <c r="F44" s="252"/>
      <c r="G44" s="379" t="s">
        <v>684</v>
      </c>
      <c r="H44" s="379"/>
      <c r="I44" s="379"/>
      <c r="J44" s="379"/>
      <c r="K44" s="250"/>
    </row>
    <row r="45" spans="2:11" s="1" customFormat="1" ht="15" customHeight="1">
      <c r="B45" s="253"/>
      <c r="C45" s="254"/>
      <c r="D45" s="252"/>
      <c r="E45" s="255" t="s">
        <v>115</v>
      </c>
      <c r="F45" s="252"/>
      <c r="G45" s="379" t="s">
        <v>685</v>
      </c>
      <c r="H45" s="379"/>
      <c r="I45" s="379"/>
      <c r="J45" s="379"/>
      <c r="K45" s="250"/>
    </row>
    <row r="46" spans="2:11" s="1" customFormat="1" ht="12.75" customHeight="1">
      <c r="B46" s="253"/>
      <c r="C46" s="254"/>
      <c r="D46" s="252"/>
      <c r="E46" s="252"/>
      <c r="F46" s="252"/>
      <c r="G46" s="252"/>
      <c r="H46" s="252"/>
      <c r="I46" s="252"/>
      <c r="J46" s="252"/>
      <c r="K46" s="250"/>
    </row>
    <row r="47" spans="2:11" s="1" customFormat="1" ht="15" customHeight="1">
      <c r="B47" s="253"/>
      <c r="C47" s="254"/>
      <c r="D47" s="379" t="s">
        <v>686</v>
      </c>
      <c r="E47" s="379"/>
      <c r="F47" s="379"/>
      <c r="G47" s="379"/>
      <c r="H47" s="379"/>
      <c r="I47" s="379"/>
      <c r="J47" s="379"/>
      <c r="K47" s="250"/>
    </row>
    <row r="48" spans="2:11" s="1" customFormat="1" ht="15" customHeight="1">
      <c r="B48" s="253"/>
      <c r="C48" s="254"/>
      <c r="D48" s="254"/>
      <c r="E48" s="379" t="s">
        <v>687</v>
      </c>
      <c r="F48" s="379"/>
      <c r="G48" s="379"/>
      <c r="H48" s="379"/>
      <c r="I48" s="379"/>
      <c r="J48" s="379"/>
      <c r="K48" s="250"/>
    </row>
    <row r="49" spans="2:11" s="1" customFormat="1" ht="15" customHeight="1">
      <c r="B49" s="253"/>
      <c r="C49" s="254"/>
      <c r="D49" s="254"/>
      <c r="E49" s="379" t="s">
        <v>688</v>
      </c>
      <c r="F49" s="379"/>
      <c r="G49" s="379"/>
      <c r="H49" s="379"/>
      <c r="I49" s="379"/>
      <c r="J49" s="379"/>
      <c r="K49" s="250"/>
    </row>
    <row r="50" spans="2:11" s="1" customFormat="1" ht="15" customHeight="1">
      <c r="B50" s="253"/>
      <c r="C50" s="254"/>
      <c r="D50" s="254"/>
      <c r="E50" s="379" t="s">
        <v>689</v>
      </c>
      <c r="F50" s="379"/>
      <c r="G50" s="379"/>
      <c r="H50" s="379"/>
      <c r="I50" s="379"/>
      <c r="J50" s="379"/>
      <c r="K50" s="250"/>
    </row>
    <row r="51" spans="2:11" s="1" customFormat="1" ht="15" customHeight="1">
      <c r="B51" s="253"/>
      <c r="C51" s="254"/>
      <c r="D51" s="379" t="s">
        <v>690</v>
      </c>
      <c r="E51" s="379"/>
      <c r="F51" s="379"/>
      <c r="G51" s="379"/>
      <c r="H51" s="379"/>
      <c r="I51" s="379"/>
      <c r="J51" s="379"/>
      <c r="K51" s="250"/>
    </row>
    <row r="52" spans="2:11" s="1" customFormat="1" ht="25.5" customHeight="1">
      <c r="B52" s="249"/>
      <c r="C52" s="380" t="s">
        <v>691</v>
      </c>
      <c r="D52" s="380"/>
      <c r="E52" s="380"/>
      <c r="F52" s="380"/>
      <c r="G52" s="380"/>
      <c r="H52" s="380"/>
      <c r="I52" s="380"/>
      <c r="J52" s="380"/>
      <c r="K52" s="250"/>
    </row>
    <row r="53" spans="2:11" s="1" customFormat="1" ht="5.25" customHeight="1">
      <c r="B53" s="249"/>
      <c r="C53" s="251"/>
      <c r="D53" s="251"/>
      <c r="E53" s="251"/>
      <c r="F53" s="251"/>
      <c r="G53" s="251"/>
      <c r="H53" s="251"/>
      <c r="I53" s="251"/>
      <c r="J53" s="251"/>
      <c r="K53" s="250"/>
    </row>
    <row r="54" spans="2:11" s="1" customFormat="1" ht="15" customHeight="1">
      <c r="B54" s="249"/>
      <c r="C54" s="379" t="s">
        <v>692</v>
      </c>
      <c r="D54" s="379"/>
      <c r="E54" s="379"/>
      <c r="F54" s="379"/>
      <c r="G54" s="379"/>
      <c r="H54" s="379"/>
      <c r="I54" s="379"/>
      <c r="J54" s="379"/>
      <c r="K54" s="250"/>
    </row>
    <row r="55" spans="2:11" s="1" customFormat="1" ht="15" customHeight="1">
      <c r="B55" s="249"/>
      <c r="C55" s="379" t="s">
        <v>693</v>
      </c>
      <c r="D55" s="379"/>
      <c r="E55" s="379"/>
      <c r="F55" s="379"/>
      <c r="G55" s="379"/>
      <c r="H55" s="379"/>
      <c r="I55" s="379"/>
      <c r="J55" s="379"/>
      <c r="K55" s="250"/>
    </row>
    <row r="56" spans="2:11" s="1" customFormat="1" ht="12.75" customHeight="1">
      <c r="B56" s="249"/>
      <c r="C56" s="252"/>
      <c r="D56" s="252"/>
      <c r="E56" s="252"/>
      <c r="F56" s="252"/>
      <c r="G56" s="252"/>
      <c r="H56" s="252"/>
      <c r="I56" s="252"/>
      <c r="J56" s="252"/>
      <c r="K56" s="250"/>
    </row>
    <row r="57" spans="2:11" s="1" customFormat="1" ht="15" customHeight="1">
      <c r="B57" s="249"/>
      <c r="C57" s="379" t="s">
        <v>694</v>
      </c>
      <c r="D57" s="379"/>
      <c r="E57" s="379"/>
      <c r="F57" s="379"/>
      <c r="G57" s="379"/>
      <c r="H57" s="379"/>
      <c r="I57" s="379"/>
      <c r="J57" s="379"/>
      <c r="K57" s="250"/>
    </row>
    <row r="58" spans="2:11" s="1" customFormat="1" ht="15" customHeight="1">
      <c r="B58" s="249"/>
      <c r="C58" s="254"/>
      <c r="D58" s="379" t="s">
        <v>695</v>
      </c>
      <c r="E58" s="379"/>
      <c r="F58" s="379"/>
      <c r="G58" s="379"/>
      <c r="H58" s="379"/>
      <c r="I58" s="379"/>
      <c r="J58" s="379"/>
      <c r="K58" s="250"/>
    </row>
    <row r="59" spans="2:11" s="1" customFormat="1" ht="15" customHeight="1">
      <c r="B59" s="249"/>
      <c r="C59" s="254"/>
      <c r="D59" s="379" t="s">
        <v>696</v>
      </c>
      <c r="E59" s="379"/>
      <c r="F59" s="379"/>
      <c r="G59" s="379"/>
      <c r="H59" s="379"/>
      <c r="I59" s="379"/>
      <c r="J59" s="379"/>
      <c r="K59" s="250"/>
    </row>
    <row r="60" spans="2:11" s="1" customFormat="1" ht="15" customHeight="1">
      <c r="B60" s="249"/>
      <c r="C60" s="254"/>
      <c r="D60" s="379" t="s">
        <v>697</v>
      </c>
      <c r="E60" s="379"/>
      <c r="F60" s="379"/>
      <c r="G60" s="379"/>
      <c r="H60" s="379"/>
      <c r="I60" s="379"/>
      <c r="J60" s="379"/>
      <c r="K60" s="250"/>
    </row>
    <row r="61" spans="2:11" s="1" customFormat="1" ht="15" customHeight="1">
      <c r="B61" s="249"/>
      <c r="C61" s="254"/>
      <c r="D61" s="379" t="s">
        <v>698</v>
      </c>
      <c r="E61" s="379"/>
      <c r="F61" s="379"/>
      <c r="G61" s="379"/>
      <c r="H61" s="379"/>
      <c r="I61" s="379"/>
      <c r="J61" s="379"/>
      <c r="K61" s="250"/>
    </row>
    <row r="62" spans="2:11" s="1" customFormat="1" ht="15" customHeight="1">
      <c r="B62" s="249"/>
      <c r="C62" s="254"/>
      <c r="D62" s="381" t="s">
        <v>699</v>
      </c>
      <c r="E62" s="381"/>
      <c r="F62" s="381"/>
      <c r="G62" s="381"/>
      <c r="H62" s="381"/>
      <c r="I62" s="381"/>
      <c r="J62" s="381"/>
      <c r="K62" s="250"/>
    </row>
    <row r="63" spans="2:11" s="1" customFormat="1" ht="15" customHeight="1">
      <c r="B63" s="249"/>
      <c r="C63" s="254"/>
      <c r="D63" s="379" t="s">
        <v>700</v>
      </c>
      <c r="E63" s="379"/>
      <c r="F63" s="379"/>
      <c r="G63" s="379"/>
      <c r="H63" s="379"/>
      <c r="I63" s="379"/>
      <c r="J63" s="379"/>
      <c r="K63" s="250"/>
    </row>
    <row r="64" spans="2:11" s="1" customFormat="1" ht="12.75" customHeight="1">
      <c r="B64" s="249"/>
      <c r="C64" s="254"/>
      <c r="D64" s="254"/>
      <c r="E64" s="257"/>
      <c r="F64" s="254"/>
      <c r="G64" s="254"/>
      <c r="H64" s="254"/>
      <c r="I64" s="254"/>
      <c r="J64" s="254"/>
      <c r="K64" s="250"/>
    </row>
    <row r="65" spans="2:11" s="1" customFormat="1" ht="15" customHeight="1">
      <c r="B65" s="249"/>
      <c r="C65" s="254"/>
      <c r="D65" s="379" t="s">
        <v>701</v>
      </c>
      <c r="E65" s="379"/>
      <c r="F65" s="379"/>
      <c r="G65" s="379"/>
      <c r="H65" s="379"/>
      <c r="I65" s="379"/>
      <c r="J65" s="379"/>
      <c r="K65" s="250"/>
    </row>
    <row r="66" spans="2:11" s="1" customFormat="1" ht="15" customHeight="1">
      <c r="B66" s="249"/>
      <c r="C66" s="254"/>
      <c r="D66" s="381" t="s">
        <v>702</v>
      </c>
      <c r="E66" s="381"/>
      <c r="F66" s="381"/>
      <c r="G66" s="381"/>
      <c r="H66" s="381"/>
      <c r="I66" s="381"/>
      <c r="J66" s="381"/>
      <c r="K66" s="250"/>
    </row>
    <row r="67" spans="2:11" s="1" customFormat="1" ht="15" customHeight="1">
      <c r="B67" s="249"/>
      <c r="C67" s="254"/>
      <c r="D67" s="379" t="s">
        <v>703</v>
      </c>
      <c r="E67" s="379"/>
      <c r="F67" s="379"/>
      <c r="G67" s="379"/>
      <c r="H67" s="379"/>
      <c r="I67" s="379"/>
      <c r="J67" s="379"/>
      <c r="K67" s="250"/>
    </row>
    <row r="68" spans="2:11" s="1" customFormat="1" ht="15" customHeight="1">
      <c r="B68" s="249"/>
      <c r="C68" s="254"/>
      <c r="D68" s="379" t="s">
        <v>704</v>
      </c>
      <c r="E68" s="379"/>
      <c r="F68" s="379"/>
      <c r="G68" s="379"/>
      <c r="H68" s="379"/>
      <c r="I68" s="379"/>
      <c r="J68" s="379"/>
      <c r="K68" s="250"/>
    </row>
    <row r="69" spans="2:11" s="1" customFormat="1" ht="15" customHeight="1">
      <c r="B69" s="249"/>
      <c r="C69" s="254"/>
      <c r="D69" s="379" t="s">
        <v>705</v>
      </c>
      <c r="E69" s="379"/>
      <c r="F69" s="379"/>
      <c r="G69" s="379"/>
      <c r="H69" s="379"/>
      <c r="I69" s="379"/>
      <c r="J69" s="379"/>
      <c r="K69" s="250"/>
    </row>
    <row r="70" spans="2:11" s="1" customFormat="1" ht="15" customHeight="1">
      <c r="B70" s="249"/>
      <c r="C70" s="254"/>
      <c r="D70" s="379" t="s">
        <v>706</v>
      </c>
      <c r="E70" s="379"/>
      <c r="F70" s="379"/>
      <c r="G70" s="379"/>
      <c r="H70" s="379"/>
      <c r="I70" s="379"/>
      <c r="J70" s="379"/>
      <c r="K70" s="250"/>
    </row>
    <row r="71" spans="2:11" s="1" customFormat="1" ht="12.75" customHeight="1">
      <c r="B71" s="258"/>
      <c r="C71" s="259"/>
      <c r="D71" s="259"/>
      <c r="E71" s="259"/>
      <c r="F71" s="259"/>
      <c r="G71" s="259"/>
      <c r="H71" s="259"/>
      <c r="I71" s="259"/>
      <c r="J71" s="259"/>
      <c r="K71" s="260"/>
    </row>
    <row r="72" spans="2:11" s="1" customFormat="1" ht="18.75" customHeight="1">
      <c r="B72" s="261"/>
      <c r="C72" s="261"/>
      <c r="D72" s="261"/>
      <c r="E72" s="261"/>
      <c r="F72" s="261"/>
      <c r="G72" s="261"/>
      <c r="H72" s="261"/>
      <c r="I72" s="261"/>
      <c r="J72" s="261"/>
      <c r="K72" s="262"/>
    </row>
    <row r="73" spans="2:11" s="1" customFormat="1" ht="18.75" customHeight="1">
      <c r="B73" s="262"/>
      <c r="C73" s="262"/>
      <c r="D73" s="262"/>
      <c r="E73" s="262"/>
      <c r="F73" s="262"/>
      <c r="G73" s="262"/>
      <c r="H73" s="262"/>
      <c r="I73" s="262"/>
      <c r="J73" s="262"/>
      <c r="K73" s="262"/>
    </row>
    <row r="74" spans="2:11" s="1" customFormat="1" ht="7.5" customHeight="1">
      <c r="B74" s="263"/>
      <c r="C74" s="264"/>
      <c r="D74" s="264"/>
      <c r="E74" s="264"/>
      <c r="F74" s="264"/>
      <c r="G74" s="264"/>
      <c r="H74" s="264"/>
      <c r="I74" s="264"/>
      <c r="J74" s="264"/>
      <c r="K74" s="265"/>
    </row>
    <row r="75" spans="2:11" s="1" customFormat="1" ht="45" customHeight="1">
      <c r="B75" s="266"/>
      <c r="C75" s="374" t="s">
        <v>707</v>
      </c>
      <c r="D75" s="374"/>
      <c r="E75" s="374"/>
      <c r="F75" s="374"/>
      <c r="G75" s="374"/>
      <c r="H75" s="374"/>
      <c r="I75" s="374"/>
      <c r="J75" s="374"/>
      <c r="K75" s="267"/>
    </row>
    <row r="76" spans="2:11" s="1" customFormat="1" ht="17.25" customHeight="1">
      <c r="B76" s="266"/>
      <c r="C76" s="268" t="s">
        <v>708</v>
      </c>
      <c r="D76" s="268"/>
      <c r="E76" s="268"/>
      <c r="F76" s="268" t="s">
        <v>709</v>
      </c>
      <c r="G76" s="269"/>
      <c r="H76" s="268" t="s">
        <v>60</v>
      </c>
      <c r="I76" s="268" t="s">
        <v>63</v>
      </c>
      <c r="J76" s="268" t="s">
        <v>710</v>
      </c>
      <c r="K76" s="267"/>
    </row>
    <row r="77" spans="2:11" s="1" customFormat="1" ht="17.25" customHeight="1">
      <c r="B77" s="266"/>
      <c r="C77" s="270" t="s">
        <v>711</v>
      </c>
      <c r="D77" s="270"/>
      <c r="E77" s="270"/>
      <c r="F77" s="271" t="s">
        <v>712</v>
      </c>
      <c r="G77" s="272"/>
      <c r="H77" s="270"/>
      <c r="I77" s="270"/>
      <c r="J77" s="270" t="s">
        <v>713</v>
      </c>
      <c r="K77" s="267"/>
    </row>
    <row r="78" spans="2:11" s="1" customFormat="1" ht="5.25" customHeight="1">
      <c r="B78" s="266"/>
      <c r="C78" s="273"/>
      <c r="D78" s="273"/>
      <c r="E78" s="273"/>
      <c r="F78" s="273"/>
      <c r="G78" s="274"/>
      <c r="H78" s="273"/>
      <c r="I78" s="273"/>
      <c r="J78" s="273"/>
      <c r="K78" s="267"/>
    </row>
    <row r="79" spans="2:11" s="1" customFormat="1" ht="15" customHeight="1">
      <c r="B79" s="266"/>
      <c r="C79" s="255" t="s">
        <v>59</v>
      </c>
      <c r="D79" s="275"/>
      <c r="E79" s="275"/>
      <c r="F79" s="276" t="s">
        <v>714</v>
      </c>
      <c r="G79" s="277"/>
      <c r="H79" s="255" t="s">
        <v>715</v>
      </c>
      <c r="I79" s="255" t="s">
        <v>716</v>
      </c>
      <c r="J79" s="255">
        <v>20</v>
      </c>
      <c r="K79" s="267"/>
    </row>
    <row r="80" spans="2:11" s="1" customFormat="1" ht="15" customHeight="1">
      <c r="B80" s="266"/>
      <c r="C80" s="255" t="s">
        <v>717</v>
      </c>
      <c r="D80" s="255"/>
      <c r="E80" s="255"/>
      <c r="F80" s="276" t="s">
        <v>714</v>
      </c>
      <c r="G80" s="277"/>
      <c r="H80" s="255" t="s">
        <v>718</v>
      </c>
      <c r="I80" s="255" t="s">
        <v>716</v>
      </c>
      <c r="J80" s="255">
        <v>120</v>
      </c>
      <c r="K80" s="267"/>
    </row>
    <row r="81" spans="2:11" s="1" customFormat="1" ht="15" customHeight="1">
      <c r="B81" s="278"/>
      <c r="C81" s="255" t="s">
        <v>719</v>
      </c>
      <c r="D81" s="255"/>
      <c r="E81" s="255"/>
      <c r="F81" s="276" t="s">
        <v>720</v>
      </c>
      <c r="G81" s="277"/>
      <c r="H81" s="255" t="s">
        <v>721</v>
      </c>
      <c r="I81" s="255" t="s">
        <v>716</v>
      </c>
      <c r="J81" s="255">
        <v>50</v>
      </c>
      <c r="K81" s="267"/>
    </row>
    <row r="82" spans="2:11" s="1" customFormat="1" ht="15" customHeight="1">
      <c r="B82" s="278"/>
      <c r="C82" s="255" t="s">
        <v>722</v>
      </c>
      <c r="D82" s="255"/>
      <c r="E82" s="255"/>
      <c r="F82" s="276" t="s">
        <v>714</v>
      </c>
      <c r="G82" s="277"/>
      <c r="H82" s="255" t="s">
        <v>723</v>
      </c>
      <c r="I82" s="255" t="s">
        <v>724</v>
      </c>
      <c r="J82" s="255"/>
      <c r="K82" s="267"/>
    </row>
    <row r="83" spans="2:11" s="1" customFormat="1" ht="15" customHeight="1">
      <c r="B83" s="278"/>
      <c r="C83" s="279" t="s">
        <v>725</v>
      </c>
      <c r="D83" s="279"/>
      <c r="E83" s="279"/>
      <c r="F83" s="280" t="s">
        <v>720</v>
      </c>
      <c r="G83" s="279"/>
      <c r="H83" s="279" t="s">
        <v>726</v>
      </c>
      <c r="I83" s="279" t="s">
        <v>716</v>
      </c>
      <c r="J83" s="279">
        <v>15</v>
      </c>
      <c r="K83" s="267"/>
    </row>
    <row r="84" spans="2:11" s="1" customFormat="1" ht="15" customHeight="1">
      <c r="B84" s="278"/>
      <c r="C84" s="279" t="s">
        <v>727</v>
      </c>
      <c r="D84" s="279"/>
      <c r="E84" s="279"/>
      <c r="F84" s="280" t="s">
        <v>720</v>
      </c>
      <c r="G84" s="279"/>
      <c r="H84" s="279" t="s">
        <v>728</v>
      </c>
      <c r="I84" s="279" t="s">
        <v>716</v>
      </c>
      <c r="J84" s="279">
        <v>15</v>
      </c>
      <c r="K84" s="267"/>
    </row>
    <row r="85" spans="2:11" s="1" customFormat="1" ht="15" customHeight="1">
      <c r="B85" s="278"/>
      <c r="C85" s="279" t="s">
        <v>729</v>
      </c>
      <c r="D85" s="279"/>
      <c r="E85" s="279"/>
      <c r="F85" s="280" t="s">
        <v>720</v>
      </c>
      <c r="G85" s="279"/>
      <c r="H85" s="279" t="s">
        <v>730</v>
      </c>
      <c r="I85" s="279" t="s">
        <v>716</v>
      </c>
      <c r="J85" s="279">
        <v>20</v>
      </c>
      <c r="K85" s="267"/>
    </row>
    <row r="86" spans="2:11" s="1" customFormat="1" ht="15" customHeight="1">
      <c r="B86" s="278"/>
      <c r="C86" s="279" t="s">
        <v>731</v>
      </c>
      <c r="D86" s="279"/>
      <c r="E86" s="279"/>
      <c r="F86" s="280" t="s">
        <v>720</v>
      </c>
      <c r="G86" s="279"/>
      <c r="H86" s="279" t="s">
        <v>732</v>
      </c>
      <c r="I86" s="279" t="s">
        <v>716</v>
      </c>
      <c r="J86" s="279">
        <v>20</v>
      </c>
      <c r="K86" s="267"/>
    </row>
    <row r="87" spans="2:11" s="1" customFormat="1" ht="15" customHeight="1">
      <c r="B87" s="278"/>
      <c r="C87" s="255" t="s">
        <v>733</v>
      </c>
      <c r="D87" s="255"/>
      <c r="E87" s="255"/>
      <c r="F87" s="276" t="s">
        <v>720</v>
      </c>
      <c r="G87" s="277"/>
      <c r="H87" s="255" t="s">
        <v>734</v>
      </c>
      <c r="I87" s="255" t="s">
        <v>716</v>
      </c>
      <c r="J87" s="255">
        <v>50</v>
      </c>
      <c r="K87" s="267"/>
    </row>
    <row r="88" spans="2:11" s="1" customFormat="1" ht="15" customHeight="1">
      <c r="B88" s="278"/>
      <c r="C88" s="255" t="s">
        <v>735</v>
      </c>
      <c r="D88" s="255"/>
      <c r="E88" s="255"/>
      <c r="F88" s="276" t="s">
        <v>720</v>
      </c>
      <c r="G88" s="277"/>
      <c r="H88" s="255" t="s">
        <v>736</v>
      </c>
      <c r="I88" s="255" t="s">
        <v>716</v>
      </c>
      <c r="J88" s="255">
        <v>20</v>
      </c>
      <c r="K88" s="267"/>
    </row>
    <row r="89" spans="2:11" s="1" customFormat="1" ht="15" customHeight="1">
      <c r="B89" s="278"/>
      <c r="C89" s="255" t="s">
        <v>737</v>
      </c>
      <c r="D89" s="255"/>
      <c r="E89" s="255"/>
      <c r="F89" s="276" t="s">
        <v>720</v>
      </c>
      <c r="G89" s="277"/>
      <c r="H89" s="255" t="s">
        <v>738</v>
      </c>
      <c r="I89" s="255" t="s">
        <v>716</v>
      </c>
      <c r="J89" s="255">
        <v>20</v>
      </c>
      <c r="K89" s="267"/>
    </row>
    <row r="90" spans="2:11" s="1" customFormat="1" ht="15" customHeight="1">
      <c r="B90" s="278"/>
      <c r="C90" s="255" t="s">
        <v>739</v>
      </c>
      <c r="D90" s="255"/>
      <c r="E90" s="255"/>
      <c r="F90" s="276" t="s">
        <v>720</v>
      </c>
      <c r="G90" s="277"/>
      <c r="H90" s="255" t="s">
        <v>740</v>
      </c>
      <c r="I90" s="255" t="s">
        <v>716</v>
      </c>
      <c r="J90" s="255">
        <v>50</v>
      </c>
      <c r="K90" s="267"/>
    </row>
    <row r="91" spans="2:11" s="1" customFormat="1" ht="15" customHeight="1">
      <c r="B91" s="278"/>
      <c r="C91" s="255" t="s">
        <v>741</v>
      </c>
      <c r="D91" s="255"/>
      <c r="E91" s="255"/>
      <c r="F91" s="276" t="s">
        <v>720</v>
      </c>
      <c r="G91" s="277"/>
      <c r="H91" s="255" t="s">
        <v>741</v>
      </c>
      <c r="I91" s="255" t="s">
        <v>716</v>
      </c>
      <c r="J91" s="255">
        <v>50</v>
      </c>
      <c r="K91" s="267"/>
    </row>
    <row r="92" spans="2:11" s="1" customFormat="1" ht="15" customHeight="1">
      <c r="B92" s="278"/>
      <c r="C92" s="255" t="s">
        <v>742</v>
      </c>
      <c r="D92" s="255"/>
      <c r="E92" s="255"/>
      <c r="F92" s="276" t="s">
        <v>720</v>
      </c>
      <c r="G92" s="277"/>
      <c r="H92" s="255" t="s">
        <v>743</v>
      </c>
      <c r="I92" s="255" t="s">
        <v>716</v>
      </c>
      <c r="J92" s="255">
        <v>255</v>
      </c>
      <c r="K92" s="267"/>
    </row>
    <row r="93" spans="2:11" s="1" customFormat="1" ht="15" customHeight="1">
      <c r="B93" s="278"/>
      <c r="C93" s="255" t="s">
        <v>744</v>
      </c>
      <c r="D93" s="255"/>
      <c r="E93" s="255"/>
      <c r="F93" s="276" t="s">
        <v>714</v>
      </c>
      <c r="G93" s="277"/>
      <c r="H93" s="255" t="s">
        <v>745</v>
      </c>
      <c r="I93" s="255" t="s">
        <v>746</v>
      </c>
      <c r="J93" s="255"/>
      <c r="K93" s="267"/>
    </row>
    <row r="94" spans="2:11" s="1" customFormat="1" ht="15" customHeight="1">
      <c r="B94" s="278"/>
      <c r="C94" s="255" t="s">
        <v>747</v>
      </c>
      <c r="D94" s="255"/>
      <c r="E94" s="255"/>
      <c r="F94" s="276" t="s">
        <v>714</v>
      </c>
      <c r="G94" s="277"/>
      <c r="H94" s="255" t="s">
        <v>748</v>
      </c>
      <c r="I94" s="255" t="s">
        <v>749</v>
      </c>
      <c r="J94" s="255"/>
      <c r="K94" s="267"/>
    </row>
    <row r="95" spans="2:11" s="1" customFormat="1" ht="15" customHeight="1">
      <c r="B95" s="278"/>
      <c r="C95" s="255" t="s">
        <v>750</v>
      </c>
      <c r="D95" s="255"/>
      <c r="E95" s="255"/>
      <c r="F95" s="276" t="s">
        <v>714</v>
      </c>
      <c r="G95" s="277"/>
      <c r="H95" s="255" t="s">
        <v>750</v>
      </c>
      <c r="I95" s="255" t="s">
        <v>749</v>
      </c>
      <c r="J95" s="255"/>
      <c r="K95" s="267"/>
    </row>
    <row r="96" spans="2:11" s="1" customFormat="1" ht="15" customHeight="1">
      <c r="B96" s="278"/>
      <c r="C96" s="255" t="s">
        <v>44</v>
      </c>
      <c r="D96" s="255"/>
      <c r="E96" s="255"/>
      <c r="F96" s="276" t="s">
        <v>714</v>
      </c>
      <c r="G96" s="277"/>
      <c r="H96" s="255" t="s">
        <v>751</v>
      </c>
      <c r="I96" s="255" t="s">
        <v>749</v>
      </c>
      <c r="J96" s="255"/>
      <c r="K96" s="267"/>
    </row>
    <row r="97" spans="2:11" s="1" customFormat="1" ht="15" customHeight="1">
      <c r="B97" s="278"/>
      <c r="C97" s="255" t="s">
        <v>54</v>
      </c>
      <c r="D97" s="255"/>
      <c r="E97" s="255"/>
      <c r="F97" s="276" t="s">
        <v>714</v>
      </c>
      <c r="G97" s="277"/>
      <c r="H97" s="255" t="s">
        <v>752</v>
      </c>
      <c r="I97" s="255" t="s">
        <v>749</v>
      </c>
      <c r="J97" s="255"/>
      <c r="K97" s="267"/>
    </row>
    <row r="98" spans="2:11" s="1" customFormat="1" ht="15" customHeight="1">
      <c r="B98" s="281"/>
      <c r="C98" s="282"/>
      <c r="D98" s="282"/>
      <c r="E98" s="282"/>
      <c r="F98" s="282"/>
      <c r="G98" s="282"/>
      <c r="H98" s="282"/>
      <c r="I98" s="282"/>
      <c r="J98" s="282"/>
      <c r="K98" s="283"/>
    </row>
    <row r="99" spans="2:11" s="1" customFormat="1" ht="18.75" customHeight="1">
      <c r="B99" s="284"/>
      <c r="C99" s="285"/>
      <c r="D99" s="285"/>
      <c r="E99" s="285"/>
      <c r="F99" s="285"/>
      <c r="G99" s="285"/>
      <c r="H99" s="285"/>
      <c r="I99" s="285"/>
      <c r="J99" s="285"/>
      <c r="K99" s="284"/>
    </row>
    <row r="100" spans="2:11" s="1" customFormat="1" ht="18.75" customHeight="1">
      <c r="B100" s="262"/>
      <c r="C100" s="262"/>
      <c r="D100" s="262"/>
      <c r="E100" s="262"/>
      <c r="F100" s="262"/>
      <c r="G100" s="262"/>
      <c r="H100" s="262"/>
      <c r="I100" s="262"/>
      <c r="J100" s="262"/>
      <c r="K100" s="262"/>
    </row>
    <row r="101" spans="2:11" s="1" customFormat="1" ht="7.5" customHeight="1">
      <c r="B101" s="263"/>
      <c r="C101" s="264"/>
      <c r="D101" s="264"/>
      <c r="E101" s="264"/>
      <c r="F101" s="264"/>
      <c r="G101" s="264"/>
      <c r="H101" s="264"/>
      <c r="I101" s="264"/>
      <c r="J101" s="264"/>
      <c r="K101" s="265"/>
    </row>
    <row r="102" spans="2:11" s="1" customFormat="1" ht="45" customHeight="1">
      <c r="B102" s="266"/>
      <c r="C102" s="374" t="s">
        <v>753</v>
      </c>
      <c r="D102" s="374"/>
      <c r="E102" s="374"/>
      <c r="F102" s="374"/>
      <c r="G102" s="374"/>
      <c r="H102" s="374"/>
      <c r="I102" s="374"/>
      <c r="J102" s="374"/>
      <c r="K102" s="267"/>
    </row>
    <row r="103" spans="2:11" s="1" customFormat="1" ht="17.25" customHeight="1">
      <c r="B103" s="266"/>
      <c r="C103" s="268" t="s">
        <v>708</v>
      </c>
      <c r="D103" s="268"/>
      <c r="E103" s="268"/>
      <c r="F103" s="268" t="s">
        <v>709</v>
      </c>
      <c r="G103" s="269"/>
      <c r="H103" s="268" t="s">
        <v>60</v>
      </c>
      <c r="I103" s="268" t="s">
        <v>63</v>
      </c>
      <c r="J103" s="268" t="s">
        <v>710</v>
      </c>
      <c r="K103" s="267"/>
    </row>
    <row r="104" spans="2:11" s="1" customFormat="1" ht="17.25" customHeight="1">
      <c r="B104" s="266"/>
      <c r="C104" s="270" t="s">
        <v>711</v>
      </c>
      <c r="D104" s="270"/>
      <c r="E104" s="270"/>
      <c r="F104" s="271" t="s">
        <v>712</v>
      </c>
      <c r="G104" s="272"/>
      <c r="H104" s="270"/>
      <c r="I104" s="270"/>
      <c r="J104" s="270" t="s">
        <v>713</v>
      </c>
      <c r="K104" s="267"/>
    </row>
    <row r="105" spans="2:11" s="1" customFormat="1" ht="5.25" customHeight="1">
      <c r="B105" s="266"/>
      <c r="C105" s="268"/>
      <c r="D105" s="268"/>
      <c r="E105" s="268"/>
      <c r="F105" s="268"/>
      <c r="G105" s="286"/>
      <c r="H105" s="268"/>
      <c r="I105" s="268"/>
      <c r="J105" s="268"/>
      <c r="K105" s="267"/>
    </row>
    <row r="106" spans="2:11" s="1" customFormat="1" ht="15" customHeight="1">
      <c r="B106" s="266"/>
      <c r="C106" s="255" t="s">
        <v>59</v>
      </c>
      <c r="D106" s="275"/>
      <c r="E106" s="275"/>
      <c r="F106" s="276" t="s">
        <v>714</v>
      </c>
      <c r="G106" s="255"/>
      <c r="H106" s="255" t="s">
        <v>754</v>
      </c>
      <c r="I106" s="255" t="s">
        <v>716</v>
      </c>
      <c r="J106" s="255">
        <v>20</v>
      </c>
      <c r="K106" s="267"/>
    </row>
    <row r="107" spans="2:11" s="1" customFormat="1" ht="15" customHeight="1">
      <c r="B107" s="266"/>
      <c r="C107" s="255" t="s">
        <v>717</v>
      </c>
      <c r="D107" s="255"/>
      <c r="E107" s="255"/>
      <c r="F107" s="276" t="s">
        <v>714</v>
      </c>
      <c r="G107" s="255"/>
      <c r="H107" s="255" t="s">
        <v>754</v>
      </c>
      <c r="I107" s="255" t="s">
        <v>716</v>
      </c>
      <c r="J107" s="255">
        <v>120</v>
      </c>
      <c r="K107" s="267"/>
    </row>
    <row r="108" spans="2:11" s="1" customFormat="1" ht="15" customHeight="1">
      <c r="B108" s="278"/>
      <c r="C108" s="255" t="s">
        <v>719</v>
      </c>
      <c r="D108" s="255"/>
      <c r="E108" s="255"/>
      <c r="F108" s="276" t="s">
        <v>720</v>
      </c>
      <c r="G108" s="255"/>
      <c r="H108" s="255" t="s">
        <v>754</v>
      </c>
      <c r="I108" s="255" t="s">
        <v>716</v>
      </c>
      <c r="J108" s="255">
        <v>50</v>
      </c>
      <c r="K108" s="267"/>
    </row>
    <row r="109" spans="2:11" s="1" customFormat="1" ht="15" customHeight="1">
      <c r="B109" s="278"/>
      <c r="C109" s="255" t="s">
        <v>722</v>
      </c>
      <c r="D109" s="255"/>
      <c r="E109" s="255"/>
      <c r="F109" s="276" t="s">
        <v>714</v>
      </c>
      <c r="G109" s="255"/>
      <c r="H109" s="255" t="s">
        <v>754</v>
      </c>
      <c r="I109" s="255" t="s">
        <v>724</v>
      </c>
      <c r="J109" s="255"/>
      <c r="K109" s="267"/>
    </row>
    <row r="110" spans="2:11" s="1" customFormat="1" ht="15" customHeight="1">
      <c r="B110" s="278"/>
      <c r="C110" s="255" t="s">
        <v>733</v>
      </c>
      <c r="D110" s="255"/>
      <c r="E110" s="255"/>
      <c r="F110" s="276" t="s">
        <v>720</v>
      </c>
      <c r="G110" s="255"/>
      <c r="H110" s="255" t="s">
        <v>754</v>
      </c>
      <c r="I110" s="255" t="s">
        <v>716</v>
      </c>
      <c r="J110" s="255">
        <v>50</v>
      </c>
      <c r="K110" s="267"/>
    </row>
    <row r="111" spans="2:11" s="1" customFormat="1" ht="15" customHeight="1">
      <c r="B111" s="278"/>
      <c r="C111" s="255" t="s">
        <v>741</v>
      </c>
      <c r="D111" s="255"/>
      <c r="E111" s="255"/>
      <c r="F111" s="276" t="s">
        <v>720</v>
      </c>
      <c r="G111" s="255"/>
      <c r="H111" s="255" t="s">
        <v>754</v>
      </c>
      <c r="I111" s="255" t="s">
        <v>716</v>
      </c>
      <c r="J111" s="255">
        <v>50</v>
      </c>
      <c r="K111" s="267"/>
    </row>
    <row r="112" spans="2:11" s="1" customFormat="1" ht="15" customHeight="1">
      <c r="B112" s="278"/>
      <c r="C112" s="255" t="s">
        <v>739</v>
      </c>
      <c r="D112" s="255"/>
      <c r="E112" s="255"/>
      <c r="F112" s="276" t="s">
        <v>720</v>
      </c>
      <c r="G112" s="255"/>
      <c r="H112" s="255" t="s">
        <v>754</v>
      </c>
      <c r="I112" s="255" t="s">
        <v>716</v>
      </c>
      <c r="J112" s="255">
        <v>50</v>
      </c>
      <c r="K112" s="267"/>
    </row>
    <row r="113" spans="2:11" s="1" customFormat="1" ht="15" customHeight="1">
      <c r="B113" s="278"/>
      <c r="C113" s="255" t="s">
        <v>59</v>
      </c>
      <c r="D113" s="255"/>
      <c r="E113" s="255"/>
      <c r="F113" s="276" t="s">
        <v>714</v>
      </c>
      <c r="G113" s="255"/>
      <c r="H113" s="255" t="s">
        <v>755</v>
      </c>
      <c r="I113" s="255" t="s">
        <v>716</v>
      </c>
      <c r="J113" s="255">
        <v>20</v>
      </c>
      <c r="K113" s="267"/>
    </row>
    <row r="114" spans="2:11" s="1" customFormat="1" ht="15" customHeight="1">
      <c r="B114" s="278"/>
      <c r="C114" s="255" t="s">
        <v>756</v>
      </c>
      <c r="D114" s="255"/>
      <c r="E114" s="255"/>
      <c r="F114" s="276" t="s">
        <v>714</v>
      </c>
      <c r="G114" s="255"/>
      <c r="H114" s="255" t="s">
        <v>757</v>
      </c>
      <c r="I114" s="255" t="s">
        <v>716</v>
      </c>
      <c r="J114" s="255">
        <v>120</v>
      </c>
      <c r="K114" s="267"/>
    </row>
    <row r="115" spans="2:11" s="1" customFormat="1" ht="15" customHeight="1">
      <c r="B115" s="278"/>
      <c r="C115" s="255" t="s">
        <v>44</v>
      </c>
      <c r="D115" s="255"/>
      <c r="E115" s="255"/>
      <c r="F115" s="276" t="s">
        <v>714</v>
      </c>
      <c r="G115" s="255"/>
      <c r="H115" s="255" t="s">
        <v>758</v>
      </c>
      <c r="I115" s="255" t="s">
        <v>749</v>
      </c>
      <c r="J115" s="255"/>
      <c r="K115" s="267"/>
    </row>
    <row r="116" spans="2:11" s="1" customFormat="1" ht="15" customHeight="1">
      <c r="B116" s="278"/>
      <c r="C116" s="255" t="s">
        <v>54</v>
      </c>
      <c r="D116" s="255"/>
      <c r="E116" s="255"/>
      <c r="F116" s="276" t="s">
        <v>714</v>
      </c>
      <c r="G116" s="255"/>
      <c r="H116" s="255" t="s">
        <v>759</v>
      </c>
      <c r="I116" s="255" t="s">
        <v>749</v>
      </c>
      <c r="J116" s="255"/>
      <c r="K116" s="267"/>
    </row>
    <row r="117" spans="2:11" s="1" customFormat="1" ht="15" customHeight="1">
      <c r="B117" s="278"/>
      <c r="C117" s="255" t="s">
        <v>63</v>
      </c>
      <c r="D117" s="255"/>
      <c r="E117" s="255"/>
      <c r="F117" s="276" t="s">
        <v>714</v>
      </c>
      <c r="G117" s="255"/>
      <c r="H117" s="255" t="s">
        <v>760</v>
      </c>
      <c r="I117" s="255" t="s">
        <v>761</v>
      </c>
      <c r="J117" s="255"/>
      <c r="K117" s="267"/>
    </row>
    <row r="118" spans="2:11" s="1" customFormat="1" ht="15" customHeight="1">
      <c r="B118" s="281"/>
      <c r="C118" s="287"/>
      <c r="D118" s="287"/>
      <c r="E118" s="287"/>
      <c r="F118" s="287"/>
      <c r="G118" s="287"/>
      <c r="H118" s="287"/>
      <c r="I118" s="287"/>
      <c r="J118" s="287"/>
      <c r="K118" s="283"/>
    </row>
    <row r="119" spans="2:11" s="1" customFormat="1" ht="18.75" customHeight="1">
      <c r="B119" s="288"/>
      <c r="C119" s="289"/>
      <c r="D119" s="289"/>
      <c r="E119" s="289"/>
      <c r="F119" s="290"/>
      <c r="G119" s="289"/>
      <c r="H119" s="289"/>
      <c r="I119" s="289"/>
      <c r="J119" s="289"/>
      <c r="K119" s="288"/>
    </row>
    <row r="120" spans="2:11" s="1" customFormat="1" ht="18.75" customHeight="1">
      <c r="B120" s="262"/>
      <c r="C120" s="262"/>
      <c r="D120" s="262"/>
      <c r="E120" s="262"/>
      <c r="F120" s="262"/>
      <c r="G120" s="262"/>
      <c r="H120" s="262"/>
      <c r="I120" s="262"/>
      <c r="J120" s="262"/>
      <c r="K120" s="262"/>
    </row>
    <row r="121" spans="2:11" s="1" customFormat="1" ht="7.5" customHeight="1">
      <c r="B121" s="291"/>
      <c r="C121" s="292"/>
      <c r="D121" s="292"/>
      <c r="E121" s="292"/>
      <c r="F121" s="292"/>
      <c r="G121" s="292"/>
      <c r="H121" s="292"/>
      <c r="I121" s="292"/>
      <c r="J121" s="292"/>
      <c r="K121" s="293"/>
    </row>
    <row r="122" spans="2:11" s="1" customFormat="1" ht="45" customHeight="1">
      <c r="B122" s="294"/>
      <c r="C122" s="375" t="s">
        <v>762</v>
      </c>
      <c r="D122" s="375"/>
      <c r="E122" s="375"/>
      <c r="F122" s="375"/>
      <c r="G122" s="375"/>
      <c r="H122" s="375"/>
      <c r="I122" s="375"/>
      <c r="J122" s="375"/>
      <c r="K122" s="295"/>
    </row>
    <row r="123" spans="2:11" s="1" customFormat="1" ht="17.25" customHeight="1">
      <c r="B123" s="296"/>
      <c r="C123" s="268" t="s">
        <v>708</v>
      </c>
      <c r="D123" s="268"/>
      <c r="E123" s="268"/>
      <c r="F123" s="268" t="s">
        <v>709</v>
      </c>
      <c r="G123" s="269"/>
      <c r="H123" s="268" t="s">
        <v>60</v>
      </c>
      <c r="I123" s="268" t="s">
        <v>63</v>
      </c>
      <c r="J123" s="268" t="s">
        <v>710</v>
      </c>
      <c r="K123" s="297"/>
    </row>
    <row r="124" spans="2:11" s="1" customFormat="1" ht="17.25" customHeight="1">
      <c r="B124" s="296"/>
      <c r="C124" s="270" t="s">
        <v>711</v>
      </c>
      <c r="D124" s="270"/>
      <c r="E124" s="270"/>
      <c r="F124" s="271" t="s">
        <v>712</v>
      </c>
      <c r="G124" s="272"/>
      <c r="H124" s="270"/>
      <c r="I124" s="270"/>
      <c r="J124" s="270" t="s">
        <v>713</v>
      </c>
      <c r="K124" s="297"/>
    </row>
    <row r="125" spans="2:11" s="1" customFormat="1" ht="5.25" customHeight="1">
      <c r="B125" s="298"/>
      <c r="C125" s="273"/>
      <c r="D125" s="273"/>
      <c r="E125" s="273"/>
      <c r="F125" s="273"/>
      <c r="G125" s="299"/>
      <c r="H125" s="273"/>
      <c r="I125" s="273"/>
      <c r="J125" s="273"/>
      <c r="K125" s="300"/>
    </row>
    <row r="126" spans="2:11" s="1" customFormat="1" ht="15" customHeight="1">
      <c r="B126" s="298"/>
      <c r="C126" s="255" t="s">
        <v>717</v>
      </c>
      <c r="D126" s="275"/>
      <c r="E126" s="275"/>
      <c r="F126" s="276" t="s">
        <v>714</v>
      </c>
      <c r="G126" s="255"/>
      <c r="H126" s="255" t="s">
        <v>754</v>
      </c>
      <c r="I126" s="255" t="s">
        <v>716</v>
      </c>
      <c r="J126" s="255">
        <v>120</v>
      </c>
      <c r="K126" s="301"/>
    </row>
    <row r="127" spans="2:11" s="1" customFormat="1" ht="15" customHeight="1">
      <c r="B127" s="298"/>
      <c r="C127" s="255" t="s">
        <v>763</v>
      </c>
      <c r="D127" s="255"/>
      <c r="E127" s="255"/>
      <c r="F127" s="276" t="s">
        <v>714</v>
      </c>
      <c r="G127" s="255"/>
      <c r="H127" s="255" t="s">
        <v>764</v>
      </c>
      <c r="I127" s="255" t="s">
        <v>716</v>
      </c>
      <c r="J127" s="255" t="s">
        <v>765</v>
      </c>
      <c r="K127" s="301"/>
    </row>
    <row r="128" spans="2:11" s="1" customFormat="1" ht="15" customHeight="1">
      <c r="B128" s="298"/>
      <c r="C128" s="255" t="s">
        <v>662</v>
      </c>
      <c r="D128" s="255"/>
      <c r="E128" s="255"/>
      <c r="F128" s="276" t="s">
        <v>714</v>
      </c>
      <c r="G128" s="255"/>
      <c r="H128" s="255" t="s">
        <v>766</v>
      </c>
      <c r="I128" s="255" t="s">
        <v>716</v>
      </c>
      <c r="J128" s="255" t="s">
        <v>765</v>
      </c>
      <c r="K128" s="301"/>
    </row>
    <row r="129" spans="2:11" s="1" customFormat="1" ht="15" customHeight="1">
      <c r="B129" s="298"/>
      <c r="C129" s="255" t="s">
        <v>725</v>
      </c>
      <c r="D129" s="255"/>
      <c r="E129" s="255"/>
      <c r="F129" s="276" t="s">
        <v>720</v>
      </c>
      <c r="G129" s="255"/>
      <c r="H129" s="255" t="s">
        <v>726</v>
      </c>
      <c r="I129" s="255" t="s">
        <v>716</v>
      </c>
      <c r="J129" s="255">
        <v>15</v>
      </c>
      <c r="K129" s="301"/>
    </row>
    <row r="130" spans="2:11" s="1" customFormat="1" ht="15" customHeight="1">
      <c r="B130" s="298"/>
      <c r="C130" s="279" t="s">
        <v>727</v>
      </c>
      <c r="D130" s="279"/>
      <c r="E130" s="279"/>
      <c r="F130" s="280" t="s">
        <v>720</v>
      </c>
      <c r="G130" s="279"/>
      <c r="H130" s="279" t="s">
        <v>728</v>
      </c>
      <c r="I130" s="279" t="s">
        <v>716</v>
      </c>
      <c r="J130" s="279">
        <v>15</v>
      </c>
      <c r="K130" s="301"/>
    </row>
    <row r="131" spans="2:11" s="1" customFormat="1" ht="15" customHeight="1">
      <c r="B131" s="298"/>
      <c r="C131" s="279" t="s">
        <v>729</v>
      </c>
      <c r="D131" s="279"/>
      <c r="E131" s="279"/>
      <c r="F131" s="280" t="s">
        <v>720</v>
      </c>
      <c r="G131" s="279"/>
      <c r="H131" s="279" t="s">
        <v>730</v>
      </c>
      <c r="I131" s="279" t="s">
        <v>716</v>
      </c>
      <c r="J131" s="279">
        <v>20</v>
      </c>
      <c r="K131" s="301"/>
    </row>
    <row r="132" spans="2:11" s="1" customFormat="1" ht="15" customHeight="1">
      <c r="B132" s="298"/>
      <c r="C132" s="279" t="s">
        <v>731</v>
      </c>
      <c r="D132" s="279"/>
      <c r="E132" s="279"/>
      <c r="F132" s="280" t="s">
        <v>720</v>
      </c>
      <c r="G132" s="279"/>
      <c r="H132" s="279" t="s">
        <v>732</v>
      </c>
      <c r="I132" s="279" t="s">
        <v>716</v>
      </c>
      <c r="J132" s="279">
        <v>20</v>
      </c>
      <c r="K132" s="301"/>
    </row>
    <row r="133" spans="2:11" s="1" customFormat="1" ht="15" customHeight="1">
      <c r="B133" s="298"/>
      <c r="C133" s="255" t="s">
        <v>719</v>
      </c>
      <c r="D133" s="255"/>
      <c r="E133" s="255"/>
      <c r="F133" s="276" t="s">
        <v>720</v>
      </c>
      <c r="G133" s="255"/>
      <c r="H133" s="255" t="s">
        <v>754</v>
      </c>
      <c r="I133" s="255" t="s">
        <v>716</v>
      </c>
      <c r="J133" s="255">
        <v>50</v>
      </c>
      <c r="K133" s="301"/>
    </row>
    <row r="134" spans="2:11" s="1" customFormat="1" ht="15" customHeight="1">
      <c r="B134" s="298"/>
      <c r="C134" s="255" t="s">
        <v>733</v>
      </c>
      <c r="D134" s="255"/>
      <c r="E134" s="255"/>
      <c r="F134" s="276" t="s">
        <v>720</v>
      </c>
      <c r="G134" s="255"/>
      <c r="H134" s="255" t="s">
        <v>754</v>
      </c>
      <c r="I134" s="255" t="s">
        <v>716</v>
      </c>
      <c r="J134" s="255">
        <v>50</v>
      </c>
      <c r="K134" s="301"/>
    </row>
    <row r="135" spans="2:11" s="1" customFormat="1" ht="15" customHeight="1">
      <c r="B135" s="298"/>
      <c r="C135" s="255" t="s">
        <v>739</v>
      </c>
      <c r="D135" s="255"/>
      <c r="E135" s="255"/>
      <c r="F135" s="276" t="s">
        <v>720</v>
      </c>
      <c r="G135" s="255"/>
      <c r="H135" s="255" t="s">
        <v>754</v>
      </c>
      <c r="I135" s="255" t="s">
        <v>716</v>
      </c>
      <c r="J135" s="255">
        <v>50</v>
      </c>
      <c r="K135" s="301"/>
    </row>
    <row r="136" spans="2:11" s="1" customFormat="1" ht="15" customHeight="1">
      <c r="B136" s="298"/>
      <c r="C136" s="255" t="s">
        <v>741</v>
      </c>
      <c r="D136" s="255"/>
      <c r="E136" s="255"/>
      <c r="F136" s="276" t="s">
        <v>720</v>
      </c>
      <c r="G136" s="255"/>
      <c r="H136" s="255" t="s">
        <v>754</v>
      </c>
      <c r="I136" s="255" t="s">
        <v>716</v>
      </c>
      <c r="J136" s="255">
        <v>50</v>
      </c>
      <c r="K136" s="301"/>
    </row>
    <row r="137" spans="2:11" s="1" customFormat="1" ht="15" customHeight="1">
      <c r="B137" s="298"/>
      <c r="C137" s="255" t="s">
        <v>742</v>
      </c>
      <c r="D137" s="255"/>
      <c r="E137" s="255"/>
      <c r="F137" s="276" t="s">
        <v>720</v>
      </c>
      <c r="G137" s="255"/>
      <c r="H137" s="255" t="s">
        <v>767</v>
      </c>
      <c r="I137" s="255" t="s">
        <v>716</v>
      </c>
      <c r="J137" s="255">
        <v>255</v>
      </c>
      <c r="K137" s="301"/>
    </row>
    <row r="138" spans="2:11" s="1" customFormat="1" ht="15" customHeight="1">
      <c r="B138" s="298"/>
      <c r="C138" s="255" t="s">
        <v>744</v>
      </c>
      <c r="D138" s="255"/>
      <c r="E138" s="255"/>
      <c r="F138" s="276" t="s">
        <v>714</v>
      </c>
      <c r="G138" s="255"/>
      <c r="H138" s="255" t="s">
        <v>768</v>
      </c>
      <c r="I138" s="255" t="s">
        <v>746</v>
      </c>
      <c r="J138" s="255"/>
      <c r="K138" s="301"/>
    </row>
    <row r="139" spans="2:11" s="1" customFormat="1" ht="15" customHeight="1">
      <c r="B139" s="298"/>
      <c r="C139" s="255" t="s">
        <v>747</v>
      </c>
      <c r="D139" s="255"/>
      <c r="E139" s="255"/>
      <c r="F139" s="276" t="s">
        <v>714</v>
      </c>
      <c r="G139" s="255"/>
      <c r="H139" s="255" t="s">
        <v>769</v>
      </c>
      <c r="I139" s="255" t="s">
        <v>749</v>
      </c>
      <c r="J139" s="255"/>
      <c r="K139" s="301"/>
    </row>
    <row r="140" spans="2:11" s="1" customFormat="1" ht="15" customHeight="1">
      <c r="B140" s="298"/>
      <c r="C140" s="255" t="s">
        <v>750</v>
      </c>
      <c r="D140" s="255"/>
      <c r="E140" s="255"/>
      <c r="F140" s="276" t="s">
        <v>714</v>
      </c>
      <c r="G140" s="255"/>
      <c r="H140" s="255" t="s">
        <v>750</v>
      </c>
      <c r="I140" s="255" t="s">
        <v>749</v>
      </c>
      <c r="J140" s="255"/>
      <c r="K140" s="301"/>
    </row>
    <row r="141" spans="2:11" s="1" customFormat="1" ht="15" customHeight="1">
      <c r="B141" s="298"/>
      <c r="C141" s="255" t="s">
        <v>44</v>
      </c>
      <c r="D141" s="255"/>
      <c r="E141" s="255"/>
      <c r="F141" s="276" t="s">
        <v>714</v>
      </c>
      <c r="G141" s="255"/>
      <c r="H141" s="255" t="s">
        <v>770</v>
      </c>
      <c r="I141" s="255" t="s">
        <v>749</v>
      </c>
      <c r="J141" s="255"/>
      <c r="K141" s="301"/>
    </row>
    <row r="142" spans="2:11" s="1" customFormat="1" ht="15" customHeight="1">
      <c r="B142" s="298"/>
      <c r="C142" s="255" t="s">
        <v>771</v>
      </c>
      <c r="D142" s="255"/>
      <c r="E142" s="255"/>
      <c r="F142" s="276" t="s">
        <v>714</v>
      </c>
      <c r="G142" s="255"/>
      <c r="H142" s="255" t="s">
        <v>772</v>
      </c>
      <c r="I142" s="255" t="s">
        <v>749</v>
      </c>
      <c r="J142" s="255"/>
      <c r="K142" s="301"/>
    </row>
    <row r="143" spans="2:11" s="1" customFormat="1" ht="15" customHeight="1">
      <c r="B143" s="302"/>
      <c r="C143" s="303"/>
      <c r="D143" s="303"/>
      <c r="E143" s="303"/>
      <c r="F143" s="303"/>
      <c r="G143" s="303"/>
      <c r="H143" s="303"/>
      <c r="I143" s="303"/>
      <c r="J143" s="303"/>
      <c r="K143" s="304"/>
    </row>
    <row r="144" spans="2:11" s="1" customFormat="1" ht="18.75" customHeight="1">
      <c r="B144" s="289"/>
      <c r="C144" s="289"/>
      <c r="D144" s="289"/>
      <c r="E144" s="289"/>
      <c r="F144" s="290"/>
      <c r="G144" s="289"/>
      <c r="H144" s="289"/>
      <c r="I144" s="289"/>
      <c r="J144" s="289"/>
      <c r="K144" s="289"/>
    </row>
    <row r="145" spans="2:11" s="1" customFormat="1" ht="18.75" customHeight="1">
      <c r="B145" s="262"/>
      <c r="C145" s="262"/>
      <c r="D145" s="262"/>
      <c r="E145" s="262"/>
      <c r="F145" s="262"/>
      <c r="G145" s="262"/>
      <c r="H145" s="262"/>
      <c r="I145" s="262"/>
      <c r="J145" s="262"/>
      <c r="K145" s="262"/>
    </row>
    <row r="146" spans="2:11" s="1" customFormat="1" ht="7.5" customHeight="1">
      <c r="B146" s="263"/>
      <c r="C146" s="264"/>
      <c r="D146" s="264"/>
      <c r="E146" s="264"/>
      <c r="F146" s="264"/>
      <c r="G146" s="264"/>
      <c r="H146" s="264"/>
      <c r="I146" s="264"/>
      <c r="J146" s="264"/>
      <c r="K146" s="265"/>
    </row>
    <row r="147" spans="2:11" s="1" customFormat="1" ht="45" customHeight="1">
      <c r="B147" s="266"/>
      <c r="C147" s="374" t="s">
        <v>773</v>
      </c>
      <c r="D147" s="374"/>
      <c r="E147" s="374"/>
      <c r="F147" s="374"/>
      <c r="G147" s="374"/>
      <c r="H147" s="374"/>
      <c r="I147" s="374"/>
      <c r="J147" s="374"/>
      <c r="K147" s="267"/>
    </row>
    <row r="148" spans="2:11" s="1" customFormat="1" ht="17.25" customHeight="1">
      <c r="B148" s="266"/>
      <c r="C148" s="268" t="s">
        <v>708</v>
      </c>
      <c r="D148" s="268"/>
      <c r="E148" s="268"/>
      <c r="F148" s="268" t="s">
        <v>709</v>
      </c>
      <c r="G148" s="269"/>
      <c r="H148" s="268" t="s">
        <v>60</v>
      </c>
      <c r="I148" s="268" t="s">
        <v>63</v>
      </c>
      <c r="J148" s="268" t="s">
        <v>710</v>
      </c>
      <c r="K148" s="267"/>
    </row>
    <row r="149" spans="2:11" s="1" customFormat="1" ht="17.25" customHeight="1">
      <c r="B149" s="266"/>
      <c r="C149" s="270" t="s">
        <v>711</v>
      </c>
      <c r="D149" s="270"/>
      <c r="E149" s="270"/>
      <c r="F149" s="271" t="s">
        <v>712</v>
      </c>
      <c r="G149" s="272"/>
      <c r="H149" s="270"/>
      <c r="I149" s="270"/>
      <c r="J149" s="270" t="s">
        <v>713</v>
      </c>
      <c r="K149" s="267"/>
    </row>
    <row r="150" spans="2:11" s="1" customFormat="1" ht="5.25" customHeight="1">
      <c r="B150" s="278"/>
      <c r="C150" s="273"/>
      <c r="D150" s="273"/>
      <c r="E150" s="273"/>
      <c r="F150" s="273"/>
      <c r="G150" s="274"/>
      <c r="H150" s="273"/>
      <c r="I150" s="273"/>
      <c r="J150" s="273"/>
      <c r="K150" s="301"/>
    </row>
    <row r="151" spans="2:11" s="1" customFormat="1" ht="15" customHeight="1">
      <c r="B151" s="278"/>
      <c r="C151" s="305" t="s">
        <v>717</v>
      </c>
      <c r="D151" s="255"/>
      <c r="E151" s="255"/>
      <c r="F151" s="306" t="s">
        <v>714</v>
      </c>
      <c r="G151" s="255"/>
      <c r="H151" s="305" t="s">
        <v>754</v>
      </c>
      <c r="I151" s="305" t="s">
        <v>716</v>
      </c>
      <c r="J151" s="305">
        <v>120</v>
      </c>
      <c r="K151" s="301"/>
    </row>
    <row r="152" spans="2:11" s="1" customFormat="1" ht="15" customHeight="1">
      <c r="B152" s="278"/>
      <c r="C152" s="305" t="s">
        <v>763</v>
      </c>
      <c r="D152" s="255"/>
      <c r="E152" s="255"/>
      <c r="F152" s="306" t="s">
        <v>714</v>
      </c>
      <c r="G152" s="255"/>
      <c r="H152" s="305" t="s">
        <v>774</v>
      </c>
      <c r="I152" s="305" t="s">
        <v>716</v>
      </c>
      <c r="J152" s="305" t="s">
        <v>765</v>
      </c>
      <c r="K152" s="301"/>
    </row>
    <row r="153" spans="2:11" s="1" customFormat="1" ht="15" customHeight="1">
      <c r="B153" s="278"/>
      <c r="C153" s="305" t="s">
        <v>662</v>
      </c>
      <c r="D153" s="255"/>
      <c r="E153" s="255"/>
      <c r="F153" s="306" t="s">
        <v>714</v>
      </c>
      <c r="G153" s="255"/>
      <c r="H153" s="305" t="s">
        <v>775</v>
      </c>
      <c r="I153" s="305" t="s">
        <v>716</v>
      </c>
      <c r="J153" s="305" t="s">
        <v>765</v>
      </c>
      <c r="K153" s="301"/>
    </row>
    <row r="154" spans="2:11" s="1" customFormat="1" ht="15" customHeight="1">
      <c r="B154" s="278"/>
      <c r="C154" s="305" t="s">
        <v>719</v>
      </c>
      <c r="D154" s="255"/>
      <c r="E154" s="255"/>
      <c r="F154" s="306" t="s">
        <v>720</v>
      </c>
      <c r="G154" s="255"/>
      <c r="H154" s="305" t="s">
        <v>754</v>
      </c>
      <c r="I154" s="305" t="s">
        <v>716</v>
      </c>
      <c r="J154" s="305">
        <v>50</v>
      </c>
      <c r="K154" s="301"/>
    </row>
    <row r="155" spans="2:11" s="1" customFormat="1" ht="15" customHeight="1">
      <c r="B155" s="278"/>
      <c r="C155" s="305" t="s">
        <v>722</v>
      </c>
      <c r="D155" s="255"/>
      <c r="E155" s="255"/>
      <c r="F155" s="306" t="s">
        <v>714</v>
      </c>
      <c r="G155" s="255"/>
      <c r="H155" s="305" t="s">
        <v>754</v>
      </c>
      <c r="I155" s="305" t="s">
        <v>724</v>
      </c>
      <c r="J155" s="305"/>
      <c r="K155" s="301"/>
    </row>
    <row r="156" spans="2:11" s="1" customFormat="1" ht="15" customHeight="1">
      <c r="B156" s="278"/>
      <c r="C156" s="305" t="s">
        <v>733</v>
      </c>
      <c r="D156" s="255"/>
      <c r="E156" s="255"/>
      <c r="F156" s="306" t="s">
        <v>720</v>
      </c>
      <c r="G156" s="255"/>
      <c r="H156" s="305" t="s">
        <v>754</v>
      </c>
      <c r="I156" s="305" t="s">
        <v>716</v>
      </c>
      <c r="J156" s="305">
        <v>50</v>
      </c>
      <c r="K156" s="301"/>
    </row>
    <row r="157" spans="2:11" s="1" customFormat="1" ht="15" customHeight="1">
      <c r="B157" s="278"/>
      <c r="C157" s="305" t="s">
        <v>741</v>
      </c>
      <c r="D157" s="255"/>
      <c r="E157" s="255"/>
      <c r="F157" s="306" t="s">
        <v>720</v>
      </c>
      <c r="G157" s="255"/>
      <c r="H157" s="305" t="s">
        <v>754</v>
      </c>
      <c r="I157" s="305" t="s">
        <v>716</v>
      </c>
      <c r="J157" s="305">
        <v>50</v>
      </c>
      <c r="K157" s="301"/>
    </row>
    <row r="158" spans="2:11" s="1" customFormat="1" ht="15" customHeight="1">
      <c r="B158" s="278"/>
      <c r="C158" s="305" t="s">
        <v>739</v>
      </c>
      <c r="D158" s="255"/>
      <c r="E158" s="255"/>
      <c r="F158" s="306" t="s">
        <v>720</v>
      </c>
      <c r="G158" s="255"/>
      <c r="H158" s="305" t="s">
        <v>754</v>
      </c>
      <c r="I158" s="305" t="s">
        <v>716</v>
      </c>
      <c r="J158" s="305">
        <v>50</v>
      </c>
      <c r="K158" s="301"/>
    </row>
    <row r="159" spans="2:11" s="1" customFormat="1" ht="15" customHeight="1">
      <c r="B159" s="278"/>
      <c r="C159" s="305" t="s">
        <v>99</v>
      </c>
      <c r="D159" s="255"/>
      <c r="E159" s="255"/>
      <c r="F159" s="306" t="s">
        <v>714</v>
      </c>
      <c r="G159" s="255"/>
      <c r="H159" s="305" t="s">
        <v>776</v>
      </c>
      <c r="I159" s="305" t="s">
        <v>716</v>
      </c>
      <c r="J159" s="305" t="s">
        <v>777</v>
      </c>
      <c r="K159" s="301"/>
    </row>
    <row r="160" spans="2:11" s="1" customFormat="1" ht="15" customHeight="1">
      <c r="B160" s="278"/>
      <c r="C160" s="305" t="s">
        <v>778</v>
      </c>
      <c r="D160" s="255"/>
      <c r="E160" s="255"/>
      <c r="F160" s="306" t="s">
        <v>714</v>
      </c>
      <c r="G160" s="255"/>
      <c r="H160" s="305" t="s">
        <v>779</v>
      </c>
      <c r="I160" s="305" t="s">
        <v>749</v>
      </c>
      <c r="J160" s="305"/>
      <c r="K160" s="301"/>
    </row>
    <row r="161" spans="2:11" s="1" customFormat="1" ht="15" customHeight="1">
      <c r="B161" s="307"/>
      <c r="C161" s="287"/>
      <c r="D161" s="287"/>
      <c r="E161" s="287"/>
      <c r="F161" s="287"/>
      <c r="G161" s="287"/>
      <c r="H161" s="287"/>
      <c r="I161" s="287"/>
      <c r="J161" s="287"/>
      <c r="K161" s="308"/>
    </row>
    <row r="162" spans="2:11" s="1" customFormat="1" ht="18.75" customHeight="1">
      <c r="B162" s="289"/>
      <c r="C162" s="299"/>
      <c r="D162" s="299"/>
      <c r="E162" s="299"/>
      <c r="F162" s="309"/>
      <c r="G162" s="299"/>
      <c r="H162" s="299"/>
      <c r="I162" s="299"/>
      <c r="J162" s="299"/>
      <c r="K162" s="289"/>
    </row>
    <row r="163" spans="2:11" s="1" customFormat="1" ht="18.75" customHeight="1">
      <c r="B163" s="262"/>
      <c r="C163" s="262"/>
      <c r="D163" s="262"/>
      <c r="E163" s="262"/>
      <c r="F163" s="262"/>
      <c r="G163" s="262"/>
      <c r="H163" s="262"/>
      <c r="I163" s="262"/>
      <c r="J163" s="262"/>
      <c r="K163" s="262"/>
    </row>
    <row r="164" spans="2:11" s="1" customFormat="1" ht="7.5" customHeight="1">
      <c r="B164" s="244"/>
      <c r="C164" s="245"/>
      <c r="D164" s="245"/>
      <c r="E164" s="245"/>
      <c r="F164" s="245"/>
      <c r="G164" s="245"/>
      <c r="H164" s="245"/>
      <c r="I164" s="245"/>
      <c r="J164" s="245"/>
      <c r="K164" s="246"/>
    </row>
    <row r="165" spans="2:11" s="1" customFormat="1" ht="45" customHeight="1">
      <c r="B165" s="247"/>
      <c r="C165" s="375" t="s">
        <v>780</v>
      </c>
      <c r="D165" s="375"/>
      <c r="E165" s="375"/>
      <c r="F165" s="375"/>
      <c r="G165" s="375"/>
      <c r="H165" s="375"/>
      <c r="I165" s="375"/>
      <c r="J165" s="375"/>
      <c r="K165" s="248"/>
    </row>
    <row r="166" spans="2:11" s="1" customFormat="1" ht="17.25" customHeight="1">
      <c r="B166" s="247"/>
      <c r="C166" s="268" t="s">
        <v>708</v>
      </c>
      <c r="D166" s="268"/>
      <c r="E166" s="268"/>
      <c r="F166" s="268" t="s">
        <v>709</v>
      </c>
      <c r="G166" s="310"/>
      <c r="H166" s="311" t="s">
        <v>60</v>
      </c>
      <c r="I166" s="311" t="s">
        <v>63</v>
      </c>
      <c r="J166" s="268" t="s">
        <v>710</v>
      </c>
      <c r="K166" s="248"/>
    </row>
    <row r="167" spans="2:11" s="1" customFormat="1" ht="17.25" customHeight="1">
      <c r="B167" s="249"/>
      <c r="C167" s="270" t="s">
        <v>711</v>
      </c>
      <c r="D167" s="270"/>
      <c r="E167" s="270"/>
      <c r="F167" s="271" t="s">
        <v>712</v>
      </c>
      <c r="G167" s="312"/>
      <c r="H167" s="313"/>
      <c r="I167" s="313"/>
      <c r="J167" s="270" t="s">
        <v>713</v>
      </c>
      <c r="K167" s="250"/>
    </row>
    <row r="168" spans="2:11" s="1" customFormat="1" ht="5.25" customHeight="1">
      <c r="B168" s="278"/>
      <c r="C168" s="273"/>
      <c r="D168" s="273"/>
      <c r="E168" s="273"/>
      <c r="F168" s="273"/>
      <c r="G168" s="274"/>
      <c r="H168" s="273"/>
      <c r="I168" s="273"/>
      <c r="J168" s="273"/>
      <c r="K168" s="301"/>
    </row>
    <row r="169" spans="2:11" s="1" customFormat="1" ht="15" customHeight="1">
      <c r="B169" s="278"/>
      <c r="C169" s="255" t="s">
        <v>717</v>
      </c>
      <c r="D169" s="255"/>
      <c r="E169" s="255"/>
      <c r="F169" s="276" t="s">
        <v>714</v>
      </c>
      <c r="G169" s="255"/>
      <c r="H169" s="255" t="s">
        <v>754</v>
      </c>
      <c r="I169" s="255" t="s">
        <v>716</v>
      </c>
      <c r="J169" s="255">
        <v>120</v>
      </c>
      <c r="K169" s="301"/>
    </row>
    <row r="170" spans="2:11" s="1" customFormat="1" ht="15" customHeight="1">
      <c r="B170" s="278"/>
      <c r="C170" s="255" t="s">
        <v>763</v>
      </c>
      <c r="D170" s="255"/>
      <c r="E170" s="255"/>
      <c r="F170" s="276" t="s">
        <v>714</v>
      </c>
      <c r="G170" s="255"/>
      <c r="H170" s="255" t="s">
        <v>764</v>
      </c>
      <c r="I170" s="255" t="s">
        <v>716</v>
      </c>
      <c r="J170" s="255" t="s">
        <v>765</v>
      </c>
      <c r="K170" s="301"/>
    </row>
    <row r="171" spans="2:11" s="1" customFormat="1" ht="15" customHeight="1">
      <c r="B171" s="278"/>
      <c r="C171" s="255" t="s">
        <v>662</v>
      </c>
      <c r="D171" s="255"/>
      <c r="E171" s="255"/>
      <c r="F171" s="276" t="s">
        <v>714</v>
      </c>
      <c r="G171" s="255"/>
      <c r="H171" s="255" t="s">
        <v>781</v>
      </c>
      <c r="I171" s="255" t="s">
        <v>716</v>
      </c>
      <c r="J171" s="255" t="s">
        <v>765</v>
      </c>
      <c r="K171" s="301"/>
    </row>
    <row r="172" spans="2:11" s="1" customFormat="1" ht="15" customHeight="1">
      <c r="B172" s="278"/>
      <c r="C172" s="255" t="s">
        <v>719</v>
      </c>
      <c r="D172" s="255"/>
      <c r="E172" s="255"/>
      <c r="F172" s="276" t="s">
        <v>720</v>
      </c>
      <c r="G172" s="255"/>
      <c r="H172" s="255" t="s">
        <v>781</v>
      </c>
      <c r="I172" s="255" t="s">
        <v>716</v>
      </c>
      <c r="J172" s="255">
        <v>50</v>
      </c>
      <c r="K172" s="301"/>
    </row>
    <row r="173" spans="2:11" s="1" customFormat="1" ht="15" customHeight="1">
      <c r="B173" s="278"/>
      <c r="C173" s="255" t="s">
        <v>722</v>
      </c>
      <c r="D173" s="255"/>
      <c r="E173" s="255"/>
      <c r="F173" s="276" t="s">
        <v>714</v>
      </c>
      <c r="G173" s="255"/>
      <c r="H173" s="255" t="s">
        <v>781</v>
      </c>
      <c r="I173" s="255" t="s">
        <v>724</v>
      </c>
      <c r="J173" s="255"/>
      <c r="K173" s="301"/>
    </row>
    <row r="174" spans="2:11" s="1" customFormat="1" ht="15" customHeight="1">
      <c r="B174" s="278"/>
      <c r="C174" s="255" t="s">
        <v>733</v>
      </c>
      <c r="D174" s="255"/>
      <c r="E174" s="255"/>
      <c r="F174" s="276" t="s">
        <v>720</v>
      </c>
      <c r="G174" s="255"/>
      <c r="H174" s="255" t="s">
        <v>781</v>
      </c>
      <c r="I174" s="255" t="s">
        <v>716</v>
      </c>
      <c r="J174" s="255">
        <v>50</v>
      </c>
      <c r="K174" s="301"/>
    </row>
    <row r="175" spans="2:11" s="1" customFormat="1" ht="15" customHeight="1">
      <c r="B175" s="278"/>
      <c r="C175" s="255" t="s">
        <v>741</v>
      </c>
      <c r="D175" s="255"/>
      <c r="E175" s="255"/>
      <c r="F175" s="276" t="s">
        <v>720</v>
      </c>
      <c r="G175" s="255"/>
      <c r="H175" s="255" t="s">
        <v>781</v>
      </c>
      <c r="I175" s="255" t="s">
        <v>716</v>
      </c>
      <c r="J175" s="255">
        <v>50</v>
      </c>
      <c r="K175" s="301"/>
    </row>
    <row r="176" spans="2:11" s="1" customFormat="1" ht="15" customHeight="1">
      <c r="B176" s="278"/>
      <c r="C176" s="255" t="s">
        <v>739</v>
      </c>
      <c r="D176" s="255"/>
      <c r="E176" s="255"/>
      <c r="F176" s="276" t="s">
        <v>720</v>
      </c>
      <c r="G176" s="255"/>
      <c r="H176" s="255" t="s">
        <v>781</v>
      </c>
      <c r="I176" s="255" t="s">
        <v>716</v>
      </c>
      <c r="J176" s="255">
        <v>50</v>
      </c>
      <c r="K176" s="301"/>
    </row>
    <row r="177" spans="2:11" s="1" customFormat="1" ht="15" customHeight="1">
      <c r="B177" s="278"/>
      <c r="C177" s="255" t="s">
        <v>111</v>
      </c>
      <c r="D177" s="255"/>
      <c r="E177" s="255"/>
      <c r="F177" s="276" t="s">
        <v>714</v>
      </c>
      <c r="G177" s="255"/>
      <c r="H177" s="255" t="s">
        <v>782</v>
      </c>
      <c r="I177" s="255" t="s">
        <v>783</v>
      </c>
      <c r="J177" s="255"/>
      <c r="K177" s="301"/>
    </row>
    <row r="178" spans="2:11" s="1" customFormat="1" ht="15" customHeight="1">
      <c r="B178" s="278"/>
      <c r="C178" s="255" t="s">
        <v>63</v>
      </c>
      <c r="D178" s="255"/>
      <c r="E178" s="255"/>
      <c r="F178" s="276" t="s">
        <v>714</v>
      </c>
      <c r="G178" s="255"/>
      <c r="H178" s="255" t="s">
        <v>784</v>
      </c>
      <c r="I178" s="255" t="s">
        <v>785</v>
      </c>
      <c r="J178" s="255">
        <v>1</v>
      </c>
      <c r="K178" s="301"/>
    </row>
    <row r="179" spans="2:11" s="1" customFormat="1" ht="15" customHeight="1">
      <c r="B179" s="278"/>
      <c r="C179" s="255" t="s">
        <v>59</v>
      </c>
      <c r="D179" s="255"/>
      <c r="E179" s="255"/>
      <c r="F179" s="276" t="s">
        <v>714</v>
      </c>
      <c r="G179" s="255"/>
      <c r="H179" s="255" t="s">
        <v>786</v>
      </c>
      <c r="I179" s="255" t="s">
        <v>716</v>
      </c>
      <c r="J179" s="255">
        <v>20</v>
      </c>
      <c r="K179" s="301"/>
    </row>
    <row r="180" spans="2:11" s="1" customFormat="1" ht="15" customHeight="1">
      <c r="B180" s="278"/>
      <c r="C180" s="255" t="s">
        <v>60</v>
      </c>
      <c r="D180" s="255"/>
      <c r="E180" s="255"/>
      <c r="F180" s="276" t="s">
        <v>714</v>
      </c>
      <c r="G180" s="255"/>
      <c r="H180" s="255" t="s">
        <v>787</v>
      </c>
      <c r="I180" s="255" t="s">
        <v>716</v>
      </c>
      <c r="J180" s="255">
        <v>255</v>
      </c>
      <c r="K180" s="301"/>
    </row>
    <row r="181" spans="2:11" s="1" customFormat="1" ht="15" customHeight="1">
      <c r="B181" s="278"/>
      <c r="C181" s="255" t="s">
        <v>112</v>
      </c>
      <c r="D181" s="255"/>
      <c r="E181" s="255"/>
      <c r="F181" s="276" t="s">
        <v>714</v>
      </c>
      <c r="G181" s="255"/>
      <c r="H181" s="255" t="s">
        <v>678</v>
      </c>
      <c r="I181" s="255" t="s">
        <v>716</v>
      </c>
      <c r="J181" s="255">
        <v>10</v>
      </c>
      <c r="K181" s="301"/>
    </row>
    <row r="182" spans="2:11" s="1" customFormat="1" ht="15" customHeight="1">
      <c r="B182" s="278"/>
      <c r="C182" s="255" t="s">
        <v>113</v>
      </c>
      <c r="D182" s="255"/>
      <c r="E182" s="255"/>
      <c r="F182" s="276" t="s">
        <v>714</v>
      </c>
      <c r="G182" s="255"/>
      <c r="H182" s="255" t="s">
        <v>788</v>
      </c>
      <c r="I182" s="255" t="s">
        <v>749</v>
      </c>
      <c r="J182" s="255"/>
      <c r="K182" s="301"/>
    </row>
    <row r="183" spans="2:11" s="1" customFormat="1" ht="15" customHeight="1">
      <c r="B183" s="278"/>
      <c r="C183" s="255" t="s">
        <v>789</v>
      </c>
      <c r="D183" s="255"/>
      <c r="E183" s="255"/>
      <c r="F183" s="276" t="s">
        <v>714</v>
      </c>
      <c r="G183" s="255"/>
      <c r="H183" s="255" t="s">
        <v>790</v>
      </c>
      <c r="I183" s="255" t="s">
        <v>749</v>
      </c>
      <c r="J183" s="255"/>
      <c r="K183" s="301"/>
    </row>
    <row r="184" spans="2:11" s="1" customFormat="1" ht="15" customHeight="1">
      <c r="B184" s="278"/>
      <c r="C184" s="255" t="s">
        <v>778</v>
      </c>
      <c r="D184" s="255"/>
      <c r="E184" s="255"/>
      <c r="F184" s="276" t="s">
        <v>714</v>
      </c>
      <c r="G184" s="255"/>
      <c r="H184" s="255" t="s">
        <v>791</v>
      </c>
      <c r="I184" s="255" t="s">
        <v>749</v>
      </c>
      <c r="J184" s="255"/>
      <c r="K184" s="301"/>
    </row>
    <row r="185" spans="2:11" s="1" customFormat="1" ht="15" customHeight="1">
      <c r="B185" s="278"/>
      <c r="C185" s="255" t="s">
        <v>115</v>
      </c>
      <c r="D185" s="255"/>
      <c r="E185" s="255"/>
      <c r="F185" s="276" t="s">
        <v>720</v>
      </c>
      <c r="G185" s="255"/>
      <c r="H185" s="255" t="s">
        <v>792</v>
      </c>
      <c r="I185" s="255" t="s">
        <v>716</v>
      </c>
      <c r="J185" s="255">
        <v>50</v>
      </c>
      <c r="K185" s="301"/>
    </row>
    <row r="186" spans="2:11" s="1" customFormat="1" ht="15" customHeight="1">
      <c r="B186" s="278"/>
      <c r="C186" s="255" t="s">
        <v>793</v>
      </c>
      <c r="D186" s="255"/>
      <c r="E186" s="255"/>
      <c r="F186" s="276" t="s">
        <v>720</v>
      </c>
      <c r="G186" s="255"/>
      <c r="H186" s="255" t="s">
        <v>794</v>
      </c>
      <c r="I186" s="255" t="s">
        <v>795</v>
      </c>
      <c r="J186" s="255"/>
      <c r="K186" s="301"/>
    </row>
    <row r="187" spans="2:11" s="1" customFormat="1" ht="15" customHeight="1">
      <c r="B187" s="278"/>
      <c r="C187" s="255" t="s">
        <v>796</v>
      </c>
      <c r="D187" s="255"/>
      <c r="E187" s="255"/>
      <c r="F187" s="276" t="s">
        <v>720</v>
      </c>
      <c r="G187" s="255"/>
      <c r="H187" s="255" t="s">
        <v>797</v>
      </c>
      <c r="I187" s="255" t="s">
        <v>795</v>
      </c>
      <c r="J187" s="255"/>
      <c r="K187" s="301"/>
    </row>
    <row r="188" spans="2:11" s="1" customFormat="1" ht="15" customHeight="1">
      <c r="B188" s="278"/>
      <c r="C188" s="255" t="s">
        <v>798</v>
      </c>
      <c r="D188" s="255"/>
      <c r="E188" s="255"/>
      <c r="F188" s="276" t="s">
        <v>720</v>
      </c>
      <c r="G188" s="255"/>
      <c r="H188" s="255" t="s">
        <v>799</v>
      </c>
      <c r="I188" s="255" t="s">
        <v>795</v>
      </c>
      <c r="J188" s="255"/>
      <c r="K188" s="301"/>
    </row>
    <row r="189" spans="2:11" s="1" customFormat="1" ht="15" customHeight="1">
      <c r="B189" s="278"/>
      <c r="C189" s="314" t="s">
        <v>800</v>
      </c>
      <c r="D189" s="255"/>
      <c r="E189" s="255"/>
      <c r="F189" s="276" t="s">
        <v>720</v>
      </c>
      <c r="G189" s="255"/>
      <c r="H189" s="255" t="s">
        <v>801</v>
      </c>
      <c r="I189" s="255" t="s">
        <v>802</v>
      </c>
      <c r="J189" s="315" t="s">
        <v>803</v>
      </c>
      <c r="K189" s="301"/>
    </row>
    <row r="190" spans="2:11" s="1" customFormat="1" ht="15" customHeight="1">
      <c r="B190" s="278"/>
      <c r="C190" s="314" t="s">
        <v>48</v>
      </c>
      <c r="D190" s="255"/>
      <c r="E190" s="255"/>
      <c r="F190" s="276" t="s">
        <v>714</v>
      </c>
      <c r="G190" s="255"/>
      <c r="H190" s="252" t="s">
        <v>804</v>
      </c>
      <c r="I190" s="255" t="s">
        <v>805</v>
      </c>
      <c r="J190" s="255"/>
      <c r="K190" s="301"/>
    </row>
    <row r="191" spans="2:11" s="1" customFormat="1" ht="15" customHeight="1">
      <c r="B191" s="278"/>
      <c r="C191" s="314" t="s">
        <v>806</v>
      </c>
      <c r="D191" s="255"/>
      <c r="E191" s="255"/>
      <c r="F191" s="276" t="s">
        <v>714</v>
      </c>
      <c r="G191" s="255"/>
      <c r="H191" s="255" t="s">
        <v>807</v>
      </c>
      <c r="I191" s="255" t="s">
        <v>749</v>
      </c>
      <c r="J191" s="255"/>
      <c r="K191" s="301"/>
    </row>
    <row r="192" spans="2:11" s="1" customFormat="1" ht="15" customHeight="1">
      <c r="B192" s="278"/>
      <c r="C192" s="314" t="s">
        <v>808</v>
      </c>
      <c r="D192" s="255"/>
      <c r="E192" s="255"/>
      <c r="F192" s="276" t="s">
        <v>714</v>
      </c>
      <c r="G192" s="255"/>
      <c r="H192" s="255" t="s">
        <v>809</v>
      </c>
      <c r="I192" s="255" t="s">
        <v>749</v>
      </c>
      <c r="J192" s="255"/>
      <c r="K192" s="301"/>
    </row>
    <row r="193" spans="2:11" s="1" customFormat="1" ht="15" customHeight="1">
      <c r="B193" s="278"/>
      <c r="C193" s="314" t="s">
        <v>810</v>
      </c>
      <c r="D193" s="255"/>
      <c r="E193" s="255"/>
      <c r="F193" s="276" t="s">
        <v>720</v>
      </c>
      <c r="G193" s="255"/>
      <c r="H193" s="255" t="s">
        <v>811</v>
      </c>
      <c r="I193" s="255" t="s">
        <v>749</v>
      </c>
      <c r="J193" s="255"/>
      <c r="K193" s="301"/>
    </row>
    <row r="194" spans="2:11" s="1" customFormat="1" ht="15" customHeight="1">
      <c r="B194" s="307"/>
      <c r="C194" s="316"/>
      <c r="D194" s="287"/>
      <c r="E194" s="287"/>
      <c r="F194" s="287"/>
      <c r="G194" s="287"/>
      <c r="H194" s="287"/>
      <c r="I194" s="287"/>
      <c r="J194" s="287"/>
      <c r="K194" s="308"/>
    </row>
    <row r="195" spans="2:11" s="1" customFormat="1" ht="18.75" customHeight="1">
      <c r="B195" s="289"/>
      <c r="C195" s="299"/>
      <c r="D195" s="299"/>
      <c r="E195" s="299"/>
      <c r="F195" s="309"/>
      <c r="G195" s="299"/>
      <c r="H195" s="299"/>
      <c r="I195" s="299"/>
      <c r="J195" s="299"/>
      <c r="K195" s="289"/>
    </row>
    <row r="196" spans="2:11" s="1" customFormat="1" ht="18.75" customHeight="1">
      <c r="B196" s="289"/>
      <c r="C196" s="299"/>
      <c r="D196" s="299"/>
      <c r="E196" s="299"/>
      <c r="F196" s="309"/>
      <c r="G196" s="299"/>
      <c r="H196" s="299"/>
      <c r="I196" s="299"/>
      <c r="J196" s="299"/>
      <c r="K196" s="289"/>
    </row>
    <row r="197" spans="2:11" s="1" customFormat="1" ht="18.75" customHeight="1">
      <c r="B197" s="262"/>
      <c r="C197" s="262"/>
      <c r="D197" s="262"/>
      <c r="E197" s="262"/>
      <c r="F197" s="262"/>
      <c r="G197" s="262"/>
      <c r="H197" s="262"/>
      <c r="I197" s="262"/>
      <c r="J197" s="262"/>
      <c r="K197" s="262"/>
    </row>
    <row r="198" spans="2:11" s="1" customFormat="1" ht="12">
      <c r="B198" s="244"/>
      <c r="C198" s="245"/>
      <c r="D198" s="245"/>
      <c r="E198" s="245"/>
      <c r="F198" s="245"/>
      <c r="G198" s="245"/>
      <c r="H198" s="245"/>
      <c r="I198" s="245"/>
      <c r="J198" s="245"/>
      <c r="K198" s="246"/>
    </row>
    <row r="199" spans="2:11" s="1" customFormat="1" ht="22.2">
      <c r="B199" s="247"/>
      <c r="C199" s="375" t="s">
        <v>812</v>
      </c>
      <c r="D199" s="375"/>
      <c r="E199" s="375"/>
      <c r="F199" s="375"/>
      <c r="G199" s="375"/>
      <c r="H199" s="375"/>
      <c r="I199" s="375"/>
      <c r="J199" s="375"/>
      <c r="K199" s="248"/>
    </row>
    <row r="200" spans="2:11" s="1" customFormat="1" ht="25.5" customHeight="1">
      <c r="B200" s="247"/>
      <c r="C200" s="317" t="s">
        <v>813</v>
      </c>
      <c r="D200" s="317"/>
      <c r="E200" s="317"/>
      <c r="F200" s="317" t="s">
        <v>814</v>
      </c>
      <c r="G200" s="318"/>
      <c r="H200" s="376" t="s">
        <v>815</v>
      </c>
      <c r="I200" s="376"/>
      <c r="J200" s="376"/>
      <c r="K200" s="248"/>
    </row>
    <row r="201" spans="2:11" s="1" customFormat="1" ht="5.25" customHeight="1">
      <c r="B201" s="278"/>
      <c r="C201" s="273"/>
      <c r="D201" s="273"/>
      <c r="E201" s="273"/>
      <c r="F201" s="273"/>
      <c r="G201" s="299"/>
      <c r="H201" s="273"/>
      <c r="I201" s="273"/>
      <c r="J201" s="273"/>
      <c r="K201" s="301"/>
    </row>
    <row r="202" spans="2:11" s="1" customFormat="1" ht="15" customHeight="1">
      <c r="B202" s="278"/>
      <c r="C202" s="255" t="s">
        <v>805</v>
      </c>
      <c r="D202" s="255"/>
      <c r="E202" s="255"/>
      <c r="F202" s="276" t="s">
        <v>49</v>
      </c>
      <c r="G202" s="255"/>
      <c r="H202" s="377" t="s">
        <v>816</v>
      </c>
      <c r="I202" s="377"/>
      <c r="J202" s="377"/>
      <c r="K202" s="301"/>
    </row>
    <row r="203" spans="2:11" s="1" customFormat="1" ht="15" customHeight="1">
      <c r="B203" s="278"/>
      <c r="C203" s="255"/>
      <c r="D203" s="255"/>
      <c r="E203" s="255"/>
      <c r="F203" s="276" t="s">
        <v>50</v>
      </c>
      <c r="G203" s="255"/>
      <c r="H203" s="377" t="s">
        <v>817</v>
      </c>
      <c r="I203" s="377"/>
      <c r="J203" s="377"/>
      <c r="K203" s="301"/>
    </row>
    <row r="204" spans="2:11" s="1" customFormat="1" ht="15" customHeight="1">
      <c r="B204" s="278"/>
      <c r="C204" s="255"/>
      <c r="D204" s="255"/>
      <c r="E204" s="255"/>
      <c r="F204" s="276" t="s">
        <v>53</v>
      </c>
      <c r="G204" s="255"/>
      <c r="H204" s="377" t="s">
        <v>818</v>
      </c>
      <c r="I204" s="377"/>
      <c r="J204" s="377"/>
      <c r="K204" s="301"/>
    </row>
    <row r="205" spans="2:11" s="1" customFormat="1" ht="15" customHeight="1">
      <c r="B205" s="278"/>
      <c r="C205" s="255"/>
      <c r="D205" s="255"/>
      <c r="E205" s="255"/>
      <c r="F205" s="276" t="s">
        <v>51</v>
      </c>
      <c r="G205" s="255"/>
      <c r="H205" s="377" t="s">
        <v>819</v>
      </c>
      <c r="I205" s="377"/>
      <c r="J205" s="377"/>
      <c r="K205" s="301"/>
    </row>
    <row r="206" spans="2:11" s="1" customFormat="1" ht="15" customHeight="1">
      <c r="B206" s="278"/>
      <c r="C206" s="255"/>
      <c r="D206" s="255"/>
      <c r="E206" s="255"/>
      <c r="F206" s="276" t="s">
        <v>52</v>
      </c>
      <c r="G206" s="255"/>
      <c r="H206" s="377" t="s">
        <v>820</v>
      </c>
      <c r="I206" s="377"/>
      <c r="J206" s="377"/>
      <c r="K206" s="301"/>
    </row>
    <row r="207" spans="2:11" s="1" customFormat="1" ht="15" customHeight="1">
      <c r="B207" s="278"/>
      <c r="C207" s="255"/>
      <c r="D207" s="255"/>
      <c r="E207" s="255"/>
      <c r="F207" s="276"/>
      <c r="G207" s="255"/>
      <c r="H207" s="255"/>
      <c r="I207" s="255"/>
      <c r="J207" s="255"/>
      <c r="K207" s="301"/>
    </row>
    <row r="208" spans="2:11" s="1" customFormat="1" ht="15" customHeight="1">
      <c r="B208" s="278"/>
      <c r="C208" s="255" t="s">
        <v>761</v>
      </c>
      <c r="D208" s="255"/>
      <c r="E208" s="255"/>
      <c r="F208" s="276" t="s">
        <v>85</v>
      </c>
      <c r="G208" s="255"/>
      <c r="H208" s="377" t="s">
        <v>821</v>
      </c>
      <c r="I208" s="377"/>
      <c r="J208" s="377"/>
      <c r="K208" s="301"/>
    </row>
    <row r="209" spans="2:11" s="1" customFormat="1" ht="15" customHeight="1">
      <c r="B209" s="278"/>
      <c r="C209" s="255"/>
      <c r="D209" s="255"/>
      <c r="E209" s="255"/>
      <c r="F209" s="276" t="s">
        <v>659</v>
      </c>
      <c r="G209" s="255"/>
      <c r="H209" s="377" t="s">
        <v>660</v>
      </c>
      <c r="I209" s="377"/>
      <c r="J209" s="377"/>
      <c r="K209" s="301"/>
    </row>
    <row r="210" spans="2:11" s="1" customFormat="1" ht="15" customHeight="1">
      <c r="B210" s="278"/>
      <c r="C210" s="255"/>
      <c r="D210" s="255"/>
      <c r="E210" s="255"/>
      <c r="F210" s="276" t="s">
        <v>657</v>
      </c>
      <c r="G210" s="255"/>
      <c r="H210" s="377" t="s">
        <v>822</v>
      </c>
      <c r="I210" s="377"/>
      <c r="J210" s="377"/>
      <c r="K210" s="301"/>
    </row>
    <row r="211" spans="2:11" s="1" customFormat="1" ht="15" customHeight="1">
      <c r="B211" s="319"/>
      <c r="C211" s="255"/>
      <c r="D211" s="255"/>
      <c r="E211" s="255"/>
      <c r="F211" s="276" t="s">
        <v>92</v>
      </c>
      <c r="G211" s="314"/>
      <c r="H211" s="378" t="s">
        <v>93</v>
      </c>
      <c r="I211" s="378"/>
      <c r="J211" s="378"/>
      <c r="K211" s="320"/>
    </row>
    <row r="212" spans="2:11" s="1" customFormat="1" ht="15" customHeight="1">
      <c r="B212" s="319"/>
      <c r="C212" s="255"/>
      <c r="D212" s="255"/>
      <c r="E212" s="255"/>
      <c r="F212" s="276" t="s">
        <v>510</v>
      </c>
      <c r="G212" s="314"/>
      <c r="H212" s="378" t="s">
        <v>573</v>
      </c>
      <c r="I212" s="378"/>
      <c r="J212" s="378"/>
      <c r="K212" s="320"/>
    </row>
    <row r="213" spans="2:11" s="1" customFormat="1" ht="15" customHeight="1">
      <c r="B213" s="319"/>
      <c r="C213" s="255"/>
      <c r="D213" s="255"/>
      <c r="E213" s="255"/>
      <c r="F213" s="276"/>
      <c r="G213" s="314"/>
      <c r="H213" s="305"/>
      <c r="I213" s="305"/>
      <c r="J213" s="305"/>
      <c r="K213" s="320"/>
    </row>
    <row r="214" spans="2:11" s="1" customFormat="1" ht="15" customHeight="1">
      <c r="B214" s="319"/>
      <c r="C214" s="255" t="s">
        <v>785</v>
      </c>
      <c r="D214" s="255"/>
      <c r="E214" s="255"/>
      <c r="F214" s="276">
        <v>1</v>
      </c>
      <c r="G214" s="314"/>
      <c r="H214" s="378" t="s">
        <v>823</v>
      </c>
      <c r="I214" s="378"/>
      <c r="J214" s="378"/>
      <c r="K214" s="320"/>
    </row>
    <row r="215" spans="2:11" s="1" customFormat="1" ht="15" customHeight="1">
      <c r="B215" s="319"/>
      <c r="C215" s="255"/>
      <c r="D215" s="255"/>
      <c r="E215" s="255"/>
      <c r="F215" s="276">
        <v>2</v>
      </c>
      <c r="G215" s="314"/>
      <c r="H215" s="378" t="s">
        <v>824</v>
      </c>
      <c r="I215" s="378"/>
      <c r="J215" s="378"/>
      <c r="K215" s="320"/>
    </row>
    <row r="216" spans="2:11" s="1" customFormat="1" ht="15" customHeight="1">
      <c r="B216" s="319"/>
      <c r="C216" s="255"/>
      <c r="D216" s="255"/>
      <c r="E216" s="255"/>
      <c r="F216" s="276">
        <v>3</v>
      </c>
      <c r="G216" s="314"/>
      <c r="H216" s="378" t="s">
        <v>825</v>
      </c>
      <c r="I216" s="378"/>
      <c r="J216" s="378"/>
      <c r="K216" s="320"/>
    </row>
    <row r="217" spans="2:11" s="1" customFormat="1" ht="15" customHeight="1">
      <c r="B217" s="319"/>
      <c r="C217" s="255"/>
      <c r="D217" s="255"/>
      <c r="E217" s="255"/>
      <c r="F217" s="276">
        <v>4</v>
      </c>
      <c r="G217" s="314"/>
      <c r="H217" s="378" t="s">
        <v>826</v>
      </c>
      <c r="I217" s="378"/>
      <c r="J217" s="378"/>
      <c r="K217" s="320"/>
    </row>
    <row r="218" spans="2:11" s="1" customFormat="1" ht="12.75" customHeight="1">
      <c r="B218" s="321"/>
      <c r="C218" s="322"/>
      <c r="D218" s="322"/>
      <c r="E218" s="322"/>
      <c r="F218" s="322"/>
      <c r="G218" s="322"/>
      <c r="H218" s="322"/>
      <c r="I218" s="322"/>
      <c r="J218" s="322"/>
      <c r="K218" s="323"/>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9</vt:i4>
      </vt:variant>
    </vt:vector>
  </HeadingPairs>
  <TitlesOfParts>
    <vt:vector size="14" baseType="lpstr">
      <vt:lpstr>Rekapitulace stavby</vt:lpstr>
      <vt:lpstr>1. - SO 01 Protikorozní o...</vt:lpstr>
      <vt:lpstr>2. - SO 02 Protikorozní o...</vt:lpstr>
      <vt:lpstr>VON - Vedlejší a ostatní ...</vt:lpstr>
      <vt:lpstr>Pokyny pro vyplnění</vt:lpstr>
      <vt:lpstr>'1. - SO 01 Protikorozní o...'!Názvy_tisku</vt:lpstr>
      <vt:lpstr>'2. - SO 02 Protikorozní o...'!Názvy_tisku</vt:lpstr>
      <vt:lpstr>'Rekapitulace stavby'!Názvy_tisku</vt:lpstr>
      <vt:lpstr>'VON - Vedlejší a ostatní ...'!Názvy_tisku</vt:lpstr>
      <vt:lpstr>'1. - SO 01 Protikorozní o...'!Oblast_tisku</vt:lpstr>
      <vt:lpstr>'2. - SO 02 Protikorozní o...'!Oblast_tisku</vt:lpstr>
      <vt:lpstr>'Pokyny pro vyplnění'!Oblast_tisku</vt:lpstr>
      <vt:lpstr>'Rekapitulace stavby'!Oblast_tisku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Eva Morkesová</dc:creator>
  <cp:lastModifiedBy>Ing. Eva Morkesová</cp:lastModifiedBy>
  <dcterms:created xsi:type="dcterms:W3CDTF">2021-01-25T09:31:49Z</dcterms:created>
  <dcterms:modified xsi:type="dcterms:W3CDTF">2021-01-25T09:35:37Z</dcterms:modified>
</cp:coreProperties>
</file>