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odskali2021 - LABE, Děčí..." sheetId="2" r:id="rId2"/>
  </sheets>
  <definedNames>
    <definedName name="_xlnm.Print_Area" localSheetId="0">'Rekapitulace stavby'!$D$4:$AO$76,'Rekapitulace stavby'!$C$82:$AQ$96</definedName>
    <definedName name="_xlnm._FilterDatabase" localSheetId="1" hidden="1">'Podskali2021 - LABE, Děčí...'!$C$119:$K$163</definedName>
    <definedName name="_xlnm.Print_Area" localSheetId="1">'Podskali2021 - LABE, Děčí...'!$C$4:$J$76,'Podskali2021 - LABE, Děčí...'!$C$82:$J$103,'Podskali2021 - LABE, Děčí...'!$C$109:$T$163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<sst xmlns="http://schemas.openxmlformats.org/spreadsheetml/2006/main" count="734" uniqueCount="236">
  <si>
    <t>Export Komplet</t>
  </si>
  <si>
    <t/>
  </si>
  <si>
    <t>2.0</t>
  </si>
  <si>
    <t>False</t>
  </si>
  <si>
    <t>{ab9dbf3b-e9c6-4662-ab23-ed8250d943fe}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</si>
  <si>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</si>
  <si>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</si>
  <si>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</si>
  <si>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</si>
  <si>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</si>
  <si>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</si>
  <si>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</si>
  <si>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</si>
  <si>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</si>
  <si>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Podskali2021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</si>
  <si>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</si>
  <si>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</si>
  <si>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LABE, Děčín-Podskalí, oprava břehového opevnění, ř.km 735,80-736,60</t>
  </si>
  <si>
    <t>KSO:</t>
  </si>
  <si>
    <t>833 21 2</t>
  </si>
  <si>
    <t>CC-CZ:</t>
  </si>
  <si>
    <t>Místo:</t>
  </si>
  <si>
    <t>Labe-Děčín</t>
  </si>
  <si>
    <t>Datum:</t>
  </si>
  <si>
    <t>29. 8. 2021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</si>
  <si>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</si>
  <si>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</si>
  <si>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</si>
  <si>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</si>
  <si>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</si>
  <si>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</si>
  <si>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</si>
  <si>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AW-DAD, s.r.o.</t>
  </si>
  <si>
    <t>True</t>
  </si>
  <si>
    <t>Zpracovatel:</t>
  </si>
  <si>
    <t>MD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</si>
  <si>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</si>
  <si>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</si>
  <si>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</si>
  <si>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</si>
  <si>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</si>
  <si>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</si>
  <si>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</si>
  <si>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</si>
  <si>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</si>
  <si>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</si>
  <si>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</si>
  <si>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</si>
  <si>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</si>
  <si>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</si>
  <si>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</si>
  <si>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</si>
  <si>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</si>
  <si>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</si>
  <si>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</si>
  <si>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</si>
  <si>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</si>
  <si>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</si>
  <si>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</si>
  <si>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</si>
  <si>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</si>
  <si>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</si>
  <si>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</si>
  <si>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</si>
  <si>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</si>
  <si>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</si>
  <si>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</si>
  <si>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</si>
  <si>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</si>
  <si>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</si>
  <si>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</si>
  <si>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</si>
  <si>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</si>
  <si>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</si>
  <si>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</si>
  <si>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</si>
  <si>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</si>
  <si>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</si>
  <si>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</si>
  <si>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</si>
  <si>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</si>
  <si>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</si>
  <si>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</si>
  <si>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</si>
  <si>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</si>
  <si>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</si>
  <si>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</si>
  <si>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</si>
  <si>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</si>
  <si>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</si>
  <si>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</si>
  <si>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</si>
  <si>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</si>
  <si>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</si>
  <si>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</si>
  <si>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</si>
  <si>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</si>
  <si>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</si>
  <si>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</si>
  <si>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</si>
  <si>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</si>
  <si>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</si>
  <si>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</si>
  <si>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</si>
  <si>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</si>
  <si>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</si>
  <si>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</si>
  <si>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</si>
  <si>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</si>
  <si>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</si>
  <si>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</si>
  <si>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</si>
  <si>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</si>
  <si>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</si>
  <si>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</si>
  <si>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</si>
  <si>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</si>
  <si>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</si>
  <si>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v rovině nebo ve svahu do 1:5 ručně</t>
  </si>
  <si>
    <t>m2</t>
  </si>
  <si>
    <t>CS ÚRS 2021 02</t>
  </si>
  <si>
    <t>4</t>
  </si>
  <si>
    <t>861600281</t>
  </si>
  <si>
    <t>111111102</t>
  </si>
  <si>
    <t>Odstranění travin ve svahu přes 1:5 ručně</t>
  </si>
  <si>
    <t>2122684774</t>
  </si>
  <si>
    <t>3</t>
  </si>
  <si>
    <t>111211201</t>
  </si>
  <si>
    <t>Odstranění křovin a stromů průměru kmene do 100 mm i s kořeny sklonu terénu přes 1:5 ručně</t>
  </si>
  <si>
    <t>-780068812</t>
  </si>
  <si>
    <t>114203101</t>
  </si>
  <si>
    <t>Rozebrání dlažeb z lomového kamene nebo betonových tvárnic na sucho</t>
  </si>
  <si>
    <t>m3</t>
  </si>
  <si>
    <t>-2059779511</t>
  </si>
  <si>
    <t>5</t>
  </si>
  <si>
    <t>114203201</t>
  </si>
  <si>
    <t>Očištění lomového kamene nebo betonových tvárnic od hlíny nebo písku</t>
  </si>
  <si>
    <t>-541767319</t>
  </si>
  <si>
    <t>6</t>
  </si>
  <si>
    <t>114203301</t>
  </si>
  <si>
    <t>Třídění lomového kamene nebo betonových tvárnic podle druhu, velikosti nebo tvaru</t>
  </si>
  <si>
    <t>928232794</t>
  </si>
  <si>
    <t>7</t>
  </si>
  <si>
    <t>114203401</t>
  </si>
  <si>
    <t>Srovnání lomového kamene nebo betonových tvárnic s přemístěním do 10 m</t>
  </si>
  <si>
    <t>1233323419</t>
  </si>
  <si>
    <t>8</t>
  </si>
  <si>
    <t>M</t>
  </si>
  <si>
    <t>M002</t>
  </si>
  <si>
    <t>Odpočet za použitelný materiál rozebraných dlažeb - pískovec</t>
  </si>
  <si>
    <t>t</t>
  </si>
  <si>
    <t>-796549800</t>
  </si>
  <si>
    <t>VV</t>
  </si>
  <si>
    <t>33,18*-2,6 'Přepočtené koeficientem množství</t>
  </si>
  <si>
    <t>9</t>
  </si>
  <si>
    <t>129153201</t>
  </si>
  <si>
    <t>Čištění otevřených koryt vodotečí šíře dna přes 5 m hl do 5 m v hornině třídy těžitelnosti I skupiny 1 a 2 strojně</t>
  </si>
  <si>
    <t>-1238642197</t>
  </si>
  <si>
    <t>39,41"svah"</t>
  </si>
  <si>
    <t>51,5"koruna"</t>
  </si>
  <si>
    <t>Součet</t>
  </si>
  <si>
    <t>10</t>
  </si>
  <si>
    <t>132251401</t>
  </si>
  <si>
    <t>Hloubení rýh pod vodou v hornině třídy těžitelnosti I skupiny 3 objem do 1000 m3</t>
  </si>
  <si>
    <t>1934893241</t>
  </si>
  <si>
    <t>11</t>
  </si>
  <si>
    <t>132351401</t>
  </si>
  <si>
    <t>Hloubení rýh pod vodou v hornině třídy těžitelnosti II skupiny 4 objem do 1000 m3</t>
  </si>
  <si>
    <t>639921099</t>
  </si>
  <si>
    <t>12</t>
  </si>
  <si>
    <t>162251101</t>
  </si>
  <si>
    <t>Vodorovné přemístění do 20 m výkopku/sypaniny z horniny třídy těžitelnosti I skupiny 1 až 3</t>
  </si>
  <si>
    <t>1112242362</t>
  </si>
  <si>
    <t>13</t>
  </si>
  <si>
    <t>171151112</t>
  </si>
  <si>
    <t>Uložení sypaniny z hornin nesoudržných kamenitých do násypů zhutněných strojně</t>
  </si>
  <si>
    <t>711098762</t>
  </si>
  <si>
    <t>14</t>
  </si>
  <si>
    <t>171251101</t>
  </si>
  <si>
    <t>Uložení sypaniny do násypů nezhutněných strojně</t>
  </si>
  <si>
    <t>9848639</t>
  </si>
  <si>
    <t>Vodorovné konstrukce</t>
  </si>
  <si>
    <t>462511270</t>
  </si>
  <si>
    <t>Zához z lomového kamene bez proštěrkování z terénu hmotnost do 200 kg</t>
  </si>
  <si>
    <t>1053240348</t>
  </si>
  <si>
    <t>16</t>
  </si>
  <si>
    <t>462511470</t>
  </si>
  <si>
    <t>Zához z lomového kamene bez proštěrkování z plavidla hmotnost do 200 kg</t>
  </si>
  <si>
    <t>-283434258</t>
  </si>
  <si>
    <t>190,71</t>
  </si>
  <si>
    <t>324</t>
  </si>
  <si>
    <t>17</t>
  </si>
  <si>
    <t>462519002</t>
  </si>
  <si>
    <t>Příplatek za urovnání ploch záhozu z lomového kamene hmotnost do 200 kg</t>
  </si>
  <si>
    <t>1484915521</t>
  </si>
  <si>
    <t>18</t>
  </si>
  <si>
    <t>46551R001</t>
  </si>
  <si>
    <t>Dlažba z lomového kamene lomařsky a kamenicky upraveného  na sucho s vyklínováním kamenem, s vyplněním spár těženým kamenivem, drnem nebo ornicí s osetím, tl. kamene 250 mm</t>
  </si>
  <si>
    <t>975296120</t>
  </si>
  <si>
    <t>P</t>
  </si>
  <si>
    <t xml:space="preserve">Poznámka k položce:
- materiál dlažby bude pískovec parametry odpovídající požadavkům PD (TZ D.1.3.3.)
- líc dlažby musí být vypracována shodně s dlažbou stávající na minimální spáry
- napojení nové a staré dlažby bude líc x líc bez průběžných spár
</t>
  </si>
  <si>
    <t>998</t>
  </si>
  <si>
    <t>Přesun hmot</t>
  </si>
  <si>
    <t>19</t>
  </si>
  <si>
    <t>998332011</t>
  </si>
  <si>
    <t>Přesun hmot pro úpravy vodních toků a kanály</t>
  </si>
  <si>
    <t>946137927</t>
  </si>
  <si>
    <t>VRN</t>
  </si>
  <si>
    <t>Vedlejší rozpočtové náklady</t>
  </si>
  <si>
    <t>VRN1</t>
  </si>
  <si>
    <t>Průzkumné, geodetické a projektové práce</t>
  </si>
  <si>
    <t>20</t>
  </si>
  <si>
    <t>010001000</t>
  </si>
  <si>
    <t>ks</t>
  </si>
  <si>
    <t>CS ÚRS 2021 01</t>
  </si>
  <si>
    <t>1024</t>
  </si>
  <si>
    <t>-129959797</t>
  </si>
  <si>
    <t xml:space="preserve">Poznámka k položce:
- pasport současného stavu
- fotodokumentace skutečně provedených prací
- plan povodňový a havarijní
- dokumentace DSPS
- geodetické zaměření skutečného provedení </t>
  </si>
  <si>
    <t>VRN3</t>
  </si>
  <si>
    <t>Zařízení staveniště</t>
  </si>
  <si>
    <t>030001000</t>
  </si>
  <si>
    <t>850926853</t>
  </si>
  <si>
    <t xml:space="preserve">Poznámka k položce:
- mobilizace a demobilizace objektů zařízení stavby
- zajištění materiálu proti rozplavení
- mezideponie materiálu, příruční sklady
- označení pracovního prostoru v rámci stavby
- zajištění pracovníků a jejich potřeb během provádění prací
  (možnost zřízení plovoucí platformy) </t>
  </si>
  <si>
    <t>VRN6</t>
  </si>
  <si>
    <t>Územní vlivy</t>
  </si>
  <si>
    <t>22</t>
  </si>
  <si>
    <t>063002000</t>
  </si>
  <si>
    <t>Práce na těžce přístupných místech</t>
  </si>
  <si>
    <t>kpl</t>
  </si>
  <si>
    <t>1719109901</t>
  </si>
  <si>
    <t>Poznámka k položce:
Položka zahrnuje zvýšené náklady spojené s dopravou mechanizace na stavbu a ze stavby stejně jako její zabezpečení během realizace v záplavovém území.</t>
  </si>
  <si>
    <t>23</t>
  </si>
  <si>
    <t>065002000</t>
  </si>
  <si>
    <t>Mimostaveništní doprava materiálů</t>
  </si>
  <si>
    <t>2015531190</t>
  </si>
  <si>
    <t>Poznámka k položce:
Položka zahrnuje zvýšené náklady na dopravu materiálu dlažeb, resp. záhozů po vodě z místa překládky na plavidlo na místo stavby v korytě toku.
- dlažba - 220 t
- zához - cca 1100 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</si>
</sst>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19</v>
      </c>
      <c r="AK7" s="30" t="s">
        <v>20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E13" s="29"/>
      <c r="BS13" s="17" t="s">
        <v>6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1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34</v>
      </c>
      <c r="AK19" s="30" t="s">
        <v>26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35</v>
      </c>
      <c r="AK20" s="30" t="s">
        <v>28</v>
      </c>
      <c r="AN20" s="25" t="s">
        <v>1</v>
      </c>
      <c r="AR20" s="20"/>
      <c r="BE20" s="29"/>
      <c r="BS20" s="17" t="s">
        <v>33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38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39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40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41</v>
      </c>
      <c r="E29" s="3"/>
      <c r="F29" s="30" t="s">
        <v>42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43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44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45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46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50" t="s">
        <v>49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Podskali2021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LABE, Děčín-Podskalí, oprava břehového opevnění, ř.km 735,80-736,60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21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Labe-Děčín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23</v>
      </c>
      <c r="AJ87" s="36"/>
      <c r="AK87" s="36"/>
      <c r="AL87" s="36"/>
      <c r="AM87" s="67" t="str">
        <f>IF(AN8="","",AN8)</f>
        <v>29. 8. 2021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25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>Povodí Labe, státní podnik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31</v>
      </c>
      <c r="AJ89" s="36"/>
      <c r="AK89" s="36"/>
      <c r="AL89" s="36"/>
      <c r="AM89" s="68" t="str">
        <f>IF(E17="","",E17)</f>
        <v>AW-DAD, s.r.o.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29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34</v>
      </c>
      <c r="AJ90" s="36"/>
      <c r="AK90" s="36"/>
      <c r="AL90" s="36"/>
      <c r="AM90" s="68" t="str">
        <f>IF(E20="","",E20)</f>
        <v>MD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76</v>
      </c>
      <c r="BT94" s="100" t="s">
        <v>77</v>
      </c>
      <c r="BV94" s="100" t="s">
        <v>78</v>
      </c>
      <c r="BW94" s="100" t="s">
        <v>4</v>
      </c>
      <c r="BX94" s="100" t="s">
        <v>79</v>
      </c>
      <c r="CL94" s="100" t="s">
        <v>19</v>
      </c>
    </row>
    <row r="95" spans="1:90" s="7" customFormat="1" ht="24.75" customHeight="1">
      <c r="A95" s="101" t="s">
        <v>80</v>
      </c>
      <c r="B95" s="102"/>
      <c r="C95" s="103"/>
      <c r="D95" s="104" t="s">
        <v>14</v>
      </c>
      <c r="E95" s="104"/>
      <c r="F95" s="104"/>
      <c r="G95" s="104"/>
      <c r="H95" s="104"/>
      <c r="I95" s="105"/>
      <c r="J95" s="104" t="s">
        <v>17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'Podskali2021 - LABE, Děčí...'!J28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81</v>
      </c>
      <c r="AR95" s="102"/>
      <c r="AS95" s="108">
        <v>0</v>
      </c>
      <c r="AT95" s="109">
        <f>ROUND(SUM(AV95:AW95),2)</f>
        <v>0</v>
      </c>
      <c r="AU95" s="110">
        <f>'Podskali2021 - LABE, Děčí...'!P120</f>
        <v>0</v>
      </c>
      <c r="AV95" s="109">
        <f>'Podskali2021 - LABE, Děčí...'!J31</f>
        <v>0</v>
      </c>
      <c r="AW95" s="109">
        <f>'Podskali2021 - LABE, Děčí...'!J32</f>
        <v>0</v>
      </c>
      <c r="AX95" s="109">
        <f>'Podskali2021 - LABE, Děčí...'!J33</f>
        <v>0</v>
      </c>
      <c r="AY95" s="109">
        <f>'Podskali2021 - LABE, Děčí...'!J34</f>
        <v>0</v>
      </c>
      <c r="AZ95" s="109">
        <f>'Podskali2021 - LABE, Děčí...'!F31</f>
        <v>0</v>
      </c>
      <c r="BA95" s="109">
        <f>'Podskali2021 - LABE, Děčí...'!F32</f>
        <v>0</v>
      </c>
      <c r="BB95" s="109">
        <f>'Podskali2021 - LABE, Děčí...'!F33</f>
        <v>0</v>
      </c>
      <c r="BC95" s="109">
        <f>'Podskali2021 - LABE, Děčí...'!F34</f>
        <v>0</v>
      </c>
      <c r="BD95" s="111">
        <f>'Podskali2021 - LABE, Děčí...'!F35</f>
        <v>0</v>
      </c>
      <c r="BE95" s="7"/>
      <c r="BT95" s="112" t="s">
        <v>82</v>
      </c>
      <c r="BU95" s="112" t="s">
        <v>83</v>
      </c>
      <c r="BV95" s="112" t="s">
        <v>78</v>
      </c>
      <c r="BW95" s="112" t="s">
        <v>4</v>
      </c>
      <c r="BX95" s="112" t="s">
        <v>79</v>
      </c>
      <c r="CL95" s="112" t="s">
        <v>19</v>
      </c>
    </row>
    <row r="96" spans="1:57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Podskali2021 - LABE, Děč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85</v>
      </c>
      <c r="L4" s="20"/>
      <c r="M4" s="113" t="s">
        <v>10</v>
      </c>
      <c r="AT4" s="17" t="s">
        <v>3</v>
      </c>
    </row>
    <row r="5" spans="2:12" s="1" customFormat="1" ht="6.95" customHeight="1">
      <c r="B5" s="20"/>
      <c r="L5" s="20"/>
    </row>
    <row r="6" spans="1:31" s="2" customFormat="1" ht="12" customHeight="1">
      <c r="A6" s="36"/>
      <c r="B6" s="37"/>
      <c r="C6" s="36"/>
      <c r="D6" s="30" t="s">
        <v>16</v>
      </c>
      <c r="E6" s="36"/>
      <c r="F6" s="36"/>
      <c r="G6" s="36"/>
      <c r="H6" s="36"/>
      <c r="I6" s="36"/>
      <c r="J6" s="36"/>
      <c r="K6" s="36"/>
      <c r="L6" s="5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30" customHeight="1">
      <c r="A7" s="36"/>
      <c r="B7" s="37"/>
      <c r="C7" s="36"/>
      <c r="D7" s="36"/>
      <c r="E7" s="65" t="s">
        <v>17</v>
      </c>
      <c r="F7" s="36"/>
      <c r="G7" s="36"/>
      <c r="H7" s="36"/>
      <c r="I7" s="36"/>
      <c r="J7" s="36"/>
      <c r="K7" s="36"/>
      <c r="L7" s="5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18</v>
      </c>
      <c r="E9" s="36"/>
      <c r="F9" s="25" t="s">
        <v>19</v>
      </c>
      <c r="G9" s="36"/>
      <c r="H9" s="36"/>
      <c r="I9" s="30" t="s">
        <v>20</v>
      </c>
      <c r="J9" s="25" t="s">
        <v>1</v>
      </c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21</v>
      </c>
      <c r="E10" s="36"/>
      <c r="F10" s="25" t="s">
        <v>22</v>
      </c>
      <c r="G10" s="36"/>
      <c r="H10" s="36"/>
      <c r="I10" s="30" t="s">
        <v>23</v>
      </c>
      <c r="J10" s="67" t="str">
        <f>'Rekapitulace stavby'!AN8</f>
        <v>29. 8. 2021</v>
      </c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25</v>
      </c>
      <c r="E12" s="36"/>
      <c r="F12" s="36"/>
      <c r="G12" s="36"/>
      <c r="H12" s="36"/>
      <c r="I12" s="30" t="s">
        <v>26</v>
      </c>
      <c r="J12" s="25" t="s">
        <v>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30" t="s">
        <v>28</v>
      </c>
      <c r="J13" s="25" t="s">
        <v>1</v>
      </c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29</v>
      </c>
      <c r="E15" s="36"/>
      <c r="F15" s="36"/>
      <c r="G15" s="36"/>
      <c r="H15" s="36"/>
      <c r="I15" s="30" t="s">
        <v>26</v>
      </c>
      <c r="J15" s="31" t="str">
        <f>'Rekapitulace stavby'!AN13</f>
        <v>Vyplň údaj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28</v>
      </c>
      <c r="J16" s="31" t="str">
        <f>'Rekapitulace stavby'!AN14</f>
        <v>Vyplň údaj</v>
      </c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31</v>
      </c>
      <c r="E18" s="36"/>
      <c r="F18" s="36"/>
      <c r="G18" s="36"/>
      <c r="H18" s="36"/>
      <c r="I18" s="30" t="s">
        <v>26</v>
      </c>
      <c r="J18" s="25" t="s">
        <v>1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32</v>
      </c>
      <c r="F19" s="36"/>
      <c r="G19" s="36"/>
      <c r="H19" s="36"/>
      <c r="I19" s="30" t="s">
        <v>28</v>
      </c>
      <c r="J19" s="25" t="s">
        <v>1</v>
      </c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34</v>
      </c>
      <c r="E21" s="36"/>
      <c r="F21" s="36"/>
      <c r="G21" s="36"/>
      <c r="H21" s="36"/>
      <c r="I21" s="30" t="s">
        <v>26</v>
      </c>
      <c r="J21" s="25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35</v>
      </c>
      <c r="F22" s="36"/>
      <c r="G22" s="36"/>
      <c r="H22" s="36"/>
      <c r="I22" s="30" t="s">
        <v>28</v>
      </c>
      <c r="J22" s="25" t="s">
        <v>1</v>
      </c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36</v>
      </c>
      <c r="E24" s="36"/>
      <c r="F24" s="36"/>
      <c r="G24" s="36"/>
      <c r="H24" s="36"/>
      <c r="I24" s="36"/>
      <c r="J24" s="36"/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14"/>
      <c r="B25" s="115"/>
      <c r="C25" s="114"/>
      <c r="D25" s="114"/>
      <c r="E25" s="34" t="s">
        <v>1</v>
      </c>
      <c r="F25" s="34"/>
      <c r="G25" s="34"/>
      <c r="H25" s="34"/>
      <c r="I25" s="114"/>
      <c r="J25" s="114"/>
      <c r="K25" s="114"/>
      <c r="L25" s="116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8"/>
      <c r="E27" s="88"/>
      <c r="F27" s="88"/>
      <c r="G27" s="88"/>
      <c r="H27" s="88"/>
      <c r="I27" s="88"/>
      <c r="J27" s="88"/>
      <c r="K27" s="88"/>
      <c r="L27" s="5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7" t="s">
        <v>37</v>
      </c>
      <c r="E28" s="36"/>
      <c r="F28" s="36"/>
      <c r="G28" s="36"/>
      <c r="H28" s="36"/>
      <c r="I28" s="36"/>
      <c r="J28" s="94">
        <f>ROUND(J120,2)</f>
        <v>0</v>
      </c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39</v>
      </c>
      <c r="G30" s="36"/>
      <c r="H30" s="36"/>
      <c r="I30" s="41" t="s">
        <v>38</v>
      </c>
      <c r="J30" s="41" t="s">
        <v>40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8" t="s">
        <v>41</v>
      </c>
      <c r="E31" s="30" t="s">
        <v>42</v>
      </c>
      <c r="F31" s="119">
        <f>ROUND((SUM(BE120:BE163)),2)</f>
        <v>0</v>
      </c>
      <c r="G31" s="36"/>
      <c r="H31" s="36"/>
      <c r="I31" s="120">
        <v>0.21</v>
      </c>
      <c r="J31" s="119">
        <f>ROUND(((SUM(BE120:BE163))*I31),2)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43</v>
      </c>
      <c r="F32" s="119">
        <f>ROUND((SUM(BF120:BF163)),2)</f>
        <v>0</v>
      </c>
      <c r="G32" s="36"/>
      <c r="H32" s="36"/>
      <c r="I32" s="120">
        <v>0.15</v>
      </c>
      <c r="J32" s="119">
        <f>ROUND(((SUM(BF120:BF163))*I32),2)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44</v>
      </c>
      <c r="F33" s="119">
        <f>ROUND((SUM(BG120:BG163)),2)</f>
        <v>0</v>
      </c>
      <c r="G33" s="36"/>
      <c r="H33" s="36"/>
      <c r="I33" s="120">
        <v>0.21</v>
      </c>
      <c r="J33" s="119">
        <f>0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45</v>
      </c>
      <c r="F34" s="119">
        <f>ROUND((SUM(BH120:BH163)),2)</f>
        <v>0</v>
      </c>
      <c r="G34" s="36"/>
      <c r="H34" s="36"/>
      <c r="I34" s="120">
        <v>0.15</v>
      </c>
      <c r="J34" s="119">
        <f>0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46</v>
      </c>
      <c r="F35" s="119">
        <f>ROUND((SUM(BI120:BI163)),2)</f>
        <v>0</v>
      </c>
      <c r="G35" s="36"/>
      <c r="H35" s="36"/>
      <c r="I35" s="120">
        <v>0</v>
      </c>
      <c r="J35" s="119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21"/>
      <c r="D37" s="122" t="s">
        <v>47</v>
      </c>
      <c r="E37" s="79"/>
      <c r="F37" s="79"/>
      <c r="G37" s="123" t="s">
        <v>48</v>
      </c>
      <c r="H37" s="124" t="s">
        <v>49</v>
      </c>
      <c r="I37" s="79"/>
      <c r="J37" s="125">
        <f>SUM(J28:J35)</f>
        <v>0</v>
      </c>
      <c r="K37" s="12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52</v>
      </c>
      <c r="E61" s="39"/>
      <c r="F61" s="127" t="s">
        <v>53</v>
      </c>
      <c r="G61" s="56" t="s">
        <v>52</v>
      </c>
      <c r="H61" s="39"/>
      <c r="I61" s="39"/>
      <c r="J61" s="12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52</v>
      </c>
      <c r="E76" s="39"/>
      <c r="F76" s="127" t="s">
        <v>53</v>
      </c>
      <c r="G76" s="56" t="s">
        <v>52</v>
      </c>
      <c r="H76" s="39"/>
      <c r="I76" s="39"/>
      <c r="J76" s="12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86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30" customHeight="1">
      <c r="A85" s="36"/>
      <c r="B85" s="37"/>
      <c r="C85" s="36"/>
      <c r="D85" s="36"/>
      <c r="E85" s="65" t="str">
        <f>E7</f>
        <v>LABE, Děčín-Podskalí, oprava břehového opevnění, ř.km 735,80-736,60</v>
      </c>
      <c r="F85" s="36"/>
      <c r="G85" s="36"/>
      <c r="H85" s="36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6"/>
      <c r="E87" s="36"/>
      <c r="F87" s="25" t="str">
        <f>F10</f>
        <v>Labe-Děčín</v>
      </c>
      <c r="G87" s="36"/>
      <c r="H87" s="36"/>
      <c r="I87" s="30" t="s">
        <v>23</v>
      </c>
      <c r="J87" s="67" t="str">
        <f>IF(J10="","",J10)</f>
        <v>29. 8. 2021</v>
      </c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25</v>
      </c>
      <c r="D89" s="36"/>
      <c r="E89" s="36"/>
      <c r="F89" s="25" t="str">
        <f>E13</f>
        <v>Povodí Labe, státní podnik</v>
      </c>
      <c r="G89" s="36"/>
      <c r="H89" s="36"/>
      <c r="I89" s="30" t="s">
        <v>31</v>
      </c>
      <c r="J89" s="34" t="str">
        <f>E19</f>
        <v>AW-DAD, s.r.o.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29</v>
      </c>
      <c r="D90" s="36"/>
      <c r="E90" s="36"/>
      <c r="F90" s="25" t="str">
        <f>IF(E16="","",E16)</f>
        <v>Vyplň údaj</v>
      </c>
      <c r="G90" s="36"/>
      <c r="H90" s="36"/>
      <c r="I90" s="30" t="s">
        <v>34</v>
      </c>
      <c r="J90" s="34" t="str">
        <f>E22</f>
        <v>MD</v>
      </c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29" t="s">
        <v>87</v>
      </c>
      <c r="D92" s="121"/>
      <c r="E92" s="121"/>
      <c r="F92" s="121"/>
      <c r="G92" s="121"/>
      <c r="H92" s="121"/>
      <c r="I92" s="121"/>
      <c r="J92" s="130" t="s">
        <v>88</v>
      </c>
      <c r="K92" s="121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31" t="s">
        <v>89</v>
      </c>
      <c r="D94" s="36"/>
      <c r="E94" s="36"/>
      <c r="F94" s="36"/>
      <c r="G94" s="36"/>
      <c r="H94" s="36"/>
      <c r="I94" s="36"/>
      <c r="J94" s="94">
        <f>J120</f>
        <v>0</v>
      </c>
      <c r="K94" s="36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7" t="s">
        <v>90</v>
      </c>
    </row>
    <row r="95" spans="1:31" s="9" customFormat="1" ht="24.95" customHeight="1">
      <c r="A95" s="9"/>
      <c r="B95" s="132"/>
      <c r="C95" s="9"/>
      <c r="D95" s="133" t="s">
        <v>91</v>
      </c>
      <c r="E95" s="134"/>
      <c r="F95" s="134"/>
      <c r="G95" s="134"/>
      <c r="H95" s="134"/>
      <c r="I95" s="134"/>
      <c r="J95" s="135">
        <f>J121</f>
        <v>0</v>
      </c>
      <c r="K95" s="9"/>
      <c r="L95" s="13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6"/>
      <c r="C96" s="10"/>
      <c r="D96" s="137" t="s">
        <v>92</v>
      </c>
      <c r="E96" s="138"/>
      <c r="F96" s="138"/>
      <c r="G96" s="138"/>
      <c r="H96" s="138"/>
      <c r="I96" s="138"/>
      <c r="J96" s="139">
        <f>J122</f>
        <v>0</v>
      </c>
      <c r="K96" s="10"/>
      <c r="L96" s="13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6"/>
      <c r="C97" s="10"/>
      <c r="D97" s="137" t="s">
        <v>93</v>
      </c>
      <c r="E97" s="138"/>
      <c r="F97" s="138"/>
      <c r="G97" s="138"/>
      <c r="H97" s="138"/>
      <c r="I97" s="138"/>
      <c r="J97" s="139">
        <f>J141</f>
        <v>0</v>
      </c>
      <c r="K97" s="10"/>
      <c r="L97" s="13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6"/>
      <c r="C98" s="10"/>
      <c r="D98" s="137" t="s">
        <v>94</v>
      </c>
      <c r="E98" s="138"/>
      <c r="F98" s="138"/>
      <c r="G98" s="138"/>
      <c r="H98" s="138"/>
      <c r="I98" s="138"/>
      <c r="J98" s="139">
        <f>J150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2"/>
      <c r="C99" s="9"/>
      <c r="D99" s="133" t="s">
        <v>95</v>
      </c>
      <c r="E99" s="134"/>
      <c r="F99" s="134"/>
      <c r="G99" s="134"/>
      <c r="H99" s="134"/>
      <c r="I99" s="134"/>
      <c r="J99" s="135">
        <f>J152</f>
        <v>0</v>
      </c>
      <c r="K99" s="9"/>
      <c r="L99" s="13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36"/>
      <c r="C100" s="10"/>
      <c r="D100" s="137" t="s">
        <v>96</v>
      </c>
      <c r="E100" s="138"/>
      <c r="F100" s="138"/>
      <c r="G100" s="138"/>
      <c r="H100" s="138"/>
      <c r="I100" s="138"/>
      <c r="J100" s="139">
        <f>J153</f>
        <v>0</v>
      </c>
      <c r="K100" s="10"/>
      <c r="L100" s="1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6"/>
      <c r="C101" s="10"/>
      <c r="D101" s="137" t="s">
        <v>97</v>
      </c>
      <c r="E101" s="138"/>
      <c r="F101" s="138"/>
      <c r="G101" s="138"/>
      <c r="H101" s="138"/>
      <c r="I101" s="138"/>
      <c r="J101" s="139">
        <f>J156</f>
        <v>0</v>
      </c>
      <c r="K101" s="10"/>
      <c r="L101" s="13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6"/>
      <c r="C102" s="10"/>
      <c r="D102" s="137" t="s">
        <v>98</v>
      </c>
      <c r="E102" s="138"/>
      <c r="F102" s="138"/>
      <c r="G102" s="138"/>
      <c r="H102" s="138"/>
      <c r="I102" s="138"/>
      <c r="J102" s="139">
        <f>J159</f>
        <v>0</v>
      </c>
      <c r="K102" s="10"/>
      <c r="L102" s="13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99</v>
      </c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30" customHeight="1">
      <c r="A112" s="36"/>
      <c r="B112" s="37"/>
      <c r="C112" s="36"/>
      <c r="D112" s="36"/>
      <c r="E112" s="65" t="str">
        <f>E7</f>
        <v>LABE, Děčín-Podskalí, oprava břehového opevnění, ř.km 735,80-736,60</v>
      </c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21</v>
      </c>
      <c r="D114" s="36"/>
      <c r="E114" s="36"/>
      <c r="F114" s="25" t="str">
        <f>F10</f>
        <v>Labe-Děčín</v>
      </c>
      <c r="G114" s="36"/>
      <c r="H114" s="36"/>
      <c r="I114" s="30" t="s">
        <v>23</v>
      </c>
      <c r="J114" s="67" t="str">
        <f>IF(J10="","",J10)</f>
        <v>29. 8. 2021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25</v>
      </c>
      <c r="D116" s="36"/>
      <c r="E116" s="36"/>
      <c r="F116" s="25" t="str">
        <f>E13</f>
        <v>Povodí Labe, státní podnik</v>
      </c>
      <c r="G116" s="36"/>
      <c r="H116" s="36"/>
      <c r="I116" s="30" t="s">
        <v>31</v>
      </c>
      <c r="J116" s="34" t="str">
        <f>E19</f>
        <v>AW-DAD, s.r.o.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29</v>
      </c>
      <c r="D117" s="36"/>
      <c r="E117" s="36"/>
      <c r="F117" s="25" t="str">
        <f>IF(E16="","",E16)</f>
        <v>Vyplň údaj</v>
      </c>
      <c r="G117" s="36"/>
      <c r="H117" s="36"/>
      <c r="I117" s="30" t="s">
        <v>34</v>
      </c>
      <c r="J117" s="34" t="str">
        <f>E22</f>
        <v>MD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40"/>
      <c r="B119" s="141"/>
      <c r="C119" s="142" t="s">
        <v>100</v>
      </c>
      <c r="D119" s="143" t="s">
        <v>62</v>
      </c>
      <c r="E119" s="143" t="s">
        <v>58</v>
      </c>
      <c r="F119" s="143" t="s">
        <v>59</v>
      </c>
      <c r="G119" s="143" t="s">
        <v>101</v>
      </c>
      <c r="H119" s="143" t="s">
        <v>102</v>
      </c>
      <c r="I119" s="143" t="s">
        <v>103</v>
      </c>
      <c r="J119" s="143" t="s">
        <v>88</v>
      </c>
      <c r="K119" s="144" t="s">
        <v>104</v>
      </c>
      <c r="L119" s="145"/>
      <c r="M119" s="84" t="s">
        <v>1</v>
      </c>
      <c r="N119" s="85" t="s">
        <v>41</v>
      </c>
      <c r="O119" s="85" t="s">
        <v>105</v>
      </c>
      <c r="P119" s="85" t="s">
        <v>106</v>
      </c>
      <c r="Q119" s="85" t="s">
        <v>107</v>
      </c>
      <c r="R119" s="85" t="s">
        <v>108</v>
      </c>
      <c r="S119" s="85" t="s">
        <v>109</v>
      </c>
      <c r="T119" s="86" t="s">
        <v>110</v>
      </c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</row>
    <row r="120" spans="1:63" s="2" customFormat="1" ht="22.8" customHeight="1">
      <c r="A120" s="36"/>
      <c r="B120" s="37"/>
      <c r="C120" s="91" t="s">
        <v>111</v>
      </c>
      <c r="D120" s="36"/>
      <c r="E120" s="36"/>
      <c r="F120" s="36"/>
      <c r="G120" s="36"/>
      <c r="H120" s="36"/>
      <c r="I120" s="36"/>
      <c r="J120" s="146">
        <f>BK120</f>
        <v>0</v>
      </c>
      <c r="K120" s="36"/>
      <c r="L120" s="37"/>
      <c r="M120" s="87"/>
      <c r="N120" s="71"/>
      <c r="O120" s="88"/>
      <c r="P120" s="147">
        <f>P121+P152</f>
        <v>0</v>
      </c>
      <c r="Q120" s="88"/>
      <c r="R120" s="147">
        <f>R121+R152</f>
        <v>1750.1730724</v>
      </c>
      <c r="S120" s="88"/>
      <c r="T120" s="148">
        <f>T121+T152</f>
        <v>111.97800000000001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76</v>
      </c>
      <c r="AU120" s="17" t="s">
        <v>90</v>
      </c>
      <c r="BK120" s="149">
        <f>BK121+BK152</f>
        <v>0</v>
      </c>
    </row>
    <row r="121" spans="1:63" s="12" customFormat="1" ht="25.9" customHeight="1">
      <c r="A121" s="12"/>
      <c r="B121" s="150"/>
      <c r="C121" s="12"/>
      <c r="D121" s="151" t="s">
        <v>76</v>
      </c>
      <c r="E121" s="152" t="s">
        <v>112</v>
      </c>
      <c r="F121" s="152" t="s">
        <v>113</v>
      </c>
      <c r="G121" s="12"/>
      <c r="H121" s="12"/>
      <c r="I121" s="153"/>
      <c r="J121" s="154">
        <f>BK121</f>
        <v>0</v>
      </c>
      <c r="K121" s="12"/>
      <c r="L121" s="150"/>
      <c r="M121" s="155"/>
      <c r="N121" s="156"/>
      <c r="O121" s="156"/>
      <c r="P121" s="157">
        <f>P122+P141+P150</f>
        <v>0</v>
      </c>
      <c r="Q121" s="156"/>
      <c r="R121" s="157">
        <f>R122+R141+R150</f>
        <v>1750.1730724</v>
      </c>
      <c r="S121" s="156"/>
      <c r="T121" s="158">
        <f>T122+T141+T150</f>
        <v>111.97800000000001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1" t="s">
        <v>82</v>
      </c>
      <c r="AT121" s="159" t="s">
        <v>76</v>
      </c>
      <c r="AU121" s="159" t="s">
        <v>77</v>
      </c>
      <c r="AY121" s="151" t="s">
        <v>114</v>
      </c>
      <c r="BK121" s="160">
        <f>BK122+BK141+BK150</f>
        <v>0</v>
      </c>
    </row>
    <row r="122" spans="1:63" s="12" customFormat="1" ht="22.8" customHeight="1">
      <c r="A122" s="12"/>
      <c r="B122" s="150"/>
      <c r="C122" s="12"/>
      <c r="D122" s="151" t="s">
        <v>76</v>
      </c>
      <c r="E122" s="161" t="s">
        <v>82</v>
      </c>
      <c r="F122" s="161" t="s">
        <v>115</v>
      </c>
      <c r="G122" s="12"/>
      <c r="H122" s="12"/>
      <c r="I122" s="153"/>
      <c r="J122" s="162">
        <f>BK122</f>
        <v>0</v>
      </c>
      <c r="K122" s="12"/>
      <c r="L122" s="150"/>
      <c r="M122" s="155"/>
      <c r="N122" s="156"/>
      <c r="O122" s="156"/>
      <c r="P122" s="157">
        <f>SUM(P123:P140)</f>
        <v>0</v>
      </c>
      <c r="Q122" s="156"/>
      <c r="R122" s="157">
        <f>SUM(R123:R140)</f>
        <v>13.272</v>
      </c>
      <c r="S122" s="156"/>
      <c r="T122" s="158">
        <f>SUM(T123:T140)</f>
        <v>111.97800000000001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1" t="s">
        <v>82</v>
      </c>
      <c r="AT122" s="159" t="s">
        <v>76</v>
      </c>
      <c r="AU122" s="159" t="s">
        <v>82</v>
      </c>
      <c r="AY122" s="151" t="s">
        <v>114</v>
      </c>
      <c r="BK122" s="160">
        <f>SUM(BK123:BK140)</f>
        <v>0</v>
      </c>
    </row>
    <row r="123" spans="1:65" s="2" customFormat="1" ht="21.75" customHeight="1">
      <c r="A123" s="36"/>
      <c r="B123" s="163"/>
      <c r="C123" s="164" t="s">
        <v>82</v>
      </c>
      <c r="D123" s="164" t="s">
        <v>116</v>
      </c>
      <c r="E123" s="165" t="s">
        <v>117</v>
      </c>
      <c r="F123" s="166" t="s">
        <v>118</v>
      </c>
      <c r="G123" s="167" t="s">
        <v>119</v>
      </c>
      <c r="H123" s="168">
        <v>858</v>
      </c>
      <c r="I123" s="169"/>
      <c r="J123" s="170">
        <f>ROUND(I123*H123,2)</f>
        <v>0</v>
      </c>
      <c r="K123" s="166" t="s">
        <v>120</v>
      </c>
      <c r="L123" s="37"/>
      <c r="M123" s="171" t="s">
        <v>1</v>
      </c>
      <c r="N123" s="172" t="s">
        <v>42</v>
      </c>
      <c r="O123" s="75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75" t="s">
        <v>121</v>
      </c>
      <c r="AT123" s="175" t="s">
        <v>116</v>
      </c>
      <c r="AU123" s="175" t="s">
        <v>84</v>
      </c>
      <c r="AY123" s="17" t="s">
        <v>114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82</v>
      </c>
      <c r="BK123" s="176">
        <f>ROUND(I123*H123,2)</f>
        <v>0</v>
      </c>
      <c r="BL123" s="17" t="s">
        <v>121</v>
      </c>
      <c r="BM123" s="175" t="s">
        <v>122</v>
      </c>
    </row>
    <row r="124" spans="1:65" s="2" customFormat="1" ht="16.5" customHeight="1">
      <c r="A124" s="36"/>
      <c r="B124" s="163"/>
      <c r="C124" s="164" t="s">
        <v>84</v>
      </c>
      <c r="D124" s="164" t="s">
        <v>116</v>
      </c>
      <c r="E124" s="165" t="s">
        <v>123</v>
      </c>
      <c r="F124" s="166" t="s">
        <v>124</v>
      </c>
      <c r="G124" s="167" t="s">
        <v>119</v>
      </c>
      <c r="H124" s="168">
        <v>438</v>
      </c>
      <c r="I124" s="169"/>
      <c r="J124" s="170">
        <f>ROUND(I124*H124,2)</f>
        <v>0</v>
      </c>
      <c r="K124" s="166" t="s">
        <v>120</v>
      </c>
      <c r="L124" s="37"/>
      <c r="M124" s="171" t="s">
        <v>1</v>
      </c>
      <c r="N124" s="172" t="s">
        <v>42</v>
      </c>
      <c r="O124" s="75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75" t="s">
        <v>121</v>
      </c>
      <c r="AT124" s="175" t="s">
        <v>116</v>
      </c>
      <c r="AU124" s="175" t="s">
        <v>84</v>
      </c>
      <c r="AY124" s="17" t="s">
        <v>114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7" t="s">
        <v>82</v>
      </c>
      <c r="BK124" s="176">
        <f>ROUND(I124*H124,2)</f>
        <v>0</v>
      </c>
      <c r="BL124" s="17" t="s">
        <v>121</v>
      </c>
      <c r="BM124" s="175" t="s">
        <v>125</v>
      </c>
    </row>
    <row r="125" spans="1:65" s="2" customFormat="1" ht="33" customHeight="1">
      <c r="A125" s="36"/>
      <c r="B125" s="163"/>
      <c r="C125" s="164" t="s">
        <v>126</v>
      </c>
      <c r="D125" s="164" t="s">
        <v>116</v>
      </c>
      <c r="E125" s="165" t="s">
        <v>127</v>
      </c>
      <c r="F125" s="166" t="s">
        <v>128</v>
      </c>
      <c r="G125" s="167" t="s">
        <v>119</v>
      </c>
      <c r="H125" s="168">
        <v>25</v>
      </c>
      <c r="I125" s="169"/>
      <c r="J125" s="170">
        <f>ROUND(I125*H125,2)</f>
        <v>0</v>
      </c>
      <c r="K125" s="166" t="s">
        <v>120</v>
      </c>
      <c r="L125" s="37"/>
      <c r="M125" s="171" t="s">
        <v>1</v>
      </c>
      <c r="N125" s="172" t="s">
        <v>42</v>
      </c>
      <c r="O125" s="75"/>
      <c r="P125" s="173">
        <f>O125*H125</f>
        <v>0</v>
      </c>
      <c r="Q125" s="173">
        <v>0</v>
      </c>
      <c r="R125" s="173">
        <f>Q125*H125</f>
        <v>0</v>
      </c>
      <c r="S125" s="173">
        <v>0</v>
      </c>
      <c r="T125" s="17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75" t="s">
        <v>121</v>
      </c>
      <c r="AT125" s="175" t="s">
        <v>116</v>
      </c>
      <c r="AU125" s="175" t="s">
        <v>84</v>
      </c>
      <c r="AY125" s="17" t="s">
        <v>114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82</v>
      </c>
      <c r="BK125" s="176">
        <f>ROUND(I125*H125,2)</f>
        <v>0</v>
      </c>
      <c r="BL125" s="17" t="s">
        <v>121</v>
      </c>
      <c r="BM125" s="175" t="s">
        <v>129</v>
      </c>
    </row>
    <row r="126" spans="1:65" s="2" customFormat="1" ht="24.15" customHeight="1">
      <c r="A126" s="36"/>
      <c r="B126" s="163"/>
      <c r="C126" s="164" t="s">
        <v>121</v>
      </c>
      <c r="D126" s="164" t="s">
        <v>116</v>
      </c>
      <c r="E126" s="165" t="s">
        <v>130</v>
      </c>
      <c r="F126" s="166" t="s">
        <v>131</v>
      </c>
      <c r="G126" s="167" t="s">
        <v>132</v>
      </c>
      <c r="H126" s="168">
        <v>62.21</v>
      </c>
      <c r="I126" s="169"/>
      <c r="J126" s="170">
        <f>ROUND(I126*H126,2)</f>
        <v>0</v>
      </c>
      <c r="K126" s="166" t="s">
        <v>120</v>
      </c>
      <c r="L126" s="37"/>
      <c r="M126" s="171" t="s">
        <v>1</v>
      </c>
      <c r="N126" s="172" t="s">
        <v>42</v>
      </c>
      <c r="O126" s="75"/>
      <c r="P126" s="173">
        <f>O126*H126</f>
        <v>0</v>
      </c>
      <c r="Q126" s="173">
        <v>0</v>
      </c>
      <c r="R126" s="173">
        <f>Q126*H126</f>
        <v>0</v>
      </c>
      <c r="S126" s="173">
        <v>1.8</v>
      </c>
      <c r="T126" s="174">
        <f>S126*H126</f>
        <v>111.97800000000001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75" t="s">
        <v>121</v>
      </c>
      <c r="AT126" s="175" t="s">
        <v>116</v>
      </c>
      <c r="AU126" s="175" t="s">
        <v>84</v>
      </c>
      <c r="AY126" s="17" t="s">
        <v>114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82</v>
      </c>
      <c r="BK126" s="176">
        <f>ROUND(I126*H126,2)</f>
        <v>0</v>
      </c>
      <c r="BL126" s="17" t="s">
        <v>121</v>
      </c>
      <c r="BM126" s="175" t="s">
        <v>133</v>
      </c>
    </row>
    <row r="127" spans="1:65" s="2" customFormat="1" ht="24.15" customHeight="1">
      <c r="A127" s="36"/>
      <c r="B127" s="163"/>
      <c r="C127" s="164" t="s">
        <v>134</v>
      </c>
      <c r="D127" s="164" t="s">
        <v>116</v>
      </c>
      <c r="E127" s="165" t="s">
        <v>135</v>
      </c>
      <c r="F127" s="166" t="s">
        <v>136</v>
      </c>
      <c r="G127" s="167" t="s">
        <v>132</v>
      </c>
      <c r="H127" s="168">
        <v>33.18</v>
      </c>
      <c r="I127" s="169"/>
      <c r="J127" s="170">
        <f>ROUND(I127*H127,2)</f>
        <v>0</v>
      </c>
      <c r="K127" s="166" t="s">
        <v>120</v>
      </c>
      <c r="L127" s="37"/>
      <c r="M127" s="171" t="s">
        <v>1</v>
      </c>
      <c r="N127" s="172" t="s">
        <v>42</v>
      </c>
      <c r="O127" s="75"/>
      <c r="P127" s="173">
        <f>O127*H127</f>
        <v>0</v>
      </c>
      <c r="Q127" s="173">
        <v>0.4</v>
      </c>
      <c r="R127" s="173">
        <f>Q127*H127</f>
        <v>13.272</v>
      </c>
      <c r="S127" s="173">
        <v>0</v>
      </c>
      <c r="T127" s="17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75" t="s">
        <v>121</v>
      </c>
      <c r="AT127" s="175" t="s">
        <v>116</v>
      </c>
      <c r="AU127" s="175" t="s">
        <v>84</v>
      </c>
      <c r="AY127" s="17" t="s">
        <v>114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82</v>
      </c>
      <c r="BK127" s="176">
        <f>ROUND(I127*H127,2)</f>
        <v>0</v>
      </c>
      <c r="BL127" s="17" t="s">
        <v>121</v>
      </c>
      <c r="BM127" s="175" t="s">
        <v>137</v>
      </c>
    </row>
    <row r="128" spans="1:65" s="2" customFormat="1" ht="24.15" customHeight="1">
      <c r="A128" s="36"/>
      <c r="B128" s="163"/>
      <c r="C128" s="164" t="s">
        <v>138</v>
      </c>
      <c r="D128" s="164" t="s">
        <v>116</v>
      </c>
      <c r="E128" s="165" t="s">
        <v>139</v>
      </c>
      <c r="F128" s="166" t="s">
        <v>140</v>
      </c>
      <c r="G128" s="167" t="s">
        <v>132</v>
      </c>
      <c r="H128" s="168">
        <v>33.18</v>
      </c>
      <c r="I128" s="169"/>
      <c r="J128" s="170">
        <f>ROUND(I128*H128,2)</f>
        <v>0</v>
      </c>
      <c r="K128" s="166" t="s">
        <v>120</v>
      </c>
      <c r="L128" s="37"/>
      <c r="M128" s="171" t="s">
        <v>1</v>
      </c>
      <c r="N128" s="172" t="s">
        <v>42</v>
      </c>
      <c r="O128" s="75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75" t="s">
        <v>121</v>
      </c>
      <c r="AT128" s="175" t="s">
        <v>116</v>
      </c>
      <c r="AU128" s="175" t="s">
        <v>84</v>
      </c>
      <c r="AY128" s="17" t="s">
        <v>114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82</v>
      </c>
      <c r="BK128" s="176">
        <f>ROUND(I128*H128,2)</f>
        <v>0</v>
      </c>
      <c r="BL128" s="17" t="s">
        <v>121</v>
      </c>
      <c r="BM128" s="175" t="s">
        <v>141</v>
      </c>
    </row>
    <row r="129" spans="1:65" s="2" customFormat="1" ht="24.15" customHeight="1">
      <c r="A129" s="36"/>
      <c r="B129" s="163"/>
      <c r="C129" s="164" t="s">
        <v>142</v>
      </c>
      <c r="D129" s="164" t="s">
        <v>116</v>
      </c>
      <c r="E129" s="165" t="s">
        <v>143</v>
      </c>
      <c r="F129" s="166" t="s">
        <v>144</v>
      </c>
      <c r="G129" s="167" t="s">
        <v>132</v>
      </c>
      <c r="H129" s="168">
        <v>33.18</v>
      </c>
      <c r="I129" s="169"/>
      <c r="J129" s="170">
        <f>ROUND(I129*H129,2)</f>
        <v>0</v>
      </c>
      <c r="K129" s="166" t="s">
        <v>120</v>
      </c>
      <c r="L129" s="37"/>
      <c r="M129" s="171" t="s">
        <v>1</v>
      </c>
      <c r="N129" s="172" t="s">
        <v>42</v>
      </c>
      <c r="O129" s="7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75" t="s">
        <v>121</v>
      </c>
      <c r="AT129" s="175" t="s">
        <v>116</v>
      </c>
      <c r="AU129" s="175" t="s">
        <v>84</v>
      </c>
      <c r="AY129" s="17" t="s">
        <v>114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7" t="s">
        <v>82</v>
      </c>
      <c r="BK129" s="176">
        <f>ROUND(I129*H129,2)</f>
        <v>0</v>
      </c>
      <c r="BL129" s="17" t="s">
        <v>121</v>
      </c>
      <c r="BM129" s="175" t="s">
        <v>145</v>
      </c>
    </row>
    <row r="130" spans="1:65" s="2" customFormat="1" ht="24.15" customHeight="1">
      <c r="A130" s="36"/>
      <c r="B130" s="163"/>
      <c r="C130" s="177" t="s">
        <v>146</v>
      </c>
      <c r="D130" s="177" t="s">
        <v>147</v>
      </c>
      <c r="E130" s="178" t="s">
        <v>148</v>
      </c>
      <c r="F130" s="179" t="s">
        <v>149</v>
      </c>
      <c r="G130" s="180" t="s">
        <v>150</v>
      </c>
      <c r="H130" s="181">
        <v>-86.268</v>
      </c>
      <c r="I130" s="182"/>
      <c r="J130" s="183">
        <f>ROUND(I130*H130,2)</f>
        <v>0</v>
      </c>
      <c r="K130" s="179" t="s">
        <v>1</v>
      </c>
      <c r="L130" s="184"/>
      <c r="M130" s="185" t="s">
        <v>1</v>
      </c>
      <c r="N130" s="186" t="s">
        <v>42</v>
      </c>
      <c r="O130" s="75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75" t="s">
        <v>146</v>
      </c>
      <c r="AT130" s="175" t="s">
        <v>147</v>
      </c>
      <c r="AU130" s="175" t="s">
        <v>84</v>
      </c>
      <c r="AY130" s="17" t="s">
        <v>114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82</v>
      </c>
      <c r="BK130" s="176">
        <f>ROUND(I130*H130,2)</f>
        <v>0</v>
      </c>
      <c r="BL130" s="17" t="s">
        <v>121</v>
      </c>
      <c r="BM130" s="175" t="s">
        <v>151</v>
      </c>
    </row>
    <row r="131" spans="1:51" s="13" customFormat="1" ht="12">
      <c r="A131" s="13"/>
      <c r="B131" s="187"/>
      <c r="C131" s="13"/>
      <c r="D131" s="188" t="s">
        <v>152</v>
      </c>
      <c r="E131" s="13"/>
      <c r="F131" s="189" t="s">
        <v>153</v>
      </c>
      <c r="G131" s="13"/>
      <c r="H131" s="190">
        <v>-86.268</v>
      </c>
      <c r="I131" s="191"/>
      <c r="J131" s="13"/>
      <c r="K131" s="13"/>
      <c r="L131" s="187"/>
      <c r="M131" s="192"/>
      <c r="N131" s="193"/>
      <c r="O131" s="193"/>
      <c r="P131" s="193"/>
      <c r="Q131" s="193"/>
      <c r="R131" s="193"/>
      <c r="S131" s="193"/>
      <c r="T131" s="19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152</v>
      </c>
      <c r="AU131" s="195" t="s">
        <v>84</v>
      </c>
      <c r="AV131" s="13" t="s">
        <v>84</v>
      </c>
      <c r="AW131" s="13" t="s">
        <v>3</v>
      </c>
      <c r="AX131" s="13" t="s">
        <v>82</v>
      </c>
      <c r="AY131" s="195" t="s">
        <v>114</v>
      </c>
    </row>
    <row r="132" spans="1:65" s="2" customFormat="1" ht="33" customHeight="1">
      <c r="A132" s="36"/>
      <c r="B132" s="163"/>
      <c r="C132" s="164" t="s">
        <v>154</v>
      </c>
      <c r="D132" s="164" t="s">
        <v>116</v>
      </c>
      <c r="E132" s="165" t="s">
        <v>155</v>
      </c>
      <c r="F132" s="166" t="s">
        <v>156</v>
      </c>
      <c r="G132" s="167" t="s">
        <v>132</v>
      </c>
      <c r="H132" s="168">
        <v>90.91</v>
      </c>
      <c r="I132" s="169"/>
      <c r="J132" s="170">
        <f>ROUND(I132*H132,2)</f>
        <v>0</v>
      </c>
      <c r="K132" s="166" t="s">
        <v>120</v>
      </c>
      <c r="L132" s="37"/>
      <c r="M132" s="171" t="s">
        <v>1</v>
      </c>
      <c r="N132" s="172" t="s">
        <v>42</v>
      </c>
      <c r="O132" s="75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75" t="s">
        <v>121</v>
      </c>
      <c r="AT132" s="175" t="s">
        <v>116</v>
      </c>
      <c r="AU132" s="175" t="s">
        <v>84</v>
      </c>
      <c r="AY132" s="17" t="s">
        <v>114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82</v>
      </c>
      <c r="BK132" s="176">
        <f>ROUND(I132*H132,2)</f>
        <v>0</v>
      </c>
      <c r="BL132" s="17" t="s">
        <v>121</v>
      </c>
      <c r="BM132" s="175" t="s">
        <v>157</v>
      </c>
    </row>
    <row r="133" spans="1:51" s="13" customFormat="1" ht="12">
      <c r="A133" s="13"/>
      <c r="B133" s="187"/>
      <c r="C133" s="13"/>
      <c r="D133" s="188" t="s">
        <v>152</v>
      </c>
      <c r="E133" s="195" t="s">
        <v>1</v>
      </c>
      <c r="F133" s="189" t="s">
        <v>158</v>
      </c>
      <c r="G133" s="13"/>
      <c r="H133" s="190">
        <v>39.41</v>
      </c>
      <c r="I133" s="191"/>
      <c r="J133" s="13"/>
      <c r="K133" s="13"/>
      <c r="L133" s="187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152</v>
      </c>
      <c r="AU133" s="195" t="s">
        <v>84</v>
      </c>
      <c r="AV133" s="13" t="s">
        <v>84</v>
      </c>
      <c r="AW133" s="13" t="s">
        <v>33</v>
      </c>
      <c r="AX133" s="13" t="s">
        <v>77</v>
      </c>
      <c r="AY133" s="195" t="s">
        <v>114</v>
      </c>
    </row>
    <row r="134" spans="1:51" s="13" customFormat="1" ht="12">
      <c r="A134" s="13"/>
      <c r="B134" s="187"/>
      <c r="C134" s="13"/>
      <c r="D134" s="188" t="s">
        <v>152</v>
      </c>
      <c r="E134" s="195" t="s">
        <v>1</v>
      </c>
      <c r="F134" s="189" t="s">
        <v>159</v>
      </c>
      <c r="G134" s="13"/>
      <c r="H134" s="190">
        <v>51.5</v>
      </c>
      <c r="I134" s="191"/>
      <c r="J134" s="13"/>
      <c r="K134" s="13"/>
      <c r="L134" s="187"/>
      <c r="M134" s="192"/>
      <c r="N134" s="193"/>
      <c r="O134" s="193"/>
      <c r="P134" s="193"/>
      <c r="Q134" s="193"/>
      <c r="R134" s="193"/>
      <c r="S134" s="193"/>
      <c r="T134" s="1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5" t="s">
        <v>152</v>
      </c>
      <c r="AU134" s="195" t="s">
        <v>84</v>
      </c>
      <c r="AV134" s="13" t="s">
        <v>84</v>
      </c>
      <c r="AW134" s="13" t="s">
        <v>33</v>
      </c>
      <c r="AX134" s="13" t="s">
        <v>77</v>
      </c>
      <c r="AY134" s="195" t="s">
        <v>114</v>
      </c>
    </row>
    <row r="135" spans="1:51" s="14" customFormat="1" ht="12">
      <c r="A135" s="14"/>
      <c r="B135" s="196"/>
      <c r="C135" s="14"/>
      <c r="D135" s="188" t="s">
        <v>152</v>
      </c>
      <c r="E135" s="197" t="s">
        <v>1</v>
      </c>
      <c r="F135" s="198" t="s">
        <v>160</v>
      </c>
      <c r="G135" s="14"/>
      <c r="H135" s="199">
        <v>90.91</v>
      </c>
      <c r="I135" s="200"/>
      <c r="J135" s="14"/>
      <c r="K135" s="14"/>
      <c r="L135" s="196"/>
      <c r="M135" s="201"/>
      <c r="N135" s="202"/>
      <c r="O135" s="202"/>
      <c r="P135" s="202"/>
      <c r="Q135" s="202"/>
      <c r="R135" s="202"/>
      <c r="S135" s="202"/>
      <c r="T135" s="20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197" t="s">
        <v>152</v>
      </c>
      <c r="AU135" s="197" t="s">
        <v>84</v>
      </c>
      <c r="AV135" s="14" t="s">
        <v>121</v>
      </c>
      <c r="AW135" s="14" t="s">
        <v>33</v>
      </c>
      <c r="AX135" s="14" t="s">
        <v>82</v>
      </c>
      <c r="AY135" s="197" t="s">
        <v>114</v>
      </c>
    </row>
    <row r="136" spans="1:65" s="2" customFormat="1" ht="24.15" customHeight="1">
      <c r="A136" s="36"/>
      <c r="B136" s="163"/>
      <c r="C136" s="164" t="s">
        <v>161</v>
      </c>
      <c r="D136" s="164" t="s">
        <v>116</v>
      </c>
      <c r="E136" s="165" t="s">
        <v>162</v>
      </c>
      <c r="F136" s="166" t="s">
        <v>163</v>
      </c>
      <c r="G136" s="167" t="s">
        <v>132</v>
      </c>
      <c r="H136" s="168">
        <v>66.56</v>
      </c>
      <c r="I136" s="169"/>
      <c r="J136" s="170">
        <f>ROUND(I136*H136,2)</f>
        <v>0</v>
      </c>
      <c r="K136" s="166" t="s">
        <v>120</v>
      </c>
      <c r="L136" s="37"/>
      <c r="M136" s="171" t="s">
        <v>1</v>
      </c>
      <c r="N136" s="172" t="s">
        <v>42</v>
      </c>
      <c r="O136" s="7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75" t="s">
        <v>121</v>
      </c>
      <c r="AT136" s="175" t="s">
        <v>116</v>
      </c>
      <c r="AU136" s="175" t="s">
        <v>84</v>
      </c>
      <c r="AY136" s="17" t="s">
        <v>114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82</v>
      </c>
      <c r="BK136" s="176">
        <f>ROUND(I136*H136,2)</f>
        <v>0</v>
      </c>
      <c r="BL136" s="17" t="s">
        <v>121</v>
      </c>
      <c r="BM136" s="175" t="s">
        <v>164</v>
      </c>
    </row>
    <row r="137" spans="1:65" s="2" customFormat="1" ht="24.15" customHeight="1">
      <c r="A137" s="36"/>
      <c r="B137" s="163"/>
      <c r="C137" s="164" t="s">
        <v>165</v>
      </c>
      <c r="D137" s="164" t="s">
        <v>116</v>
      </c>
      <c r="E137" s="165" t="s">
        <v>166</v>
      </c>
      <c r="F137" s="166" t="s">
        <v>167</v>
      </c>
      <c r="G137" s="167" t="s">
        <v>132</v>
      </c>
      <c r="H137" s="168">
        <v>190.71</v>
      </c>
      <c r="I137" s="169"/>
      <c r="J137" s="170">
        <f>ROUND(I137*H137,2)</f>
        <v>0</v>
      </c>
      <c r="K137" s="166" t="s">
        <v>120</v>
      </c>
      <c r="L137" s="37"/>
      <c r="M137" s="171" t="s">
        <v>1</v>
      </c>
      <c r="N137" s="172" t="s">
        <v>42</v>
      </c>
      <c r="O137" s="75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75" t="s">
        <v>121</v>
      </c>
      <c r="AT137" s="175" t="s">
        <v>116</v>
      </c>
      <c r="AU137" s="175" t="s">
        <v>84</v>
      </c>
      <c r="AY137" s="17" t="s">
        <v>114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7" t="s">
        <v>82</v>
      </c>
      <c r="BK137" s="176">
        <f>ROUND(I137*H137,2)</f>
        <v>0</v>
      </c>
      <c r="BL137" s="17" t="s">
        <v>121</v>
      </c>
      <c r="BM137" s="175" t="s">
        <v>168</v>
      </c>
    </row>
    <row r="138" spans="1:65" s="2" customFormat="1" ht="24.15" customHeight="1">
      <c r="A138" s="36"/>
      <c r="B138" s="163"/>
      <c r="C138" s="164" t="s">
        <v>169</v>
      </c>
      <c r="D138" s="164" t="s">
        <v>116</v>
      </c>
      <c r="E138" s="165" t="s">
        <v>170</v>
      </c>
      <c r="F138" s="166" t="s">
        <v>171</v>
      </c>
      <c r="G138" s="167" t="s">
        <v>132</v>
      </c>
      <c r="H138" s="168">
        <v>225.73</v>
      </c>
      <c r="I138" s="169"/>
      <c r="J138" s="170">
        <f>ROUND(I138*H138,2)</f>
        <v>0</v>
      </c>
      <c r="K138" s="166" t="s">
        <v>120</v>
      </c>
      <c r="L138" s="37"/>
      <c r="M138" s="171" t="s">
        <v>1</v>
      </c>
      <c r="N138" s="172" t="s">
        <v>42</v>
      </c>
      <c r="O138" s="75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75" t="s">
        <v>121</v>
      </c>
      <c r="AT138" s="175" t="s">
        <v>116</v>
      </c>
      <c r="AU138" s="175" t="s">
        <v>84</v>
      </c>
      <c r="AY138" s="17" t="s">
        <v>114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82</v>
      </c>
      <c r="BK138" s="176">
        <f>ROUND(I138*H138,2)</f>
        <v>0</v>
      </c>
      <c r="BL138" s="17" t="s">
        <v>121</v>
      </c>
      <c r="BM138" s="175" t="s">
        <v>172</v>
      </c>
    </row>
    <row r="139" spans="1:65" s="2" customFormat="1" ht="24.15" customHeight="1">
      <c r="A139" s="36"/>
      <c r="B139" s="163"/>
      <c r="C139" s="164" t="s">
        <v>173</v>
      </c>
      <c r="D139" s="164" t="s">
        <v>116</v>
      </c>
      <c r="E139" s="165" t="s">
        <v>174</v>
      </c>
      <c r="F139" s="166" t="s">
        <v>175</v>
      </c>
      <c r="G139" s="167" t="s">
        <v>132</v>
      </c>
      <c r="H139" s="168">
        <v>92.11</v>
      </c>
      <c r="I139" s="169"/>
      <c r="J139" s="170">
        <f>ROUND(I139*H139,2)</f>
        <v>0</v>
      </c>
      <c r="K139" s="166" t="s">
        <v>120</v>
      </c>
      <c r="L139" s="37"/>
      <c r="M139" s="171" t="s">
        <v>1</v>
      </c>
      <c r="N139" s="172" t="s">
        <v>42</v>
      </c>
      <c r="O139" s="75"/>
      <c r="P139" s="173">
        <f>O139*H139</f>
        <v>0</v>
      </c>
      <c r="Q139" s="173">
        <v>0</v>
      </c>
      <c r="R139" s="173">
        <f>Q139*H139</f>
        <v>0</v>
      </c>
      <c r="S139" s="173">
        <v>0</v>
      </c>
      <c r="T139" s="17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75" t="s">
        <v>121</v>
      </c>
      <c r="AT139" s="175" t="s">
        <v>116</v>
      </c>
      <c r="AU139" s="175" t="s">
        <v>84</v>
      </c>
      <c r="AY139" s="17" t="s">
        <v>114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82</v>
      </c>
      <c r="BK139" s="176">
        <f>ROUND(I139*H139,2)</f>
        <v>0</v>
      </c>
      <c r="BL139" s="17" t="s">
        <v>121</v>
      </c>
      <c r="BM139" s="175" t="s">
        <v>176</v>
      </c>
    </row>
    <row r="140" spans="1:65" s="2" customFormat="1" ht="16.5" customHeight="1">
      <c r="A140" s="36"/>
      <c r="B140" s="163"/>
      <c r="C140" s="164" t="s">
        <v>177</v>
      </c>
      <c r="D140" s="164" t="s">
        <v>116</v>
      </c>
      <c r="E140" s="165" t="s">
        <v>178</v>
      </c>
      <c r="F140" s="166" t="s">
        <v>179</v>
      </c>
      <c r="G140" s="167" t="s">
        <v>132</v>
      </c>
      <c r="H140" s="168">
        <v>225.73</v>
      </c>
      <c r="I140" s="169"/>
      <c r="J140" s="170">
        <f>ROUND(I140*H140,2)</f>
        <v>0</v>
      </c>
      <c r="K140" s="166" t="s">
        <v>120</v>
      </c>
      <c r="L140" s="37"/>
      <c r="M140" s="171" t="s">
        <v>1</v>
      </c>
      <c r="N140" s="172" t="s">
        <v>42</v>
      </c>
      <c r="O140" s="75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75" t="s">
        <v>121</v>
      </c>
      <c r="AT140" s="175" t="s">
        <v>116</v>
      </c>
      <c r="AU140" s="175" t="s">
        <v>84</v>
      </c>
      <c r="AY140" s="17" t="s">
        <v>114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7" t="s">
        <v>82</v>
      </c>
      <c r="BK140" s="176">
        <f>ROUND(I140*H140,2)</f>
        <v>0</v>
      </c>
      <c r="BL140" s="17" t="s">
        <v>121</v>
      </c>
      <c r="BM140" s="175" t="s">
        <v>180</v>
      </c>
    </row>
    <row r="141" spans="1:63" s="12" customFormat="1" ht="22.8" customHeight="1">
      <c r="A141" s="12"/>
      <c r="B141" s="150"/>
      <c r="C141" s="12"/>
      <c r="D141" s="151" t="s">
        <v>76</v>
      </c>
      <c r="E141" s="161" t="s">
        <v>121</v>
      </c>
      <c r="F141" s="161" t="s">
        <v>181</v>
      </c>
      <c r="G141" s="12"/>
      <c r="H141" s="12"/>
      <c r="I141" s="153"/>
      <c r="J141" s="162">
        <f>BK141</f>
        <v>0</v>
      </c>
      <c r="K141" s="12"/>
      <c r="L141" s="150"/>
      <c r="M141" s="155"/>
      <c r="N141" s="156"/>
      <c r="O141" s="156"/>
      <c r="P141" s="157">
        <f>SUM(P142:P149)</f>
        <v>0</v>
      </c>
      <c r="Q141" s="156"/>
      <c r="R141" s="157">
        <f>SUM(R142:R149)</f>
        <v>1736.9010724</v>
      </c>
      <c r="S141" s="156"/>
      <c r="T141" s="158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1" t="s">
        <v>82</v>
      </c>
      <c r="AT141" s="159" t="s">
        <v>76</v>
      </c>
      <c r="AU141" s="159" t="s">
        <v>82</v>
      </c>
      <c r="AY141" s="151" t="s">
        <v>114</v>
      </c>
      <c r="BK141" s="160">
        <f>SUM(BK142:BK149)</f>
        <v>0</v>
      </c>
    </row>
    <row r="142" spans="1:65" s="2" customFormat="1" ht="24.15" customHeight="1">
      <c r="A142" s="36"/>
      <c r="B142" s="163"/>
      <c r="C142" s="164" t="s">
        <v>8</v>
      </c>
      <c r="D142" s="164" t="s">
        <v>116</v>
      </c>
      <c r="E142" s="165" t="s">
        <v>182</v>
      </c>
      <c r="F142" s="166" t="s">
        <v>183</v>
      </c>
      <c r="G142" s="167" t="s">
        <v>132</v>
      </c>
      <c r="H142" s="168">
        <v>124.08</v>
      </c>
      <c r="I142" s="169"/>
      <c r="J142" s="170">
        <f>ROUND(I142*H142,2)</f>
        <v>0</v>
      </c>
      <c r="K142" s="166" t="s">
        <v>120</v>
      </c>
      <c r="L142" s="37"/>
      <c r="M142" s="171" t="s">
        <v>1</v>
      </c>
      <c r="N142" s="172" t="s">
        <v>42</v>
      </c>
      <c r="O142" s="75"/>
      <c r="P142" s="173">
        <f>O142*H142</f>
        <v>0</v>
      </c>
      <c r="Q142" s="173">
        <v>2.13408</v>
      </c>
      <c r="R142" s="173">
        <f>Q142*H142</f>
        <v>264.7966464</v>
      </c>
      <c r="S142" s="173">
        <v>0</v>
      </c>
      <c r="T142" s="17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75" t="s">
        <v>121</v>
      </c>
      <c r="AT142" s="175" t="s">
        <v>116</v>
      </c>
      <c r="AU142" s="175" t="s">
        <v>84</v>
      </c>
      <c r="AY142" s="17" t="s">
        <v>114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7" t="s">
        <v>82</v>
      </c>
      <c r="BK142" s="176">
        <f>ROUND(I142*H142,2)</f>
        <v>0</v>
      </c>
      <c r="BL142" s="17" t="s">
        <v>121</v>
      </c>
      <c r="BM142" s="175" t="s">
        <v>184</v>
      </c>
    </row>
    <row r="143" spans="1:65" s="2" customFormat="1" ht="24.15" customHeight="1">
      <c r="A143" s="36"/>
      <c r="B143" s="163"/>
      <c r="C143" s="164" t="s">
        <v>185</v>
      </c>
      <c r="D143" s="164" t="s">
        <v>116</v>
      </c>
      <c r="E143" s="165" t="s">
        <v>186</v>
      </c>
      <c r="F143" s="166" t="s">
        <v>187</v>
      </c>
      <c r="G143" s="167" t="s">
        <v>132</v>
      </c>
      <c r="H143" s="168">
        <v>514.71</v>
      </c>
      <c r="I143" s="169"/>
      <c r="J143" s="170">
        <f>ROUND(I143*H143,2)</f>
        <v>0</v>
      </c>
      <c r="K143" s="166" t="s">
        <v>120</v>
      </c>
      <c r="L143" s="37"/>
      <c r="M143" s="171" t="s">
        <v>1</v>
      </c>
      <c r="N143" s="172" t="s">
        <v>42</v>
      </c>
      <c r="O143" s="75"/>
      <c r="P143" s="173">
        <f>O143*H143</f>
        <v>0</v>
      </c>
      <c r="Q143" s="173">
        <v>2.1216</v>
      </c>
      <c r="R143" s="173">
        <f>Q143*H143</f>
        <v>1092.008736</v>
      </c>
      <c r="S143" s="173">
        <v>0</v>
      </c>
      <c r="T143" s="17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75" t="s">
        <v>121</v>
      </c>
      <c r="AT143" s="175" t="s">
        <v>116</v>
      </c>
      <c r="AU143" s="175" t="s">
        <v>84</v>
      </c>
      <c r="AY143" s="17" t="s">
        <v>114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82</v>
      </c>
      <c r="BK143" s="176">
        <f>ROUND(I143*H143,2)</f>
        <v>0</v>
      </c>
      <c r="BL143" s="17" t="s">
        <v>121</v>
      </c>
      <c r="BM143" s="175" t="s">
        <v>188</v>
      </c>
    </row>
    <row r="144" spans="1:51" s="13" customFormat="1" ht="12">
      <c r="A144" s="13"/>
      <c r="B144" s="187"/>
      <c r="C144" s="13"/>
      <c r="D144" s="188" t="s">
        <v>152</v>
      </c>
      <c r="E144" s="195" t="s">
        <v>1</v>
      </c>
      <c r="F144" s="189" t="s">
        <v>189</v>
      </c>
      <c r="G144" s="13"/>
      <c r="H144" s="190">
        <v>190.71</v>
      </c>
      <c r="I144" s="191"/>
      <c r="J144" s="13"/>
      <c r="K144" s="13"/>
      <c r="L144" s="187"/>
      <c r="M144" s="192"/>
      <c r="N144" s="193"/>
      <c r="O144" s="193"/>
      <c r="P144" s="193"/>
      <c r="Q144" s="193"/>
      <c r="R144" s="193"/>
      <c r="S144" s="193"/>
      <c r="T144" s="19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152</v>
      </c>
      <c r="AU144" s="195" t="s">
        <v>84</v>
      </c>
      <c r="AV144" s="13" t="s">
        <v>84</v>
      </c>
      <c r="AW144" s="13" t="s">
        <v>33</v>
      </c>
      <c r="AX144" s="13" t="s">
        <v>77</v>
      </c>
      <c r="AY144" s="195" t="s">
        <v>114</v>
      </c>
    </row>
    <row r="145" spans="1:51" s="13" customFormat="1" ht="12">
      <c r="A145" s="13"/>
      <c r="B145" s="187"/>
      <c r="C145" s="13"/>
      <c r="D145" s="188" t="s">
        <v>152</v>
      </c>
      <c r="E145" s="195" t="s">
        <v>1</v>
      </c>
      <c r="F145" s="189" t="s">
        <v>190</v>
      </c>
      <c r="G145" s="13"/>
      <c r="H145" s="190">
        <v>324</v>
      </c>
      <c r="I145" s="191"/>
      <c r="J145" s="13"/>
      <c r="K145" s="13"/>
      <c r="L145" s="187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152</v>
      </c>
      <c r="AU145" s="195" t="s">
        <v>84</v>
      </c>
      <c r="AV145" s="13" t="s">
        <v>84</v>
      </c>
      <c r="AW145" s="13" t="s">
        <v>33</v>
      </c>
      <c r="AX145" s="13" t="s">
        <v>77</v>
      </c>
      <c r="AY145" s="195" t="s">
        <v>114</v>
      </c>
    </row>
    <row r="146" spans="1:51" s="14" customFormat="1" ht="12">
      <c r="A146" s="14"/>
      <c r="B146" s="196"/>
      <c r="C146" s="14"/>
      <c r="D146" s="188" t="s">
        <v>152</v>
      </c>
      <c r="E146" s="197" t="s">
        <v>1</v>
      </c>
      <c r="F146" s="198" t="s">
        <v>160</v>
      </c>
      <c r="G146" s="14"/>
      <c r="H146" s="199">
        <v>514.71</v>
      </c>
      <c r="I146" s="200"/>
      <c r="J146" s="14"/>
      <c r="K146" s="14"/>
      <c r="L146" s="196"/>
      <c r="M146" s="201"/>
      <c r="N146" s="202"/>
      <c r="O146" s="202"/>
      <c r="P146" s="202"/>
      <c r="Q146" s="202"/>
      <c r="R146" s="202"/>
      <c r="S146" s="202"/>
      <c r="T146" s="20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7" t="s">
        <v>152</v>
      </c>
      <c r="AU146" s="197" t="s">
        <v>84</v>
      </c>
      <c r="AV146" s="14" t="s">
        <v>121</v>
      </c>
      <c r="AW146" s="14" t="s">
        <v>33</v>
      </c>
      <c r="AX146" s="14" t="s">
        <v>82</v>
      </c>
      <c r="AY146" s="197" t="s">
        <v>114</v>
      </c>
    </row>
    <row r="147" spans="1:65" s="2" customFormat="1" ht="24.15" customHeight="1">
      <c r="A147" s="36"/>
      <c r="B147" s="163"/>
      <c r="C147" s="164" t="s">
        <v>191</v>
      </c>
      <c r="D147" s="164" t="s">
        <v>116</v>
      </c>
      <c r="E147" s="165" t="s">
        <v>192</v>
      </c>
      <c r="F147" s="166" t="s">
        <v>193</v>
      </c>
      <c r="G147" s="167" t="s">
        <v>119</v>
      </c>
      <c r="H147" s="168">
        <v>810</v>
      </c>
      <c r="I147" s="169"/>
      <c r="J147" s="170">
        <f>ROUND(I147*H147,2)</f>
        <v>0</v>
      </c>
      <c r="K147" s="166" t="s">
        <v>120</v>
      </c>
      <c r="L147" s="37"/>
      <c r="M147" s="171" t="s">
        <v>1</v>
      </c>
      <c r="N147" s="172" t="s">
        <v>42</v>
      </c>
      <c r="O147" s="75"/>
      <c r="P147" s="173">
        <f>O147*H147</f>
        <v>0</v>
      </c>
      <c r="Q147" s="173">
        <v>0</v>
      </c>
      <c r="R147" s="173">
        <f>Q147*H147</f>
        <v>0</v>
      </c>
      <c r="S147" s="173">
        <v>0</v>
      </c>
      <c r="T147" s="17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75" t="s">
        <v>121</v>
      </c>
      <c r="AT147" s="175" t="s">
        <v>116</v>
      </c>
      <c r="AU147" s="175" t="s">
        <v>84</v>
      </c>
      <c r="AY147" s="17" t="s">
        <v>114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82</v>
      </c>
      <c r="BK147" s="176">
        <f>ROUND(I147*H147,2)</f>
        <v>0</v>
      </c>
      <c r="BL147" s="17" t="s">
        <v>121</v>
      </c>
      <c r="BM147" s="175" t="s">
        <v>194</v>
      </c>
    </row>
    <row r="148" spans="1:65" s="2" customFormat="1" ht="55.5" customHeight="1">
      <c r="A148" s="36"/>
      <c r="B148" s="163"/>
      <c r="C148" s="164" t="s">
        <v>195</v>
      </c>
      <c r="D148" s="164" t="s">
        <v>116</v>
      </c>
      <c r="E148" s="165" t="s">
        <v>196</v>
      </c>
      <c r="F148" s="166" t="s">
        <v>197</v>
      </c>
      <c r="G148" s="167" t="s">
        <v>119</v>
      </c>
      <c r="H148" s="168">
        <v>740.35</v>
      </c>
      <c r="I148" s="169"/>
      <c r="J148" s="170">
        <f>ROUND(I148*H148,2)</f>
        <v>0</v>
      </c>
      <c r="K148" s="166" t="s">
        <v>1</v>
      </c>
      <c r="L148" s="37"/>
      <c r="M148" s="171" t="s">
        <v>1</v>
      </c>
      <c r="N148" s="172" t="s">
        <v>42</v>
      </c>
      <c r="O148" s="75"/>
      <c r="P148" s="173">
        <f>O148*H148</f>
        <v>0</v>
      </c>
      <c r="Q148" s="173">
        <v>0.5134</v>
      </c>
      <c r="R148" s="173">
        <f>Q148*H148</f>
        <v>380.09569</v>
      </c>
      <c r="S148" s="173">
        <v>0</v>
      </c>
      <c r="T148" s="17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75" t="s">
        <v>121</v>
      </c>
      <c r="AT148" s="175" t="s">
        <v>116</v>
      </c>
      <c r="AU148" s="175" t="s">
        <v>84</v>
      </c>
      <c r="AY148" s="17" t="s">
        <v>114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7" t="s">
        <v>82</v>
      </c>
      <c r="BK148" s="176">
        <f>ROUND(I148*H148,2)</f>
        <v>0</v>
      </c>
      <c r="BL148" s="17" t="s">
        <v>121</v>
      </c>
      <c r="BM148" s="175" t="s">
        <v>198</v>
      </c>
    </row>
    <row r="149" spans="1:47" s="2" customFormat="1" ht="12">
      <c r="A149" s="36"/>
      <c r="B149" s="37"/>
      <c r="C149" s="36"/>
      <c r="D149" s="188" t="s">
        <v>199</v>
      </c>
      <c r="E149" s="36"/>
      <c r="F149" s="204" t="s">
        <v>200</v>
      </c>
      <c r="G149" s="36"/>
      <c r="H149" s="36"/>
      <c r="I149" s="205"/>
      <c r="J149" s="36"/>
      <c r="K149" s="36"/>
      <c r="L149" s="37"/>
      <c r="M149" s="206"/>
      <c r="N149" s="207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199</v>
      </c>
      <c r="AU149" s="17" t="s">
        <v>84</v>
      </c>
    </row>
    <row r="150" spans="1:63" s="12" customFormat="1" ht="22.8" customHeight="1">
      <c r="A150" s="12"/>
      <c r="B150" s="150"/>
      <c r="C150" s="12"/>
      <c r="D150" s="151" t="s">
        <v>76</v>
      </c>
      <c r="E150" s="161" t="s">
        <v>201</v>
      </c>
      <c r="F150" s="161" t="s">
        <v>202</v>
      </c>
      <c r="G150" s="12"/>
      <c r="H150" s="12"/>
      <c r="I150" s="153"/>
      <c r="J150" s="162">
        <f>BK150</f>
        <v>0</v>
      </c>
      <c r="K150" s="12"/>
      <c r="L150" s="150"/>
      <c r="M150" s="155"/>
      <c r="N150" s="156"/>
      <c r="O150" s="156"/>
      <c r="P150" s="157">
        <f>P151</f>
        <v>0</v>
      </c>
      <c r="Q150" s="156"/>
      <c r="R150" s="157">
        <f>R151</f>
        <v>0</v>
      </c>
      <c r="S150" s="156"/>
      <c r="T150" s="158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1" t="s">
        <v>82</v>
      </c>
      <c r="AT150" s="159" t="s">
        <v>76</v>
      </c>
      <c r="AU150" s="159" t="s">
        <v>82</v>
      </c>
      <c r="AY150" s="151" t="s">
        <v>114</v>
      </c>
      <c r="BK150" s="160">
        <f>BK151</f>
        <v>0</v>
      </c>
    </row>
    <row r="151" spans="1:65" s="2" customFormat="1" ht="16.5" customHeight="1">
      <c r="A151" s="36"/>
      <c r="B151" s="163"/>
      <c r="C151" s="164" t="s">
        <v>203</v>
      </c>
      <c r="D151" s="164" t="s">
        <v>116</v>
      </c>
      <c r="E151" s="165" t="s">
        <v>204</v>
      </c>
      <c r="F151" s="166" t="s">
        <v>205</v>
      </c>
      <c r="G151" s="167" t="s">
        <v>150</v>
      </c>
      <c r="H151" s="168">
        <v>1750.173</v>
      </c>
      <c r="I151" s="169"/>
      <c r="J151" s="170">
        <f>ROUND(I151*H151,2)</f>
        <v>0</v>
      </c>
      <c r="K151" s="166" t="s">
        <v>120</v>
      </c>
      <c r="L151" s="37"/>
      <c r="M151" s="171" t="s">
        <v>1</v>
      </c>
      <c r="N151" s="172" t="s">
        <v>42</v>
      </c>
      <c r="O151" s="75"/>
      <c r="P151" s="173">
        <f>O151*H151</f>
        <v>0</v>
      </c>
      <c r="Q151" s="173">
        <v>0</v>
      </c>
      <c r="R151" s="173">
        <f>Q151*H151</f>
        <v>0</v>
      </c>
      <c r="S151" s="173">
        <v>0</v>
      </c>
      <c r="T151" s="17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75" t="s">
        <v>121</v>
      </c>
      <c r="AT151" s="175" t="s">
        <v>116</v>
      </c>
      <c r="AU151" s="175" t="s">
        <v>84</v>
      </c>
      <c r="AY151" s="17" t="s">
        <v>114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7" t="s">
        <v>82</v>
      </c>
      <c r="BK151" s="176">
        <f>ROUND(I151*H151,2)</f>
        <v>0</v>
      </c>
      <c r="BL151" s="17" t="s">
        <v>121</v>
      </c>
      <c r="BM151" s="175" t="s">
        <v>206</v>
      </c>
    </row>
    <row r="152" spans="1:63" s="12" customFormat="1" ht="25.9" customHeight="1">
      <c r="A152" s="12"/>
      <c r="B152" s="150"/>
      <c r="C152" s="12"/>
      <c r="D152" s="151" t="s">
        <v>76</v>
      </c>
      <c r="E152" s="152" t="s">
        <v>207</v>
      </c>
      <c r="F152" s="152" t="s">
        <v>208</v>
      </c>
      <c r="G152" s="12"/>
      <c r="H152" s="12"/>
      <c r="I152" s="153"/>
      <c r="J152" s="154">
        <f>BK152</f>
        <v>0</v>
      </c>
      <c r="K152" s="12"/>
      <c r="L152" s="150"/>
      <c r="M152" s="155"/>
      <c r="N152" s="156"/>
      <c r="O152" s="156"/>
      <c r="P152" s="157">
        <f>P153+P156+P159</f>
        <v>0</v>
      </c>
      <c r="Q152" s="156"/>
      <c r="R152" s="157">
        <f>R153+R156+R159</f>
        <v>0</v>
      </c>
      <c r="S152" s="156"/>
      <c r="T152" s="158">
        <f>T153+T156+T159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1" t="s">
        <v>134</v>
      </c>
      <c r="AT152" s="159" t="s">
        <v>76</v>
      </c>
      <c r="AU152" s="159" t="s">
        <v>77</v>
      </c>
      <c r="AY152" s="151" t="s">
        <v>114</v>
      </c>
      <c r="BK152" s="160">
        <f>BK153+BK156+BK159</f>
        <v>0</v>
      </c>
    </row>
    <row r="153" spans="1:63" s="12" customFormat="1" ht="22.8" customHeight="1">
      <c r="A153" s="12"/>
      <c r="B153" s="150"/>
      <c r="C153" s="12"/>
      <c r="D153" s="151" t="s">
        <v>76</v>
      </c>
      <c r="E153" s="161" t="s">
        <v>209</v>
      </c>
      <c r="F153" s="161" t="s">
        <v>210</v>
      </c>
      <c r="G153" s="12"/>
      <c r="H153" s="12"/>
      <c r="I153" s="153"/>
      <c r="J153" s="162">
        <f>BK153</f>
        <v>0</v>
      </c>
      <c r="K153" s="12"/>
      <c r="L153" s="150"/>
      <c r="M153" s="155"/>
      <c r="N153" s="156"/>
      <c r="O153" s="156"/>
      <c r="P153" s="157">
        <f>SUM(P154:P155)</f>
        <v>0</v>
      </c>
      <c r="Q153" s="156"/>
      <c r="R153" s="157">
        <f>SUM(R154:R155)</f>
        <v>0</v>
      </c>
      <c r="S153" s="156"/>
      <c r="T153" s="158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1" t="s">
        <v>134</v>
      </c>
      <c r="AT153" s="159" t="s">
        <v>76</v>
      </c>
      <c r="AU153" s="159" t="s">
        <v>82</v>
      </c>
      <c r="AY153" s="151" t="s">
        <v>114</v>
      </c>
      <c r="BK153" s="160">
        <f>SUM(BK154:BK155)</f>
        <v>0</v>
      </c>
    </row>
    <row r="154" spans="1:65" s="2" customFormat="1" ht="16.5" customHeight="1">
      <c r="A154" s="36"/>
      <c r="B154" s="163"/>
      <c r="C154" s="164" t="s">
        <v>211</v>
      </c>
      <c r="D154" s="164" t="s">
        <v>116</v>
      </c>
      <c r="E154" s="165" t="s">
        <v>212</v>
      </c>
      <c r="F154" s="166" t="s">
        <v>210</v>
      </c>
      <c r="G154" s="167" t="s">
        <v>213</v>
      </c>
      <c r="H154" s="168">
        <v>1</v>
      </c>
      <c r="I154" s="169"/>
      <c r="J154" s="170">
        <f>ROUND(I154*H154,2)</f>
        <v>0</v>
      </c>
      <c r="K154" s="166" t="s">
        <v>214</v>
      </c>
      <c r="L154" s="37"/>
      <c r="M154" s="171" t="s">
        <v>1</v>
      </c>
      <c r="N154" s="172" t="s">
        <v>42</v>
      </c>
      <c r="O154" s="75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75" t="s">
        <v>215</v>
      </c>
      <c r="AT154" s="175" t="s">
        <v>116</v>
      </c>
      <c r="AU154" s="175" t="s">
        <v>84</v>
      </c>
      <c r="AY154" s="17" t="s">
        <v>114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7" t="s">
        <v>82</v>
      </c>
      <c r="BK154" s="176">
        <f>ROUND(I154*H154,2)</f>
        <v>0</v>
      </c>
      <c r="BL154" s="17" t="s">
        <v>215</v>
      </c>
      <c r="BM154" s="175" t="s">
        <v>216</v>
      </c>
    </row>
    <row r="155" spans="1:47" s="2" customFormat="1" ht="12">
      <c r="A155" s="36"/>
      <c r="B155" s="37"/>
      <c r="C155" s="36"/>
      <c r="D155" s="188" t="s">
        <v>199</v>
      </c>
      <c r="E155" s="36"/>
      <c r="F155" s="204" t="s">
        <v>217</v>
      </c>
      <c r="G155" s="36"/>
      <c r="H155" s="36"/>
      <c r="I155" s="205"/>
      <c r="J155" s="36"/>
      <c r="K155" s="36"/>
      <c r="L155" s="37"/>
      <c r="M155" s="206"/>
      <c r="N155" s="207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199</v>
      </c>
      <c r="AU155" s="17" t="s">
        <v>84</v>
      </c>
    </row>
    <row r="156" spans="1:63" s="12" customFormat="1" ht="22.8" customHeight="1">
      <c r="A156" s="12"/>
      <c r="B156" s="150"/>
      <c r="C156" s="12"/>
      <c r="D156" s="151" t="s">
        <v>76</v>
      </c>
      <c r="E156" s="161" t="s">
        <v>218</v>
      </c>
      <c r="F156" s="161" t="s">
        <v>219</v>
      </c>
      <c r="G156" s="12"/>
      <c r="H156" s="12"/>
      <c r="I156" s="153"/>
      <c r="J156" s="162">
        <f>BK156</f>
        <v>0</v>
      </c>
      <c r="K156" s="12"/>
      <c r="L156" s="150"/>
      <c r="M156" s="155"/>
      <c r="N156" s="156"/>
      <c r="O156" s="156"/>
      <c r="P156" s="157">
        <f>SUM(P157:P158)</f>
        <v>0</v>
      </c>
      <c r="Q156" s="156"/>
      <c r="R156" s="157">
        <f>SUM(R157:R158)</f>
        <v>0</v>
      </c>
      <c r="S156" s="156"/>
      <c r="T156" s="158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1" t="s">
        <v>134</v>
      </c>
      <c r="AT156" s="159" t="s">
        <v>76</v>
      </c>
      <c r="AU156" s="159" t="s">
        <v>82</v>
      </c>
      <c r="AY156" s="151" t="s">
        <v>114</v>
      </c>
      <c r="BK156" s="160">
        <f>SUM(BK157:BK158)</f>
        <v>0</v>
      </c>
    </row>
    <row r="157" spans="1:65" s="2" customFormat="1" ht="16.5" customHeight="1">
      <c r="A157" s="36"/>
      <c r="B157" s="163"/>
      <c r="C157" s="164" t="s">
        <v>7</v>
      </c>
      <c r="D157" s="164" t="s">
        <v>116</v>
      </c>
      <c r="E157" s="165" t="s">
        <v>220</v>
      </c>
      <c r="F157" s="166" t="s">
        <v>219</v>
      </c>
      <c r="G157" s="167" t="s">
        <v>213</v>
      </c>
      <c r="H157" s="168">
        <v>1</v>
      </c>
      <c r="I157" s="169"/>
      <c r="J157" s="170">
        <f>ROUND(I157*H157,2)</f>
        <v>0</v>
      </c>
      <c r="K157" s="166" t="s">
        <v>214</v>
      </c>
      <c r="L157" s="37"/>
      <c r="M157" s="171" t="s">
        <v>1</v>
      </c>
      <c r="N157" s="172" t="s">
        <v>42</v>
      </c>
      <c r="O157" s="75"/>
      <c r="P157" s="173">
        <f>O157*H157</f>
        <v>0</v>
      </c>
      <c r="Q157" s="173">
        <v>0</v>
      </c>
      <c r="R157" s="173">
        <f>Q157*H157</f>
        <v>0</v>
      </c>
      <c r="S157" s="173">
        <v>0</v>
      </c>
      <c r="T157" s="17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75" t="s">
        <v>215</v>
      </c>
      <c r="AT157" s="175" t="s">
        <v>116</v>
      </c>
      <c r="AU157" s="175" t="s">
        <v>84</v>
      </c>
      <c r="AY157" s="17" t="s">
        <v>114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82</v>
      </c>
      <c r="BK157" s="176">
        <f>ROUND(I157*H157,2)</f>
        <v>0</v>
      </c>
      <c r="BL157" s="17" t="s">
        <v>215</v>
      </c>
      <c r="BM157" s="175" t="s">
        <v>221</v>
      </c>
    </row>
    <row r="158" spans="1:47" s="2" customFormat="1" ht="12">
      <c r="A158" s="36"/>
      <c r="B158" s="37"/>
      <c r="C158" s="36"/>
      <c r="D158" s="188" t="s">
        <v>199</v>
      </c>
      <c r="E158" s="36"/>
      <c r="F158" s="204" t="s">
        <v>222</v>
      </c>
      <c r="G158" s="36"/>
      <c r="H158" s="36"/>
      <c r="I158" s="205"/>
      <c r="J158" s="36"/>
      <c r="K158" s="36"/>
      <c r="L158" s="37"/>
      <c r="M158" s="206"/>
      <c r="N158" s="207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199</v>
      </c>
      <c r="AU158" s="17" t="s">
        <v>84</v>
      </c>
    </row>
    <row r="159" spans="1:63" s="12" customFormat="1" ht="22.8" customHeight="1">
      <c r="A159" s="12"/>
      <c r="B159" s="150"/>
      <c r="C159" s="12"/>
      <c r="D159" s="151" t="s">
        <v>76</v>
      </c>
      <c r="E159" s="161" t="s">
        <v>223</v>
      </c>
      <c r="F159" s="161" t="s">
        <v>224</v>
      </c>
      <c r="G159" s="12"/>
      <c r="H159" s="12"/>
      <c r="I159" s="153"/>
      <c r="J159" s="162">
        <f>BK159</f>
        <v>0</v>
      </c>
      <c r="K159" s="12"/>
      <c r="L159" s="150"/>
      <c r="M159" s="155"/>
      <c r="N159" s="156"/>
      <c r="O159" s="156"/>
      <c r="P159" s="157">
        <f>SUM(P160:P163)</f>
        <v>0</v>
      </c>
      <c r="Q159" s="156"/>
      <c r="R159" s="157">
        <f>SUM(R160:R163)</f>
        <v>0</v>
      </c>
      <c r="S159" s="156"/>
      <c r="T159" s="158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1" t="s">
        <v>134</v>
      </c>
      <c r="AT159" s="159" t="s">
        <v>76</v>
      </c>
      <c r="AU159" s="159" t="s">
        <v>82</v>
      </c>
      <c r="AY159" s="151" t="s">
        <v>114</v>
      </c>
      <c r="BK159" s="160">
        <f>SUM(BK160:BK163)</f>
        <v>0</v>
      </c>
    </row>
    <row r="160" spans="1:65" s="2" customFormat="1" ht="16.5" customHeight="1">
      <c r="A160" s="36"/>
      <c r="B160" s="163"/>
      <c r="C160" s="164" t="s">
        <v>225</v>
      </c>
      <c r="D160" s="164" t="s">
        <v>116</v>
      </c>
      <c r="E160" s="165" t="s">
        <v>226</v>
      </c>
      <c r="F160" s="166" t="s">
        <v>227</v>
      </c>
      <c r="G160" s="167" t="s">
        <v>228</v>
      </c>
      <c r="H160" s="168">
        <v>1</v>
      </c>
      <c r="I160" s="169"/>
      <c r="J160" s="170">
        <f>ROUND(I160*H160,2)</f>
        <v>0</v>
      </c>
      <c r="K160" s="166" t="s">
        <v>120</v>
      </c>
      <c r="L160" s="37"/>
      <c r="M160" s="171" t="s">
        <v>1</v>
      </c>
      <c r="N160" s="172" t="s">
        <v>42</v>
      </c>
      <c r="O160" s="75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75" t="s">
        <v>215</v>
      </c>
      <c r="AT160" s="175" t="s">
        <v>116</v>
      </c>
      <c r="AU160" s="175" t="s">
        <v>84</v>
      </c>
      <c r="AY160" s="17" t="s">
        <v>114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82</v>
      </c>
      <c r="BK160" s="176">
        <f>ROUND(I160*H160,2)</f>
        <v>0</v>
      </c>
      <c r="BL160" s="17" t="s">
        <v>215</v>
      </c>
      <c r="BM160" s="175" t="s">
        <v>229</v>
      </c>
    </row>
    <row r="161" spans="1:47" s="2" customFormat="1" ht="12">
      <c r="A161" s="36"/>
      <c r="B161" s="37"/>
      <c r="C161" s="36"/>
      <c r="D161" s="188" t="s">
        <v>199</v>
      </c>
      <c r="E161" s="36"/>
      <c r="F161" s="204" t="s">
        <v>230</v>
      </c>
      <c r="G161" s="36"/>
      <c r="H161" s="36"/>
      <c r="I161" s="205"/>
      <c r="J161" s="36"/>
      <c r="K161" s="36"/>
      <c r="L161" s="37"/>
      <c r="M161" s="206"/>
      <c r="N161" s="207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199</v>
      </c>
      <c r="AU161" s="17" t="s">
        <v>84</v>
      </c>
    </row>
    <row r="162" spans="1:65" s="2" customFormat="1" ht="16.5" customHeight="1">
      <c r="A162" s="36"/>
      <c r="B162" s="163"/>
      <c r="C162" s="164" t="s">
        <v>231</v>
      </c>
      <c r="D162" s="164" t="s">
        <v>116</v>
      </c>
      <c r="E162" s="165" t="s">
        <v>232</v>
      </c>
      <c r="F162" s="166" t="s">
        <v>233</v>
      </c>
      <c r="G162" s="167" t="s">
        <v>228</v>
      </c>
      <c r="H162" s="168">
        <v>1</v>
      </c>
      <c r="I162" s="169"/>
      <c r="J162" s="170">
        <f>ROUND(I162*H162,2)</f>
        <v>0</v>
      </c>
      <c r="K162" s="166" t="s">
        <v>120</v>
      </c>
      <c r="L162" s="37"/>
      <c r="M162" s="171" t="s">
        <v>1</v>
      </c>
      <c r="N162" s="172" t="s">
        <v>42</v>
      </c>
      <c r="O162" s="75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75" t="s">
        <v>215</v>
      </c>
      <c r="AT162" s="175" t="s">
        <v>116</v>
      </c>
      <c r="AU162" s="175" t="s">
        <v>84</v>
      </c>
      <c r="AY162" s="17" t="s">
        <v>114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82</v>
      </c>
      <c r="BK162" s="176">
        <f>ROUND(I162*H162,2)</f>
        <v>0</v>
      </c>
      <c r="BL162" s="17" t="s">
        <v>215</v>
      </c>
      <c r="BM162" s="175" t="s">
        <v>234</v>
      </c>
    </row>
    <row r="163" spans="1:47" s="2" customFormat="1" ht="12">
      <c r="A163" s="36"/>
      <c r="B163" s="37"/>
      <c r="C163" s="36"/>
      <c r="D163" s="188" t="s">
        <v>199</v>
      </c>
      <c r="E163" s="36"/>
      <c r="F163" s="204" t="s">
        <v>235</v>
      </c>
      <c r="G163" s="36"/>
      <c r="H163" s="36"/>
      <c r="I163" s="205"/>
      <c r="J163" s="36"/>
      <c r="K163" s="36"/>
      <c r="L163" s="37"/>
      <c r="M163" s="208"/>
      <c r="N163" s="209"/>
      <c r="O163" s="210"/>
      <c r="P163" s="210"/>
      <c r="Q163" s="210"/>
      <c r="R163" s="210"/>
      <c r="S163" s="210"/>
      <c r="T163" s="211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7" t="s">
        <v>199</v>
      </c>
      <c r="AU163" s="17" t="s">
        <v>84</v>
      </c>
    </row>
    <row r="164" spans="1:31" s="2" customFormat="1" ht="6.95" customHeight="1">
      <c r="A164" s="36"/>
      <c r="B164" s="58"/>
      <c r="C164" s="59"/>
      <c r="D164" s="59"/>
      <c r="E164" s="59"/>
      <c r="F164" s="59"/>
      <c r="G164" s="59"/>
      <c r="H164" s="59"/>
      <c r="I164" s="59"/>
      <c r="J164" s="59"/>
      <c r="K164" s="59"/>
      <c r="L164" s="37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autoFilter ref="C119:K163"/>
  <mergeCells count="6">
    <mergeCell ref="E7:H7"/>
    <mergeCell ref="E16:H16"/>
    <mergeCell ref="E25:H25"/>
    <mergeCell ref="E85:H85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DAD-WORK</cp:lastModifiedBy>
  <dcterms:created xsi:type="dcterms:W3CDTF">2021-10-15T16:50:27Z</dcterms:created>
  <dcterms:modified xsi:type="dcterms:W3CDTF">2021-10-15T16:50:27Z</dcterms:modified>
  <cp:category/>
  <cp:version/>
  <cp:contentType/>
  <cp:contentStatus/>
</cp:coreProperties>
</file>