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Q:\Data\Dotace\Dokumentace_Akce_PLa\VD STŘEKOV, OPRAVA HORNÍCH VRAT VPK + OPRAVA PROVIZORNÍHO HRAZENÍ VPK (159160001 + 139190009)\ADMINISTRACE REALIZACE\SOUPIS PRACÍ A DODÁVEK\"/>
    </mc:Choice>
  </mc:AlternateContent>
  <bookViews>
    <workbookView xWindow="270" yWindow="615" windowWidth="27495" windowHeight="12720" activeTab="1"/>
  </bookViews>
  <sheets>
    <sheet name="Rekapitulace stavby" sheetId="1" r:id="rId1"/>
    <sheet name="VDStre_PS01_DPH - PS01 - ..." sheetId="2" r:id="rId2"/>
    <sheet name="VDStre_PS02_HPH - PS02 - ..." sheetId="3" r:id="rId3"/>
  </sheets>
  <definedNames>
    <definedName name="_xlnm._FilterDatabase" localSheetId="1" hidden="1">'VDStre_PS01_DPH - PS01 - ...'!$C$128:$K$288</definedName>
    <definedName name="_xlnm._FilterDatabase" localSheetId="2" hidden="1">'VDStre_PS02_HPH - PS02 - ...'!$C$127:$K$189</definedName>
    <definedName name="_xlnm.Print_Titles" localSheetId="0">'Rekapitulace stavby'!$92:$92</definedName>
    <definedName name="_xlnm.Print_Titles" localSheetId="1">'VDStre_PS01_DPH - PS01 - ...'!$128:$128</definedName>
    <definedName name="_xlnm.Print_Titles" localSheetId="2">'VDStre_PS02_HPH - PS02 - ...'!$127:$127</definedName>
    <definedName name="_xlnm.Print_Area" localSheetId="0">'Rekapitulace stavby'!$D$4:$AO$76,'Rekapitulace stavby'!$C$82:$AQ$97</definedName>
    <definedName name="_xlnm.Print_Area" localSheetId="1">'VDStre_PS01_DPH - PS01 - ...'!$C$4:$J$76,'VDStre_PS01_DPH - PS01 - ...'!$C$82:$J$110,'VDStre_PS01_DPH - PS01 - ...'!$C$116:$K$288</definedName>
    <definedName name="_xlnm.Print_Area" localSheetId="2">'VDStre_PS02_HPH - PS02 - ...'!$C$4:$J$76,'VDStre_PS02_HPH - PS02 - ...'!$C$82:$J$109,'VDStre_PS02_HPH - PS02 - ...'!$C$115:$K$189</definedName>
  </definedNames>
  <calcPr calcId="162913"/>
</workbook>
</file>

<file path=xl/calcChain.xml><?xml version="1.0" encoding="utf-8"?>
<calcChain xmlns="http://schemas.openxmlformats.org/spreadsheetml/2006/main">
  <c r="J37" i="3" l="1"/>
  <c r="J36" i="3"/>
  <c r="AY96" i="1" s="1"/>
  <c r="J35" i="3"/>
  <c r="AX96" i="1" s="1"/>
  <c r="BI188" i="3"/>
  <c r="BH188" i="3"/>
  <c r="BG188" i="3"/>
  <c r="BF188" i="3"/>
  <c r="T188" i="3"/>
  <c r="T187" i="3" s="1"/>
  <c r="R188" i="3"/>
  <c r="R187" i="3" s="1"/>
  <c r="P188" i="3"/>
  <c r="P187" i="3" s="1"/>
  <c r="BI185" i="3"/>
  <c r="BH185" i="3"/>
  <c r="BG185" i="3"/>
  <c r="BF185" i="3"/>
  <c r="T185" i="3"/>
  <c r="T184" i="3" s="1"/>
  <c r="R185" i="3"/>
  <c r="R184" i="3"/>
  <c r="P185" i="3"/>
  <c r="P184" i="3" s="1"/>
  <c r="BI182" i="3"/>
  <c r="BH182" i="3"/>
  <c r="BG182" i="3"/>
  <c r="BF182" i="3"/>
  <c r="T182" i="3"/>
  <c r="T181" i="3" s="1"/>
  <c r="R182" i="3"/>
  <c r="R181" i="3"/>
  <c r="P182" i="3"/>
  <c r="P181" i="3" s="1"/>
  <c r="BI179" i="3"/>
  <c r="BH179" i="3"/>
  <c r="BG179" i="3"/>
  <c r="BF179" i="3"/>
  <c r="T179" i="3"/>
  <c r="R179" i="3"/>
  <c r="P179" i="3"/>
  <c r="BI177" i="3"/>
  <c r="BH177" i="3"/>
  <c r="BG177" i="3"/>
  <c r="BF177" i="3"/>
  <c r="T177" i="3"/>
  <c r="R177" i="3"/>
  <c r="P177" i="3"/>
  <c r="BI172" i="3"/>
  <c r="BH172" i="3"/>
  <c r="BG172" i="3"/>
  <c r="BF172" i="3"/>
  <c r="T172" i="3"/>
  <c r="R172" i="3"/>
  <c r="P172" i="3"/>
  <c r="BI170" i="3"/>
  <c r="BH170" i="3"/>
  <c r="BG170" i="3"/>
  <c r="BF170" i="3"/>
  <c r="T170" i="3"/>
  <c r="R170" i="3"/>
  <c r="P170" i="3"/>
  <c r="BI163" i="3"/>
  <c r="BH163" i="3"/>
  <c r="BG163" i="3"/>
  <c r="BF163" i="3"/>
  <c r="T163" i="3"/>
  <c r="R163" i="3"/>
  <c r="P163" i="3"/>
  <c r="BI160" i="3"/>
  <c r="BH160" i="3"/>
  <c r="BG160" i="3"/>
  <c r="BF160" i="3"/>
  <c r="T160" i="3"/>
  <c r="R160" i="3"/>
  <c r="P160" i="3"/>
  <c r="BI155" i="3"/>
  <c r="BH155" i="3"/>
  <c r="BG155" i="3"/>
  <c r="BF155" i="3"/>
  <c r="T155" i="3"/>
  <c r="R155" i="3"/>
  <c r="P155" i="3"/>
  <c r="BI153" i="3"/>
  <c r="BH153" i="3"/>
  <c r="BG153" i="3"/>
  <c r="BF153" i="3"/>
  <c r="T153" i="3"/>
  <c r="R153" i="3"/>
  <c r="P153" i="3"/>
  <c r="BI150" i="3"/>
  <c r="BH150" i="3"/>
  <c r="BG150" i="3"/>
  <c r="BF150" i="3"/>
  <c r="T150" i="3"/>
  <c r="R150" i="3"/>
  <c r="P150" i="3"/>
  <c r="BI146" i="3"/>
  <c r="BH146" i="3"/>
  <c r="BG146" i="3"/>
  <c r="BF146" i="3"/>
  <c r="T146" i="3"/>
  <c r="T145" i="3" s="1"/>
  <c r="T144" i="3" s="1"/>
  <c r="R146" i="3"/>
  <c r="R145" i="3" s="1"/>
  <c r="R144" i="3" s="1"/>
  <c r="P146" i="3"/>
  <c r="P145" i="3"/>
  <c r="P144" i="3" s="1"/>
  <c r="BI142" i="3"/>
  <c r="BH142" i="3"/>
  <c r="BG142" i="3"/>
  <c r="BF142" i="3"/>
  <c r="T142" i="3"/>
  <c r="R142" i="3"/>
  <c r="P142" i="3"/>
  <c r="BI141" i="3"/>
  <c r="BH141" i="3"/>
  <c r="BG141" i="3"/>
  <c r="BF141" i="3"/>
  <c r="T141" i="3"/>
  <c r="R141" i="3"/>
  <c r="P141" i="3"/>
  <c r="BI138" i="3"/>
  <c r="BH138" i="3"/>
  <c r="BG138" i="3"/>
  <c r="BF138" i="3"/>
  <c r="T138" i="3"/>
  <c r="R138" i="3"/>
  <c r="P138" i="3"/>
  <c r="BI136" i="3"/>
  <c r="BH136" i="3"/>
  <c r="BG136" i="3"/>
  <c r="BF136" i="3"/>
  <c r="T136" i="3"/>
  <c r="R136" i="3"/>
  <c r="P136" i="3"/>
  <c r="BI133" i="3"/>
  <c r="BH133" i="3"/>
  <c r="BG133" i="3"/>
  <c r="BF133" i="3"/>
  <c r="T133" i="3"/>
  <c r="R133" i="3"/>
  <c r="P133" i="3"/>
  <c r="BI131" i="3"/>
  <c r="BH131" i="3"/>
  <c r="BG131" i="3"/>
  <c r="BF131" i="3"/>
  <c r="T131" i="3"/>
  <c r="T130" i="3" s="1"/>
  <c r="R131" i="3"/>
  <c r="R130" i="3" s="1"/>
  <c r="P131" i="3"/>
  <c r="P130" i="3" s="1"/>
  <c r="J125" i="3"/>
  <c r="J124" i="3"/>
  <c r="F124" i="3"/>
  <c r="F122" i="3"/>
  <c r="E120" i="3"/>
  <c r="J92" i="3"/>
  <c r="J91" i="3"/>
  <c r="F91" i="3"/>
  <c r="F89" i="3"/>
  <c r="E87" i="3"/>
  <c r="J18" i="3"/>
  <c r="E18" i="3"/>
  <c r="F125" i="3"/>
  <c r="J17" i="3"/>
  <c r="J12" i="3"/>
  <c r="J122" i="3" s="1"/>
  <c r="E7" i="3"/>
  <c r="E118" i="3"/>
  <c r="J37" i="2"/>
  <c r="J36" i="2"/>
  <c r="AY95" i="1" s="1"/>
  <c r="J35" i="2"/>
  <c r="AX95" i="1" s="1"/>
  <c r="BI287" i="2"/>
  <c r="BH287" i="2"/>
  <c r="BG287" i="2"/>
  <c r="BF287" i="2"/>
  <c r="T287" i="2"/>
  <c r="T286" i="2" s="1"/>
  <c r="R287" i="2"/>
  <c r="R286" i="2" s="1"/>
  <c r="P287" i="2"/>
  <c r="P286" i="2"/>
  <c r="BI284" i="2"/>
  <c r="BH284" i="2"/>
  <c r="BG284" i="2"/>
  <c r="BF284" i="2"/>
  <c r="T284" i="2"/>
  <c r="R284" i="2"/>
  <c r="P284" i="2"/>
  <c r="BI282" i="2"/>
  <c r="BH282" i="2"/>
  <c r="BG282" i="2"/>
  <c r="BF282" i="2"/>
  <c r="T282" i="2"/>
  <c r="R282" i="2"/>
  <c r="P282" i="2"/>
  <c r="BI279" i="2"/>
  <c r="BH279" i="2"/>
  <c r="BG279" i="2"/>
  <c r="BF279" i="2"/>
  <c r="T279" i="2"/>
  <c r="T278" i="2" s="1"/>
  <c r="R279" i="2"/>
  <c r="R278" i="2" s="1"/>
  <c r="P279" i="2"/>
  <c r="P278" i="2" s="1"/>
  <c r="BI276" i="2"/>
  <c r="BH276" i="2"/>
  <c r="BG276" i="2"/>
  <c r="BF276" i="2"/>
  <c r="T276" i="2"/>
  <c r="R276" i="2"/>
  <c r="P276" i="2"/>
  <c r="BI274" i="2"/>
  <c r="BH274" i="2"/>
  <c r="BG274" i="2"/>
  <c r="BF274" i="2"/>
  <c r="T274" i="2"/>
  <c r="R274" i="2"/>
  <c r="P274" i="2"/>
  <c r="BI270" i="2"/>
  <c r="BH270" i="2"/>
  <c r="BG270" i="2"/>
  <c r="BF270" i="2"/>
  <c r="T270" i="2"/>
  <c r="R270" i="2"/>
  <c r="P270" i="2"/>
  <c r="BI269" i="2"/>
  <c r="BH269" i="2"/>
  <c r="BG269" i="2"/>
  <c r="BF269" i="2"/>
  <c r="T269" i="2"/>
  <c r="R269" i="2"/>
  <c r="P269" i="2"/>
  <c r="BI266" i="2"/>
  <c r="BH266" i="2"/>
  <c r="BG266" i="2"/>
  <c r="BF266" i="2"/>
  <c r="T266" i="2"/>
  <c r="R266" i="2"/>
  <c r="P266" i="2"/>
  <c r="BI263" i="2"/>
  <c r="BH263" i="2"/>
  <c r="BG263" i="2"/>
  <c r="BF263" i="2"/>
  <c r="T263" i="2"/>
  <c r="R263" i="2"/>
  <c r="P263" i="2"/>
  <c r="BI260" i="2"/>
  <c r="BH260" i="2"/>
  <c r="BG260" i="2"/>
  <c r="BF260" i="2"/>
  <c r="T260" i="2"/>
  <c r="R260" i="2"/>
  <c r="P260" i="2"/>
  <c r="BI257" i="2"/>
  <c r="BH257" i="2"/>
  <c r="BG257" i="2"/>
  <c r="BF257" i="2"/>
  <c r="T257" i="2"/>
  <c r="R257" i="2"/>
  <c r="P257" i="2"/>
  <c r="BI255" i="2"/>
  <c r="BH255" i="2"/>
  <c r="BG255" i="2"/>
  <c r="BF255" i="2"/>
  <c r="T255" i="2"/>
  <c r="R255" i="2"/>
  <c r="P255" i="2"/>
  <c r="BI252" i="2"/>
  <c r="BH252" i="2"/>
  <c r="BG252" i="2"/>
  <c r="BF252" i="2"/>
  <c r="T252" i="2"/>
  <c r="R252" i="2"/>
  <c r="P252" i="2"/>
  <c r="BI247" i="2"/>
  <c r="BH247" i="2"/>
  <c r="BG247" i="2"/>
  <c r="BF247" i="2"/>
  <c r="T247" i="2"/>
  <c r="R247" i="2"/>
  <c r="P247" i="2"/>
  <c r="BI242" i="2"/>
  <c r="BH242" i="2"/>
  <c r="BG242" i="2"/>
  <c r="BF242" i="2"/>
  <c r="T242" i="2"/>
  <c r="R242" i="2"/>
  <c r="P242" i="2"/>
  <c r="BI239" i="2"/>
  <c r="BH239" i="2"/>
  <c r="BG239" i="2"/>
  <c r="BF239" i="2"/>
  <c r="T239" i="2"/>
  <c r="R239" i="2"/>
  <c r="P239" i="2"/>
  <c r="BI236" i="2"/>
  <c r="BH236" i="2"/>
  <c r="BG236" i="2"/>
  <c r="BF236" i="2"/>
  <c r="T236" i="2"/>
  <c r="R236" i="2"/>
  <c r="P236" i="2"/>
  <c r="BI218" i="2"/>
  <c r="BH218" i="2"/>
  <c r="BG218" i="2"/>
  <c r="BF218" i="2"/>
  <c r="T218" i="2"/>
  <c r="R218" i="2"/>
  <c r="P218" i="2"/>
  <c r="BI203" i="2"/>
  <c r="BH203" i="2"/>
  <c r="BG203" i="2"/>
  <c r="BF203" i="2"/>
  <c r="T203" i="2"/>
  <c r="R203" i="2"/>
  <c r="P203" i="2"/>
  <c r="BI198" i="2"/>
  <c r="BH198" i="2"/>
  <c r="BG198" i="2"/>
  <c r="BF198" i="2"/>
  <c r="T198" i="2"/>
  <c r="R198" i="2"/>
  <c r="P198" i="2"/>
  <c r="BI197" i="2"/>
  <c r="BH197" i="2"/>
  <c r="BG197" i="2"/>
  <c r="BF197" i="2"/>
  <c r="T197" i="2"/>
  <c r="R197" i="2"/>
  <c r="P197" i="2"/>
  <c r="BI194" i="2"/>
  <c r="BH194" i="2"/>
  <c r="BG194" i="2"/>
  <c r="BF194" i="2"/>
  <c r="T194" i="2"/>
  <c r="R194" i="2"/>
  <c r="P194" i="2"/>
  <c r="BI193" i="2"/>
  <c r="BH193" i="2"/>
  <c r="BG193" i="2"/>
  <c r="BF193" i="2"/>
  <c r="T193" i="2"/>
  <c r="R193" i="2"/>
  <c r="P193" i="2"/>
  <c r="BI191" i="2"/>
  <c r="BH191" i="2"/>
  <c r="BG191" i="2"/>
  <c r="BF191" i="2"/>
  <c r="T191" i="2"/>
  <c r="R191" i="2"/>
  <c r="P191" i="2"/>
  <c r="BI186" i="2"/>
  <c r="BH186" i="2"/>
  <c r="BG186" i="2"/>
  <c r="BF186" i="2"/>
  <c r="T186" i="2"/>
  <c r="R186" i="2"/>
  <c r="P186" i="2"/>
  <c r="BI182" i="2"/>
  <c r="BH182" i="2"/>
  <c r="BG182" i="2"/>
  <c r="BF182" i="2"/>
  <c r="T182" i="2"/>
  <c r="R182" i="2"/>
  <c r="P182" i="2"/>
  <c r="BI181" i="2"/>
  <c r="BH181" i="2"/>
  <c r="BG181" i="2"/>
  <c r="BF181" i="2"/>
  <c r="T181" i="2"/>
  <c r="R181" i="2"/>
  <c r="P181" i="2"/>
  <c r="BI178" i="2"/>
  <c r="BH178" i="2"/>
  <c r="BG178" i="2"/>
  <c r="BF178" i="2"/>
  <c r="T178" i="2"/>
  <c r="R178" i="2"/>
  <c r="P178" i="2"/>
  <c r="BI177" i="2"/>
  <c r="BH177" i="2"/>
  <c r="BG177" i="2"/>
  <c r="BF177" i="2"/>
  <c r="T177" i="2"/>
  <c r="R177" i="2"/>
  <c r="P177" i="2"/>
  <c r="BI174" i="2"/>
  <c r="BH174" i="2"/>
  <c r="BG174" i="2"/>
  <c r="BF174" i="2"/>
  <c r="T174" i="2"/>
  <c r="R174" i="2"/>
  <c r="P174" i="2"/>
  <c r="BI168" i="2"/>
  <c r="BH168" i="2"/>
  <c r="BG168" i="2"/>
  <c r="BF168" i="2"/>
  <c r="T168" i="2"/>
  <c r="R168" i="2"/>
  <c r="P168" i="2"/>
  <c r="BI166" i="2"/>
  <c r="BH166" i="2"/>
  <c r="BG166" i="2"/>
  <c r="BF166" i="2"/>
  <c r="T166" i="2"/>
  <c r="R166" i="2"/>
  <c r="P166" i="2"/>
  <c r="BI160" i="2"/>
  <c r="BH160" i="2"/>
  <c r="BG160" i="2"/>
  <c r="BF160" i="2"/>
  <c r="T160" i="2"/>
  <c r="R160" i="2"/>
  <c r="P160" i="2"/>
  <c r="BI158" i="2"/>
  <c r="BH158" i="2"/>
  <c r="BG158" i="2"/>
  <c r="BF158" i="2"/>
  <c r="T158" i="2"/>
  <c r="R158" i="2"/>
  <c r="P158" i="2"/>
  <c r="BI152" i="2"/>
  <c r="BH152" i="2"/>
  <c r="BG152" i="2"/>
  <c r="BF152" i="2"/>
  <c r="T152" i="2"/>
  <c r="R152" i="2"/>
  <c r="P152" i="2"/>
  <c r="BI148" i="2"/>
  <c r="BH148" i="2"/>
  <c r="BG148" i="2"/>
  <c r="BF148" i="2"/>
  <c r="T148" i="2"/>
  <c r="T147" i="2" s="1"/>
  <c r="R148" i="2"/>
  <c r="R147" i="2" s="1"/>
  <c r="P148" i="2"/>
  <c r="P147" i="2" s="1"/>
  <c r="BI146" i="2"/>
  <c r="BH146" i="2"/>
  <c r="BG146" i="2"/>
  <c r="BF146" i="2"/>
  <c r="T146" i="2"/>
  <c r="T145" i="2"/>
  <c r="R146" i="2"/>
  <c r="R145" i="2" s="1"/>
  <c r="P146" i="2"/>
  <c r="P145" i="2"/>
  <c r="BI142" i="2"/>
  <c r="BH142" i="2"/>
  <c r="BG142" i="2"/>
  <c r="BF142" i="2"/>
  <c r="T142" i="2"/>
  <c r="R142" i="2"/>
  <c r="P142" i="2"/>
  <c r="BI137" i="2"/>
  <c r="BH137" i="2"/>
  <c r="BG137" i="2"/>
  <c r="BF137" i="2"/>
  <c r="T137" i="2"/>
  <c r="R137" i="2"/>
  <c r="P137" i="2"/>
  <c r="BI135" i="2"/>
  <c r="BH135" i="2"/>
  <c r="F36" i="2" s="1"/>
  <c r="BG135" i="2"/>
  <c r="BF135" i="2"/>
  <c r="T135" i="2"/>
  <c r="R135" i="2"/>
  <c r="P135" i="2"/>
  <c r="BI134" i="2"/>
  <c r="BH134" i="2"/>
  <c r="BG134" i="2"/>
  <c r="BF134" i="2"/>
  <c r="T134" i="2"/>
  <c r="R134" i="2"/>
  <c r="P134" i="2"/>
  <c r="BI132" i="2"/>
  <c r="BH132" i="2"/>
  <c r="BG132" i="2"/>
  <c r="BF132" i="2"/>
  <c r="J34" i="2" s="1"/>
  <c r="T132" i="2"/>
  <c r="R132" i="2"/>
  <c r="P132" i="2"/>
  <c r="J126" i="2"/>
  <c r="J125" i="2"/>
  <c r="F125" i="2"/>
  <c r="F123" i="2"/>
  <c r="E121" i="2"/>
  <c r="J92" i="2"/>
  <c r="J91" i="2"/>
  <c r="F91" i="2"/>
  <c r="F89" i="2"/>
  <c r="E87" i="2"/>
  <c r="J18" i="2"/>
  <c r="E18" i="2"/>
  <c r="F126" i="2"/>
  <c r="J17" i="2"/>
  <c r="J12" i="2"/>
  <c r="J123" i="2" s="1"/>
  <c r="E7" i="2"/>
  <c r="E119" i="2"/>
  <c r="L90" i="1"/>
  <c r="AM90" i="1"/>
  <c r="AM89" i="1"/>
  <c r="L89" i="1"/>
  <c r="AM87" i="1"/>
  <c r="L87" i="1"/>
  <c r="L85" i="1"/>
  <c r="L84" i="1"/>
  <c r="J269" i="2"/>
  <c r="BK247" i="2"/>
  <c r="J148" i="2"/>
  <c r="J132" i="2"/>
  <c r="J155" i="3"/>
  <c r="BK153" i="3"/>
  <c r="J170" i="3"/>
  <c r="J135" i="2"/>
  <c r="J172" i="3"/>
  <c r="BK163" i="3"/>
  <c r="BK136" i="3"/>
  <c r="J274" i="2"/>
  <c r="J203" i="2"/>
  <c r="BK194" i="2"/>
  <c r="BK191" i="2"/>
  <c r="BK181" i="2"/>
  <c r="J158" i="2"/>
  <c r="J270" i="2"/>
  <c r="J257" i="2"/>
  <c r="BK239" i="2"/>
  <c r="BK142" i="2"/>
  <c r="J284" i="2"/>
  <c r="J255" i="2"/>
  <c r="J239" i="2"/>
  <c r="BK197" i="2"/>
  <c r="J194" i="2"/>
  <c r="BK186" i="2"/>
  <c r="J181" i="2"/>
  <c r="BK287" i="2"/>
  <c r="BK166" i="2"/>
  <c r="BK148" i="2"/>
  <c r="BK150" i="3"/>
  <c r="J185" i="3"/>
  <c r="J179" i="3"/>
  <c r="J136" i="3"/>
  <c r="F37" i="2"/>
  <c r="BK174" i="2"/>
  <c r="BK160" i="2"/>
  <c r="J142" i="2"/>
  <c r="J153" i="3"/>
  <c r="BK185" i="3"/>
  <c r="J133" i="3"/>
  <c r="J131" i="3"/>
  <c r="J282" i="2"/>
  <c r="BK269" i="2"/>
  <c r="BK260" i="2"/>
  <c r="BK252" i="2"/>
  <c r="J242" i="2"/>
  <c r="BK158" i="2"/>
  <c r="AS94" i="1"/>
  <c r="J266" i="2"/>
  <c r="J252" i="2"/>
  <c r="BK218" i="2"/>
  <c r="BK198" i="2"/>
  <c r="J191" i="2"/>
  <c r="J182" i="2"/>
  <c r="J146" i="2"/>
  <c r="BK178" i="2"/>
  <c r="BK168" i="2"/>
  <c r="BK141" i="3"/>
  <c r="J188" i="3"/>
  <c r="J279" i="2"/>
  <c r="J263" i="2"/>
  <c r="BK270" i="2"/>
  <c r="J134" i="2"/>
  <c r="BK276" i="2"/>
  <c r="BK263" i="2"/>
  <c r="J236" i="2"/>
  <c r="BK193" i="2"/>
  <c r="J178" i="2"/>
  <c r="BK134" i="2"/>
  <c r="J174" i="2"/>
  <c r="J166" i="2"/>
  <c r="J146" i="3"/>
  <c r="J138" i="3"/>
  <c r="BK179" i="3"/>
  <c r="BK133" i="3"/>
  <c r="BK138" i="3"/>
  <c r="BK182" i="3"/>
  <c r="J150" i="3"/>
  <c r="BK282" i="2"/>
  <c r="BK274" i="2"/>
  <c r="BK257" i="2"/>
  <c r="BK242" i="2"/>
  <c r="BK203" i="2"/>
  <c r="J197" i="2"/>
  <c r="BK177" i="2"/>
  <c r="BK135" i="2"/>
  <c r="J177" i="2"/>
  <c r="BK152" i="2"/>
  <c r="J163" i="3"/>
  <c r="J142" i="3"/>
  <c r="BK170" i="3"/>
  <c r="J141" i="3"/>
  <c r="BK155" i="3"/>
  <c r="BK284" i="2"/>
  <c r="J186" i="2"/>
  <c r="BK137" i="2"/>
  <c r="BK132" i="2"/>
  <c r="J168" i="2"/>
  <c r="J160" i="2"/>
  <c r="BK177" i="3"/>
  <c r="J182" i="3"/>
  <c r="J160" i="3"/>
  <c r="BK146" i="3"/>
  <c r="BK172" i="3"/>
  <c r="J276" i="2"/>
  <c r="BK266" i="2"/>
  <c r="BK255" i="2"/>
  <c r="BK236" i="2"/>
  <c r="BK146" i="2"/>
  <c r="J137" i="2"/>
  <c r="BK279" i="2"/>
  <c r="J287" i="2"/>
  <c r="J260" i="2"/>
  <c r="J247" i="2"/>
  <c r="J218" i="2"/>
  <c r="J198" i="2"/>
  <c r="J193" i="2"/>
  <c r="BK182" i="2"/>
  <c r="J152" i="2"/>
  <c r="BK160" i="3"/>
  <c r="J177" i="3"/>
  <c r="BK131" i="3"/>
  <c r="BK188" i="3"/>
  <c r="BK142" i="3"/>
  <c r="F35" i="2"/>
  <c r="F34" i="2" l="1"/>
  <c r="BK131" i="2"/>
  <c r="J131" i="2" s="1"/>
  <c r="J98" i="2" s="1"/>
  <c r="T131" i="2"/>
  <c r="T151" i="2"/>
  <c r="T144" i="2" s="1"/>
  <c r="P281" i="2"/>
  <c r="T185" i="2"/>
  <c r="P132" i="3"/>
  <c r="P129" i="3" s="1"/>
  <c r="P185" i="2"/>
  <c r="P140" i="3"/>
  <c r="R136" i="2"/>
  <c r="P273" i="2"/>
  <c r="P272" i="2" s="1"/>
  <c r="R281" i="2"/>
  <c r="R149" i="3"/>
  <c r="R132" i="3"/>
  <c r="P176" i="3"/>
  <c r="P175" i="3" s="1"/>
  <c r="R185" i="2"/>
  <c r="T281" i="2"/>
  <c r="T149" i="3"/>
  <c r="BK176" i="3"/>
  <c r="R131" i="2"/>
  <c r="R130" i="2" s="1"/>
  <c r="T132" i="3"/>
  <c r="R176" i="3"/>
  <c r="R175" i="3" s="1"/>
  <c r="P131" i="2"/>
  <c r="BK151" i="2"/>
  <c r="J151" i="2" s="1"/>
  <c r="J103" i="2" s="1"/>
  <c r="BK273" i="2"/>
  <c r="J273" i="2" s="1"/>
  <c r="J106" i="2" s="1"/>
  <c r="BK281" i="2"/>
  <c r="J281" i="2" s="1"/>
  <c r="J108" i="2" s="1"/>
  <c r="BK132" i="3"/>
  <c r="J132" i="3" s="1"/>
  <c r="J99" i="3" s="1"/>
  <c r="T140" i="3"/>
  <c r="BK136" i="2"/>
  <c r="J136" i="2"/>
  <c r="J99" i="2" s="1"/>
  <c r="R151" i="2"/>
  <c r="R144" i="2" s="1"/>
  <c r="T273" i="2"/>
  <c r="P149" i="3"/>
  <c r="BK185" i="2"/>
  <c r="J185" i="2" s="1"/>
  <c r="J104" i="2" s="1"/>
  <c r="BK140" i="3"/>
  <c r="J140" i="3" s="1"/>
  <c r="J100" i="3" s="1"/>
  <c r="T136" i="2"/>
  <c r="R140" i="3"/>
  <c r="R129" i="3" s="1"/>
  <c r="P136" i="2"/>
  <c r="P151" i="2"/>
  <c r="P144" i="2" s="1"/>
  <c r="R273" i="2"/>
  <c r="R272" i="2" s="1"/>
  <c r="BK149" i="3"/>
  <c r="J149" i="3" s="1"/>
  <c r="J103" i="3" s="1"/>
  <c r="T176" i="3"/>
  <c r="T175" i="3" s="1"/>
  <c r="BK145" i="2"/>
  <c r="J145" i="2" s="1"/>
  <c r="J101" i="2" s="1"/>
  <c r="BK147" i="2"/>
  <c r="J147" i="2" s="1"/>
  <c r="J102" i="2" s="1"/>
  <c r="BK130" i="3"/>
  <c r="BK129" i="3" s="1"/>
  <c r="J129" i="3" s="1"/>
  <c r="J97" i="3" s="1"/>
  <c r="BK145" i="3"/>
  <c r="BK144" i="3"/>
  <c r="J144" i="3" s="1"/>
  <c r="J101" i="3" s="1"/>
  <c r="BK184" i="3"/>
  <c r="J184" i="3"/>
  <c r="J107" i="3" s="1"/>
  <c r="BK187" i="3"/>
  <c r="J187" i="3"/>
  <c r="J108" i="3" s="1"/>
  <c r="BK278" i="2"/>
  <c r="J278" i="2" s="1"/>
  <c r="J107" i="2" s="1"/>
  <c r="BK181" i="3"/>
  <c r="J181" i="3" s="1"/>
  <c r="J106" i="3" s="1"/>
  <c r="BK286" i="2"/>
  <c r="J286" i="2"/>
  <c r="J109" i="2" s="1"/>
  <c r="J89" i="3"/>
  <c r="BE141" i="3"/>
  <c r="BE146" i="3"/>
  <c r="BE182" i="3"/>
  <c r="BE177" i="3"/>
  <c r="F92" i="3"/>
  <c r="BE155" i="3"/>
  <c r="BE179" i="3"/>
  <c r="BE185" i="3"/>
  <c r="E85" i="3"/>
  <c r="BE138" i="3"/>
  <c r="BE160" i="3"/>
  <c r="BE172" i="3"/>
  <c r="BE131" i="3"/>
  <c r="BE170" i="3"/>
  <c r="BE133" i="3"/>
  <c r="BE188" i="3"/>
  <c r="BE150" i="3"/>
  <c r="BE163" i="3"/>
  <c r="BE136" i="3"/>
  <c r="BE142" i="3"/>
  <c r="BE153" i="3"/>
  <c r="E85" i="2"/>
  <c r="J89" i="2"/>
  <c r="BE134" i="2"/>
  <c r="BE135" i="2"/>
  <c r="BE158" i="2"/>
  <c r="BE160" i="2"/>
  <c r="BE166" i="2"/>
  <c r="BE168" i="2"/>
  <c r="BE287" i="2"/>
  <c r="BA95" i="1"/>
  <c r="BE137" i="2"/>
  <c r="BE142" i="2"/>
  <c r="BE152" i="2"/>
  <c r="BE174" i="2"/>
  <c r="BE177" i="2"/>
  <c r="BE178" i="2"/>
  <c r="BE181" i="2"/>
  <c r="BE182" i="2"/>
  <c r="BE186" i="2"/>
  <c r="BE191" i="2"/>
  <c r="BE193" i="2"/>
  <c r="BE194" i="2"/>
  <c r="BE197" i="2"/>
  <c r="BE198" i="2"/>
  <c r="BE203" i="2"/>
  <c r="BE218" i="2"/>
  <c r="BE239" i="2"/>
  <c r="BE242" i="2"/>
  <c r="BE255" i="2"/>
  <c r="BE263" i="2"/>
  <c r="BE270" i="2"/>
  <c r="BE284" i="2"/>
  <c r="BB95" i="1"/>
  <c r="BE274" i="2"/>
  <c r="BE279" i="2"/>
  <c r="BE282" i="2"/>
  <c r="F92" i="2"/>
  <c r="BE132" i="2"/>
  <c r="BE146" i="2"/>
  <c r="BE148" i="2"/>
  <c r="BC95" i="1"/>
  <c r="BE236" i="2"/>
  <c r="BE247" i="2"/>
  <c r="BE252" i="2"/>
  <c r="BE257" i="2"/>
  <c r="BE260" i="2"/>
  <c r="BE266" i="2"/>
  <c r="BE269" i="2"/>
  <c r="BE276" i="2"/>
  <c r="AW95" i="1"/>
  <c r="BD95" i="1"/>
  <c r="F34" i="3"/>
  <c r="BA96" i="1" s="1"/>
  <c r="F36" i="3"/>
  <c r="BC96" i="1"/>
  <c r="F35" i="3"/>
  <c r="BB96" i="1" s="1"/>
  <c r="F37" i="3"/>
  <c r="BD96" i="1" s="1"/>
  <c r="BD94" i="1" s="1"/>
  <c r="W33" i="1" s="1"/>
  <c r="J34" i="3"/>
  <c r="AW96" i="1" s="1"/>
  <c r="BB94" i="1" l="1"/>
  <c r="AX94" i="1" s="1"/>
  <c r="T272" i="2"/>
  <c r="BC94" i="1"/>
  <c r="W32" i="1" s="1"/>
  <c r="T129" i="3"/>
  <c r="T128" i="3" s="1"/>
  <c r="P128" i="3"/>
  <c r="AU96" i="1" s="1"/>
  <c r="BA94" i="1"/>
  <c r="AW94" i="1" s="1"/>
  <c r="AK30" i="1" s="1"/>
  <c r="R128" i="3"/>
  <c r="P130" i="2"/>
  <c r="P129" i="2"/>
  <c r="AU95" i="1"/>
  <c r="AU94" i="1" s="1"/>
  <c r="BK175" i="3"/>
  <c r="J175" i="3"/>
  <c r="J104" i="3"/>
  <c r="R129" i="2"/>
  <c r="T130" i="2"/>
  <c r="T129" i="2" s="1"/>
  <c r="BK272" i="2"/>
  <c r="J272" i="2"/>
  <c r="J105" i="2" s="1"/>
  <c r="BK130" i="2"/>
  <c r="J130" i="2" s="1"/>
  <c r="J97" i="2" s="1"/>
  <c r="BK128" i="3"/>
  <c r="J128" i="3" s="1"/>
  <c r="J96" i="3" s="1"/>
  <c r="J130" i="3"/>
  <c r="J98" i="3" s="1"/>
  <c r="BK144" i="2"/>
  <c r="J144" i="2" s="1"/>
  <c r="J100" i="2" s="1"/>
  <c r="J145" i="3"/>
  <c r="J102" i="3" s="1"/>
  <c r="J176" i="3"/>
  <c r="J105" i="3" s="1"/>
  <c r="F33" i="2"/>
  <c r="AZ95" i="1" s="1"/>
  <c r="J33" i="3"/>
  <c r="AV96" i="1" s="1"/>
  <c r="AT96" i="1" s="1"/>
  <c r="J33" i="2"/>
  <c r="AV95" i="1" s="1"/>
  <c r="AT95" i="1" s="1"/>
  <c r="W31" i="1"/>
  <c r="F33" i="3"/>
  <c r="AZ96" i="1" s="1"/>
  <c r="AY94" i="1" l="1"/>
  <c r="W30" i="1"/>
  <c r="BK129" i="2"/>
  <c r="J129" i="2" s="1"/>
  <c r="J30" i="2" s="1"/>
  <c r="AG95" i="1" s="1"/>
  <c r="J30" i="3"/>
  <c r="AG96" i="1"/>
  <c r="AZ94" i="1"/>
  <c r="W29" i="1" s="1"/>
  <c r="J39" i="3" l="1"/>
  <c r="J39" i="2"/>
  <c r="J96" i="2"/>
  <c r="AN96" i="1"/>
  <c r="AN95" i="1"/>
  <c r="AG94" i="1"/>
  <c r="AK26" i="1" s="1"/>
  <c r="AV94" i="1"/>
  <c r="AK29" i="1" s="1"/>
  <c r="AK35" i="1" l="1"/>
  <c r="AT94" i="1"/>
  <c r="AN94" i="1" l="1"/>
</calcChain>
</file>

<file path=xl/sharedStrings.xml><?xml version="1.0" encoding="utf-8"?>
<sst xmlns="http://schemas.openxmlformats.org/spreadsheetml/2006/main" count="2511" uniqueCount="479">
  <si>
    <t>Export Komplet</t>
  </si>
  <si>
    <t/>
  </si>
  <si>
    <t>2.0</t>
  </si>
  <si>
    <t>False</t>
  </si>
  <si>
    <t>{fd996483-7acf-4eb9-b243-3f4db09dd7c7}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</si>
  <si>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</si>
  <si>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</si>
  <si>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</si>
  <si>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</si>
  <si>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</si>
  <si>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</si>
  <si>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</si>
  <si>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</si>
  <si>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</si>
  <si>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VDStre_Hrazeni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</si>
  <si>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</si>
  <si>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</si>
  <si>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VD Střekov, oprava provizorního hrazení VPK z dolní a horní vody</t>
  </si>
  <si>
    <t>KSO:</t>
  </si>
  <si>
    <t>832 5</t>
  </si>
  <si>
    <t>CC-CZ:</t>
  </si>
  <si>
    <t>Místo:</t>
  </si>
  <si>
    <t>VD Střekov</t>
  </si>
  <si>
    <t>Datum:</t>
  </si>
  <si>
    <t>18. 12. 2020</t>
  </si>
  <si>
    <t>Zadavatel:</t>
  </si>
  <si>
    <t>IČ:</t>
  </si>
  <si>
    <t>Povodí Labe, s.p.</t>
  </si>
  <si>
    <t>DIČ:</t>
  </si>
  <si>
    <t>Uchazeč:</t>
  </si>
  <si>
    <t>Vyplň údaj</t>
  </si>
  <si>
    <t>Projektant:</t>
  </si>
  <si>
    <t>AW-DAD, s.r.o.</t>
  </si>
  <si>
    <t>True</t>
  </si>
  <si>
    <t>Zpracovatel:</t>
  </si>
  <si>
    <t>MD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</si>
  <si>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</si>
  <si>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</si>
  <si>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</si>
  <si>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</si>
  <si>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</si>
  <si>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</si>
  <si>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</si>
  <si>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</si>
  <si>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</si>
  <si>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</si>
  <si>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</si>
  <si>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</si>
  <si>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</si>
  <si>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</si>
  <si>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</si>
  <si>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</si>
  <si>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</si>
  <si>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</si>
  <si>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</si>
  <si>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</si>
  <si>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</si>
  <si>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</si>
  <si>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</si>
  <si>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</si>
  <si>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</si>
  <si>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</si>
  <si>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</si>
  <si>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</si>
  <si>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</si>
  <si>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</si>
  <si>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</si>
  <si>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</si>
  <si>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</si>
  <si>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</si>
  <si>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</si>
  <si>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</si>
  <si>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</si>
  <si>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</si>
  <si>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</si>
  <si>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</si>
  <si>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</si>
  <si>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</si>
  <si>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</si>
  <si>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</si>
  <si>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</si>
  <si>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</si>
  <si>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VDStre_PS01_DPH</t>
  </si>
  <si>
    <t>PS01 - Oprava dolního provizorního hrazení</t>
  </si>
  <si>
    <t>STA</t>
  </si>
  <si>
    <t>1</t>
  </si>
  <si>
    <t>{5b087057-2213-47a6-af2d-d88f446b3824}</t>
  </si>
  <si>
    <t>2</t>
  </si>
  <si>
    <t>VDStre_PS02_HPH</t>
  </si>
  <si>
    <t>PS02 - Oprava horního provizorního hrazení</t>
  </si>
  <si>
    <t>{c9dfe1fe-7b72-43e4-9952-283037fc86c3}</t>
  </si>
  <si>
    <t>KRYCÍ LIST SOUPISU PRACÍ</t>
  </si>
  <si>
    <t>Objekt:</t>
  </si>
  <si>
    <t>VDStre_PS01_DPH - PS01 - Oprava dolního provizorního hrazení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</si>
  <si>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</si>
  <si>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</si>
  <si>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</si>
  <si>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</si>
  <si>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</si>
  <si>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</si>
  <si>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</si>
  <si>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997 - Přesun sutě</t>
  </si>
  <si>
    <t>PSV - Práce a dodávky PSV</t>
  </si>
  <si>
    <t xml:space="preserve">    741 - Elektroinstalace - silnoproud</t>
  </si>
  <si>
    <t xml:space="preserve">    783 - Dokončovací práce - nátěry</t>
  </si>
  <si>
    <t xml:space="preserve">    789 - Povrchové úpravy ocelových konstrukcí a technologických zařízení</t>
  </si>
  <si>
    <t>HZS - Hodinové zúčtovací sazby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</si>
  <si>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</si>
  <si>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</si>
  <si>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</si>
  <si>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</si>
  <si>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VRN6 - Územní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</si>
  <si>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</si>
  <si>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</si>
  <si>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</si>
  <si>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</si>
  <si>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</si>
  <si>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</si>
  <si>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</si>
  <si>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</si>
  <si>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</si>
  <si>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</si>
  <si>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</si>
  <si>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</si>
  <si>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</si>
  <si>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</si>
  <si>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</si>
  <si>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</si>
  <si>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</si>
  <si>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</si>
  <si>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171201225</t>
  </si>
  <si>
    <t>Poplatek za uložení na skládce (skládkovné) stavební odpad, kód odpadu 17 02 01</t>
  </si>
  <si>
    <t>t</t>
  </si>
  <si>
    <t>4</t>
  </si>
  <si>
    <t>-176526592</t>
  </si>
  <si>
    <t>VV</t>
  </si>
  <si>
    <t>(3*0,8+0,4+1,75)*0,8</t>
  </si>
  <si>
    <t>171201227</t>
  </si>
  <si>
    <t>Poplatek za likvidaci odpadu z odstraňování barev a laků, kód odpadu 12 01 17, O</t>
  </si>
  <si>
    <t>1484482385</t>
  </si>
  <si>
    <t>3</t>
  </si>
  <si>
    <t>171201228</t>
  </si>
  <si>
    <t>Poplatek za likvidaci odpadu z odstraňování barev a laků, kód odpadu 12 01 16, N</t>
  </si>
  <si>
    <t>1726944161</t>
  </si>
  <si>
    <t>997</t>
  </si>
  <si>
    <t>Přesun sutě</t>
  </si>
  <si>
    <t>997321511</t>
  </si>
  <si>
    <t>Vodorovná doprava suti a vybouraných hmot po suchu do 1 km</t>
  </si>
  <si>
    <t>CS ÚRS 2020 02</t>
  </si>
  <si>
    <t>1559361285</t>
  </si>
  <si>
    <t>(0,8*3+0,4+01,75)*0,8</t>
  </si>
  <si>
    <t>Součet</t>
  </si>
  <si>
    <t>5</t>
  </si>
  <si>
    <t>997321519</t>
  </si>
  <si>
    <t>Příplatek ZKD 1 km vodorovné dopravy suti a vybouraných hmot po suchu</t>
  </si>
  <si>
    <t>-1297625556</t>
  </si>
  <si>
    <t>33,64*14</t>
  </si>
  <si>
    <t>PSV</t>
  </si>
  <si>
    <t>Práce a dodávky PSV</t>
  </si>
  <si>
    <t>741</t>
  </si>
  <si>
    <t>Elektroinstalace - silnoproud</t>
  </si>
  <si>
    <t>6</t>
  </si>
  <si>
    <t>741810001</t>
  </si>
  <si>
    <t>Celková prohlídka elektrického rozvodu a zařízení do 100 000,- Kč</t>
  </si>
  <si>
    <t>kus</t>
  </si>
  <si>
    <t>16</t>
  </si>
  <si>
    <t>1557129461</t>
  </si>
  <si>
    <t>783</t>
  </si>
  <si>
    <t>Dokončovací práce - nátěry</t>
  </si>
  <si>
    <t>7</t>
  </si>
  <si>
    <t>783R005</t>
  </si>
  <si>
    <t xml:space="preserve">Napuštění dubových trámů ochranným a impregnačmím systémem (systém č.2) </t>
  </si>
  <si>
    <t>m2</t>
  </si>
  <si>
    <t>-17859778</t>
  </si>
  <si>
    <t>P</t>
  </si>
  <si>
    <t>Poznámka k položce:_x000D_
- položka zahrnuje dodávku a přípravu impregnačního prostředku (vosk)_x000D_
- specifikace ochranného systému včetně aplikace je uvedena v TZ</t>
  </si>
  <si>
    <t>15+15+15+68</t>
  </si>
  <si>
    <t>789</t>
  </si>
  <si>
    <t>Povrchové úpravy ocelových konstrukcí a technologických zařízení</t>
  </si>
  <si>
    <t>8</t>
  </si>
  <si>
    <t>789222122</t>
  </si>
  <si>
    <t>Provedení otryskání ocelových konstrukcí třídy II stupeň zarezavění B stupeň přípravy Sa 2 1/2</t>
  </si>
  <si>
    <t>-1467791549</t>
  </si>
  <si>
    <t>283,70"Tryskání před nátěrem - hradidlo č.1"</t>
  </si>
  <si>
    <t>279,10"Tryskání před nátěrem - hradidlo č.3"</t>
  </si>
  <si>
    <t>305,70"Tryskání před nátěrem - hradidlo č.5"</t>
  </si>
  <si>
    <t>608,30"Tryskání před nátěrem - motorové hradidlo"</t>
  </si>
  <si>
    <t>9</t>
  </si>
  <si>
    <t>M</t>
  </si>
  <si>
    <t>42118101</t>
  </si>
  <si>
    <t>materiál tryskací (ostrohranný tvrdý písek)</t>
  </si>
  <si>
    <t>32</t>
  </si>
  <si>
    <t>-108492360</t>
  </si>
  <si>
    <t>1480*8/1000</t>
  </si>
  <si>
    <t>10</t>
  </si>
  <si>
    <t>789222143</t>
  </si>
  <si>
    <t>Provedení otryskání ocelových konstrukcí třídy II stupeň zarezavění D stupeň přípravy Sa 2</t>
  </si>
  <si>
    <t>-841457519</t>
  </si>
  <si>
    <t>283,7"Základní otryskání - hradidlo č.1."</t>
  </si>
  <si>
    <t>279,10"Základní otryskání - hradidlo č.3."</t>
  </si>
  <si>
    <t>305,7"Základní otryskání - hradidlo č.5."</t>
  </si>
  <si>
    <t>608,3*0,5"Základní otryskání - motorové hradidlo z 50%"</t>
  </si>
  <si>
    <t>11</t>
  </si>
  <si>
    <t>-1282416444</t>
  </si>
  <si>
    <t>1180*10/1000</t>
  </si>
  <si>
    <t>12</t>
  </si>
  <si>
    <t>789322112</t>
  </si>
  <si>
    <t>Zhotovení nátěru ocelových konstrukcí třídy II jednosložkového základního tl do 160 µm</t>
  </si>
  <si>
    <t>-1237573397</t>
  </si>
  <si>
    <t>283,7"hradidlo č.1"</t>
  </si>
  <si>
    <t>279,1"hradidlo č.3"</t>
  </si>
  <si>
    <t>305,7"hradidlo č.5"</t>
  </si>
  <si>
    <t>608,3"hradidlo motorové"</t>
  </si>
  <si>
    <t>13</t>
  </si>
  <si>
    <t>246M001</t>
  </si>
  <si>
    <t>Dvousložkový nátěr na bázi epocifdové pryskyřice na ocel s nízkým obsahem rozpouštědel - základní vrstva</t>
  </si>
  <si>
    <t>kg</t>
  </si>
  <si>
    <t>1225184408</t>
  </si>
  <si>
    <t>Poznámka k položce:_x000D_
- mechanicky odolný, chemicky zatížitelný a odolný proti otěru a nárazu_x000D_
- vysoký stupeň difuze_x000D_
- velmi dobrá přilnavost k ocelovým povrchům</t>
  </si>
  <si>
    <t>1476,8*0,275</t>
  </si>
  <si>
    <t>14</t>
  </si>
  <si>
    <t>789322118</t>
  </si>
  <si>
    <t>Zhotovení nátěru ocelových konstrukcí třídy II jednosložkového mezivrstvy tl do 250 μm</t>
  </si>
  <si>
    <t>-1698698724</t>
  </si>
  <si>
    <t>246M002</t>
  </si>
  <si>
    <t>Dvousložkový nátěr na bázi epoxidové pryskyřice na ocel s nízkým obsahem rpzúpoštědel - mezivrstva</t>
  </si>
  <si>
    <t>-1518362161</t>
  </si>
  <si>
    <t>1476,8*0,635</t>
  </si>
  <si>
    <t>789322122</t>
  </si>
  <si>
    <t>Zhotovení nátěru ocelových konstrukcí třídy II jednosložkového krycího (vrchního) tl do 160 µm</t>
  </si>
  <si>
    <t>-954847123</t>
  </si>
  <si>
    <t>17</t>
  </si>
  <si>
    <t>246M003</t>
  </si>
  <si>
    <t>Dvousložkový nátěr na bázi epoxidové pryskyřice na ocel s nízkým obsahem rpzúpoštědel - krycí vrstva</t>
  </si>
  <si>
    <t>641500357</t>
  </si>
  <si>
    <t>1476,8*0,45</t>
  </si>
  <si>
    <t>HZS</t>
  </si>
  <si>
    <t>Hodinové zúčtovací sazby</t>
  </si>
  <si>
    <t>18</t>
  </si>
  <si>
    <t>HZS2112</t>
  </si>
  <si>
    <t>Hodinová zúčtovací sazba tesař odborný</t>
  </si>
  <si>
    <t>hod</t>
  </si>
  <si>
    <t>512</t>
  </si>
  <si>
    <t>-1336140088</t>
  </si>
  <si>
    <t>Poznámka k položce:_x000D_
- výroba prvků dubového těsnění stavidla_x000D_
- materiál - dubové hranoly_x000D_
- úprava profilu, ohranění, hoblovaní trámů, nařezání délek_x000D_
- úprava spojů trámů, svrtání otvorů pro montáž na hradidla</t>
  </si>
  <si>
    <t>2*2*8*(3*2+1)"Výroba dílců těsnění z dubového řeziva"</t>
  </si>
  <si>
    <t>2*5*8"Výroba dílců podlahy motorového hradidla"</t>
  </si>
  <si>
    <t>19</t>
  </si>
  <si>
    <t>60552002</t>
  </si>
  <si>
    <t xml:space="preserve">hranol stavební řezivo dub průřezu nad 224cm2 </t>
  </si>
  <si>
    <t>m3</t>
  </si>
  <si>
    <t>597477356</t>
  </si>
  <si>
    <t>0,8+0,8+0,8+0,4"těsnění"</t>
  </si>
  <si>
    <t>20</t>
  </si>
  <si>
    <t>60556101</t>
  </si>
  <si>
    <t>řezivo dubové sušené tl 50mm</t>
  </si>
  <si>
    <t>1267524352</t>
  </si>
  <si>
    <t>HZS2222</t>
  </si>
  <si>
    <t>Hodinová zúčtovací sazba elektrikář odborný</t>
  </si>
  <si>
    <t>1477948874</t>
  </si>
  <si>
    <t xml:space="preserve">Poznámka k položce:_x000D_
- odpojení motorového hradidla od zdrojem demontáž koncových čidel_x000D_
- připojení motorového hradidla na zdroj EE, montáž a nastavení koncových čidel_x000D_
</t>
  </si>
  <si>
    <t>8+8</t>
  </si>
  <si>
    <t>22</t>
  </si>
  <si>
    <t>M006</t>
  </si>
  <si>
    <t>Drobný elektroinstalační materiál</t>
  </si>
  <si>
    <t>kpl</t>
  </si>
  <si>
    <t>163382017</t>
  </si>
  <si>
    <t>23</t>
  </si>
  <si>
    <t>HZS2492</t>
  </si>
  <si>
    <t>Hodinová zúčtovací sazba pomocný dělník PSV</t>
  </si>
  <si>
    <t>953711838</t>
  </si>
  <si>
    <t xml:space="preserve">Poznámka k položce:_x000D_
- mechanické očištění povrchu trámů, odmaštění povrchu před aplikací vosku_x000D_
- rozetření a zaleštění aplikovaného vosku do dubových trámů </t>
  </si>
  <si>
    <t>113"Příprava povrchu dubových trámců - očištění, odmaštění"</t>
  </si>
  <si>
    <t>113"Následné ošetření dubových dílců - zatření a zaleštění vosku"</t>
  </si>
  <si>
    <t>24</t>
  </si>
  <si>
    <t>HZS3121</t>
  </si>
  <si>
    <t>Hodinová zúčtovací sazba montér ocelových konstrukcí</t>
  </si>
  <si>
    <t>960366765</t>
  </si>
  <si>
    <t xml:space="preserve">Poznámka k položce:_x000D_
- demontáž zbytků poškozeného těsnění včetně spojovacích prvků z hradidel_x000D_
- přemístění a manipulace obsahuje i osazení a přípravu podkladnívh konstrukcí pod jednotlivá hradidla_x000D_
- doplňkové konstrukce hradidel jsou: vodítka, zavodňovací klapky, zavodňovací ventily, odvodňovací šrouby, pomocné řetězy_x000D_
- lana a kladky motorového hradidla zahrnují: boční závěsné a vyrovnávací kladky, lano s kladnicemi, vodící kladky_x000D_
 </t>
  </si>
  <si>
    <t>3*1*12*(3*2+1)"Demontáž zbytků starého těsnění"</t>
  </si>
  <si>
    <t xml:space="preserve">4*1*8*4"Přemístění hradidla na pracovní plochu" </t>
  </si>
  <si>
    <t>4*1*6*3"Manipulace s hradidlem na pracovní ploše"</t>
  </si>
  <si>
    <t>4*1*6*4"Uvolnění hradidla z pracovní plochy"</t>
  </si>
  <si>
    <t>48"Demontáž doplňkových konstrukcí hradidla č. 1"</t>
  </si>
  <si>
    <t>36"Demontáž doplňkových konstrukcí hradidla č. 3"</t>
  </si>
  <si>
    <t>36"Demontáž doplňkových konstrukcí hradidla č. 5"</t>
  </si>
  <si>
    <t>24*2"Demontáž lan a kladek motorového hradidla"</t>
  </si>
  <si>
    <t>12*2"Demontáž závěsných trámů motorového hradidla"</t>
  </si>
  <si>
    <t>6*2"Demontáž aretace motorového hradidla"</t>
  </si>
  <si>
    <t>48*1"Demontáž staré podlahy motorového hradidla"</t>
  </si>
  <si>
    <t>4*10"Demontáž zavodňovacích ventilů motorového hradidla"</t>
  </si>
  <si>
    <t>25</t>
  </si>
  <si>
    <t>HZS3122</t>
  </si>
  <si>
    <t>Hodinová zúčtovací sazba montér ocelových konstrukcí odborný</t>
  </si>
  <si>
    <t>1523750711</t>
  </si>
  <si>
    <t xml:space="preserve">Poznámka k položce:_x000D_
Oprava prvků OK hradidel výměnou a zavařením_x000D_
  - demontáž poškozených prvků s dílů konstrukcí_x000D_
  - zcelení děr po nýtech, úprava navařovaných prvků_x000D_
  - přívaření nových prvků a částí konstrukce_x000D_
  - zabroušení svarových spojů pro nálsednou aplikaci PKO_x000D_
Oprava deformací OK hradidel _x000D_
   - deformace spodního lemu u pravé zavod.klapky hradidla č.1_x000D_
   - deformace návodní obšívky ve střední části hradidla č.1_x000D_
   - deformace vodítek u hradidel 1.3.5._x000D_
Oprava zavodňovacích klapek hradidla č.1._x000D_
Revize a oprava zavodňovacích/odvodňovacích ventilů hradidel 1.3.5.a motorového._x000D_
Doplnění odvodňovacích otvorů do dna hradidel 1.3.5. a motorového._x000D_
Revize a konzeravce závěsného lana, ozubených převodů a ložisek motorového hradidla_x000D_
  - mechanické očištění_x000D_
  - kontrola stavu_x000D_
  - rozebrání, údržba a ošetření kladnic, kladek, ozubených kol a ložisek_x000D_
  - promazání a konzervace lana_x000D_
Montáž bočních vodítek hradidel 1,3,5._x000D_
Montáž pomocných řetězů hradidel 1. a 5._x000D_
Montáž odvodňovacích klapek hradidla č.1_x000D_
Montáž odvodňovacích/zavodňovacích ventilů hradidel._x000D_
Montáž dubového těsnění hradidel._x000D_
Montáž nové podlahy motorového hradidla._x000D_
Montáž aretace a závěsných trámů motorového hradidla._x000D_
Montáž lan a kladek_x000D_
   - boční závěsná kladka_x000D_
   - boční vyrovnávací kladka _x000D_
   - lano s kladnicemi_x000D_
   - vodící kladky_x000D_
Montáž pomocných lávek hradidel 1,3,5 z pororoštů._x000D_
_x000D_
  </t>
  </si>
  <si>
    <t>(4*10*10)+(4*8*10)+(4*8*10)"Oprava prvků OK hradidel 1,3,5  výměnou a vyvařením"</t>
  </si>
  <si>
    <t>(6*2)+(6*2)+(2*2)"Oprava deformací hradidel 1,3,5"</t>
  </si>
  <si>
    <t>8*2"Oprava zavodňovacích klapek hradidla č.1"</t>
  </si>
  <si>
    <t>3*(4*6)+4*10"Revize a oprava zavodňovacích/odvodňovacích ventilů hradidel"</t>
  </si>
  <si>
    <t>20+20+20+60"Doplnění odvodňovacích otvorů pro odvod.šruby hradidel"</t>
  </si>
  <si>
    <t>2*(4*3*10)"Revize a oprava lana, kladek, přvodů a ložisek motorového hradidla"</t>
  </si>
  <si>
    <t>3*2*2"Montáž vodítek hradidel 1,3,5"</t>
  </si>
  <si>
    <t>2*6*2"Montáž pomocných řetězů hradidel 1. a 5."</t>
  </si>
  <si>
    <t>2*12"Montáž odvodňovacích klapek hradidla č.1"</t>
  </si>
  <si>
    <t>3*8*4+8*10"Montáž odvodňovacích/zavodňovacích ventilů hradidel"</t>
  </si>
  <si>
    <t>(2*4*2*10)*3+(4*2*10)"Montáž dubového těsnění hradidel"</t>
  </si>
  <si>
    <t>4*3*10"Montáž nové podlahy motorového hradidla"</t>
  </si>
  <si>
    <t>2*(18+18)"Montáž aretace a závěsných trámů motorového hradidla"</t>
  </si>
  <si>
    <t>2*(3*2*10)"Montáž lan a kladek"</t>
  </si>
  <si>
    <t>3*(3*2*8)"Montáž pomocných lávek hradidel 1,3,5 z pororoštů"</t>
  </si>
  <si>
    <t>26</t>
  </si>
  <si>
    <t>M002</t>
  </si>
  <si>
    <t>Spojovací materiál pro montáž těsnění</t>
  </si>
  <si>
    <t>-1081836854</t>
  </si>
  <si>
    <t xml:space="preserve">Poznámka k položce:_x000D_
- spojovací materiál dle specifikace uvedené v TZ PD_x000D_
- spojovací materiál pro opravu hradidel 1,3,5 i motorového hradidla_x000D_
</t>
  </si>
  <si>
    <t>24,5+24,5+24,5+48</t>
  </si>
  <si>
    <t>27</t>
  </si>
  <si>
    <t>130M001</t>
  </si>
  <si>
    <t>Ocelové svařence - polotovary pro opravu hradidel</t>
  </si>
  <si>
    <t>2034010572</t>
  </si>
  <si>
    <t>Poznámka k položce:_x000D_
- 1/2 I16, výztuhy pl.8 mm, obšívka tl. 8 mm</t>
  </si>
  <si>
    <t>580+580+580</t>
  </si>
  <si>
    <t>28</t>
  </si>
  <si>
    <t>130M002</t>
  </si>
  <si>
    <t>Polotovary z válcovaných profilů L a U - náhrada stávajcích</t>
  </si>
  <si>
    <t>-1081439951</t>
  </si>
  <si>
    <t>250 "hradidlo č.1"</t>
  </si>
  <si>
    <t>50"hradidloč.3"</t>
  </si>
  <si>
    <t>30"hradidlo č.5"</t>
  </si>
  <si>
    <t>29</t>
  </si>
  <si>
    <t>130M003</t>
  </si>
  <si>
    <t>Výpalky plechu tl.8 mm - oprava obšívky hradidel</t>
  </si>
  <si>
    <t>-1341950665</t>
  </si>
  <si>
    <t>450"hradidlo č.1"</t>
  </si>
  <si>
    <t>180"hradidlo č.3"</t>
  </si>
  <si>
    <t>150"hradidloč.5"</t>
  </si>
  <si>
    <t>30</t>
  </si>
  <si>
    <t>130M004</t>
  </si>
  <si>
    <t>Závitová tyč odvodňovacího ventilu (výroba)</t>
  </si>
  <si>
    <t>2092928080</t>
  </si>
  <si>
    <t xml:space="preserve">Poznámka k položce:_x000D_
- závitová tyč dle stávajícícho šroubu_x000D_
- propojovací profil ke opravené klapce ventilu_x000D_
</t>
  </si>
  <si>
    <t>5,6*(4+1+2)</t>
  </si>
  <si>
    <t>31</t>
  </si>
  <si>
    <t>130M005</t>
  </si>
  <si>
    <t>Zápora zavodňovcího ventilu - výroba</t>
  </si>
  <si>
    <t>325865995</t>
  </si>
  <si>
    <t>6,6*(4+2+2)</t>
  </si>
  <si>
    <t>130M006</t>
  </si>
  <si>
    <t>Náboj odvodňovacího otvoru</t>
  </si>
  <si>
    <t>1396786583</t>
  </si>
  <si>
    <t xml:space="preserve">Poznámka k položce:_x000D_
- materiál 1.4301_x000D_
- průměr 50 mm_x000D_
- závit W 1'_x000D_
</t>
  </si>
  <si>
    <t>0.46*(4+4+4+24)</t>
  </si>
  <si>
    <t>33</t>
  </si>
  <si>
    <t>130M007</t>
  </si>
  <si>
    <t>Odvodňovací šroub - bronzový</t>
  </si>
  <si>
    <t>957874955</t>
  </si>
  <si>
    <t xml:space="preserve">Poznámka k položce:_x000D_
- materiál CuSn6_x000D_
- W 1'_x000D_
</t>
  </si>
  <si>
    <t>(8+8+8+24)*0,76</t>
  </si>
  <si>
    <t>34</t>
  </si>
  <si>
    <t>130M008</t>
  </si>
  <si>
    <t>Rámy pochozí lávky - svařence z L45x30x4 mm</t>
  </si>
  <si>
    <t>32217382</t>
  </si>
  <si>
    <t>Poznámka k položce:_x000D_
- rámy svařené a připevněné na hradidla 1,3,5 pro montáž pororoštů</t>
  </si>
  <si>
    <t>3*33,8*2</t>
  </si>
  <si>
    <t>35</t>
  </si>
  <si>
    <t>130M009</t>
  </si>
  <si>
    <t>Pororošty svařované SP-34/38, 500x1000 mm</t>
  </si>
  <si>
    <t>ks</t>
  </si>
  <si>
    <t>1987392491</t>
  </si>
  <si>
    <t>Poznámka k položce:_x000D_
- pororošty budou opatřeny lemovými pásky_x000D_
- povrchová ochrana - žárově pozinkováno_x000D_
- součástí dodávky jsou i kotevní spony pororoštů (4 ks/kus)</t>
  </si>
  <si>
    <t>3*7*2</t>
  </si>
  <si>
    <t>36</t>
  </si>
  <si>
    <t>M005</t>
  </si>
  <si>
    <t>Mazací a konzervační materiál</t>
  </si>
  <si>
    <t>1898774060</t>
  </si>
  <si>
    <t>37</t>
  </si>
  <si>
    <t>M007</t>
  </si>
  <si>
    <t xml:space="preserve">Pomocné podkladní  a přistupové konstrukce </t>
  </si>
  <si>
    <t>115290992</t>
  </si>
  <si>
    <t>Poznámka k položce:_x000D_
- podkladní konstrukce_x000D_
- podkladní trámky a klíny_x000D_
- pomocné podlahy a žebříky</t>
  </si>
  <si>
    <t>VRN</t>
  </si>
  <si>
    <t>Vedlejší rozpočtové náklady</t>
  </si>
  <si>
    <t>VRN1</t>
  </si>
  <si>
    <t>Průzkumné, geodetické a projektové práce</t>
  </si>
  <si>
    <t>38</t>
  </si>
  <si>
    <t>013254000</t>
  </si>
  <si>
    <t>Dokumentace skutečného provedení stavby</t>
  </si>
  <si>
    <t>1024</t>
  </si>
  <si>
    <t>-1140073908</t>
  </si>
  <si>
    <t xml:space="preserve">Poznámka k položce:_x000D_
- rozsah provedené opravy_x000D_
- použitý materiál_x000D_
- termín realizace opravy_x000D_
- zhodnocení technického stavu OK </t>
  </si>
  <si>
    <t>39</t>
  </si>
  <si>
    <t>013294000</t>
  </si>
  <si>
    <t>Ostatní dokumentace</t>
  </si>
  <si>
    <t>-1031967092</t>
  </si>
  <si>
    <t>Poznámka k položce:_x000D_
- plán BOZP_x000D_
- plán opatření pro případ havárie _x000D_
- povodňový plán akce_x000D_
- všechny dokumenty musí být projednány a odsouhlaseny s investorem akce, resp. správcem VD</t>
  </si>
  <si>
    <t>VRN3</t>
  </si>
  <si>
    <t>Zařízení staveniště</t>
  </si>
  <si>
    <t>40</t>
  </si>
  <si>
    <t>030001000</t>
  </si>
  <si>
    <t>-1834638822</t>
  </si>
  <si>
    <t xml:space="preserve">Poznámka k položce:_x000D_
- mobilizace a demobilizace ZS na LB _x000D_
- zajištění ostrahy a ochrana objektů ZS_x000D_
- zajištění hygienických podmínek pracovníku_x000D_
- manipulační plochy, mezisklad materiálu, manipulace na ploše ZS_x000D_
- uklid a demobilizace ZS </t>
  </si>
  <si>
    <t>VRN4</t>
  </si>
  <si>
    <t>Inženýrská činnost</t>
  </si>
  <si>
    <t>41</t>
  </si>
  <si>
    <t>043194000</t>
  </si>
  <si>
    <t>Ostatní zkoušky</t>
  </si>
  <si>
    <t>519763572</t>
  </si>
  <si>
    <t>Poznámka k položce:_x000D_
Revize zdvihacího zařízení - motorové hradidlo nosnost 35 t</t>
  </si>
  <si>
    <t>42</t>
  </si>
  <si>
    <t>043203003</t>
  </si>
  <si>
    <t>Rozbory celkem</t>
  </si>
  <si>
    <t>879613109</t>
  </si>
  <si>
    <t>Poznámka k položce:_x000D_
Chemické laboratorní rozbory vniklých odpadů_x000D_
- zbytky po tryskání OK</t>
  </si>
  <si>
    <t>VRN6</t>
  </si>
  <si>
    <t>Územní vlivy</t>
  </si>
  <si>
    <t>43</t>
  </si>
  <si>
    <t>064203000</t>
  </si>
  <si>
    <t>Práce se škodlivými materiály</t>
  </si>
  <si>
    <t>1216898913</t>
  </si>
  <si>
    <t>Poznámka k položce:_x000D_
- ochranné konstrukce a zaplachotování ocelových konstrukcí hradidel při tryskání a nástřiku PKO_x000D_
- montáž, údržba demontáž_x000D_
-  28 x 4 x 3 m (délka x šířka x výška)</t>
  </si>
  <si>
    <t>VDStre_PS02_HPH - PS02 - Oprava horního provizorního hrazení</t>
  </si>
  <si>
    <t xml:space="preserve">    9 - Ostatní konstrukce a práce, bourání</t>
  </si>
  <si>
    <t xml:space="preserve">    VRN9 - Ostatní náklady</t>
  </si>
  <si>
    <t>-1434324529</t>
  </si>
  <si>
    <t>Ostatní konstrukce a práce, bourání</t>
  </si>
  <si>
    <t>949211111</t>
  </si>
  <si>
    <t>Montáž lešeňové podlahy s příčníky pro trubková lešení v do 10 m</t>
  </si>
  <si>
    <t>-1482931660</t>
  </si>
  <si>
    <t>Poznámka k položce:_x000D_
- zřizováno pouze na horním líci hradidel pro demontáž a montáž těsnění horního líce</t>
  </si>
  <si>
    <t>48*4</t>
  </si>
  <si>
    <t>949211211</t>
  </si>
  <si>
    <t>Příplatek k lešeňové podlaze s příčníky pro trubková lešení za první a ZKD den použití</t>
  </si>
  <si>
    <t>1918067996</t>
  </si>
  <si>
    <t>48*4*14</t>
  </si>
  <si>
    <t>949211811</t>
  </si>
  <si>
    <t>Demontáž lešeňové podlahy s příčníky pro trubková lešení v do 10 m</t>
  </si>
  <si>
    <t>-2086820894</t>
  </si>
  <si>
    <t>-1127219991</t>
  </si>
  <si>
    <t>1409169889</t>
  </si>
  <si>
    <t>8,5*14</t>
  </si>
  <si>
    <t>-72755743</t>
  </si>
  <si>
    <t>23*(4*2+1)</t>
  </si>
  <si>
    <t>-895072193</t>
  </si>
  <si>
    <t>2*2*8*(4*2+1)"Výroba dílců těsnění z dubového řeziva"</t>
  </si>
  <si>
    <t>1117360300</t>
  </si>
  <si>
    <t>1*(4*2+1)</t>
  </si>
  <si>
    <t>-1706037642</t>
  </si>
  <si>
    <t>2*1*6*(4*2+1)"Příprava povrchu dubových trámců - očištění, odmaštění"</t>
  </si>
  <si>
    <t>2*1*8*(4*2+1)"Následné ošetření dubových dílců - zatření a zaleštění vosku"</t>
  </si>
  <si>
    <t>-277050110</t>
  </si>
  <si>
    <t>Poznámka k položce:_x000D_
- demontáž zbytků poškozeného těsnění včetně spojovacích prvků ze stavidel_x000D_
- demontáž bude provedena na konstrukci osazené nad vodou v příslušném JP_x000D_
- součástí demontáže jsou i přesuny demontovaných dílů na břeh</t>
  </si>
  <si>
    <t>3*1*12*(4*2+1)"Demontáž zbytků starého těsnění"</t>
  </si>
  <si>
    <t>1605023126</t>
  </si>
  <si>
    <t>Poznámka k položce:_x000D_
- přemístění opravovaných hradidel do pracovní polohy nad vodu_x000D_
- bezpečné zavěšení a zajištění opravovaného hradidla na pomocné závěsy v drážkách nad vodou_x000D_
- prohlídka OK stavidle se současnou opravou drobných deformací zejména na plochách pro montáž těsnění_x000D_
- montáž těsnění na stavidlo z horního líce_x000D_
- montáž těsnění na stavidlo ze spodního líce_x000D_
-  přemístění opraveného hradidla zpět na úložné konzoly</t>
  </si>
  <si>
    <t>4*1*8*Hrad"přemístění hradidla do pracovní polohy"</t>
  </si>
  <si>
    <t>4*1*3*Hrad"Přemístění hradidel zpět nad JP"</t>
  </si>
  <si>
    <t>4*2*10*(4*2+1)"Montáž dubového těsnění hradidel"</t>
  </si>
  <si>
    <t>2*1*8*Hrad"Kontrola a oprava drobných deformací hradidel"</t>
  </si>
  <si>
    <t>M004</t>
  </si>
  <si>
    <t>Pomocné závěsy hradidel</t>
  </si>
  <si>
    <t>590495303</t>
  </si>
  <si>
    <t>Poznámka k položce:_x000D_
- pár závěsů pro levou a pravou drážku délky 6-8 m_x000D_
- zajištění bezpečného zavěšení hradidla nad hladinou v JP (hradidlo nelze ponechat zavěšené jen na jeřábu)_x000D_
- předpokládáanám závěsným bodem jsou sedla hradidel na koruně pilíře</t>
  </si>
  <si>
    <t>1296388806</t>
  </si>
  <si>
    <t>Poznámka k položce:_x000D_
- spojovací materiál dle specifikace uvedené v TZ PD</t>
  </si>
  <si>
    <t>30*(4*2+1)</t>
  </si>
  <si>
    <t>-962642607</t>
  </si>
  <si>
    <t>1181488638</t>
  </si>
  <si>
    <t>-355781182</t>
  </si>
  <si>
    <t>063002000</t>
  </si>
  <si>
    <t>Práce na těžce přístupných místech</t>
  </si>
  <si>
    <t>1405781509</t>
  </si>
  <si>
    <t>Poznámka k položce:_x000D_
- jedná se opráce provaděné na hladině na platformě ukotvené v jezových plolích_x000D_
- zvýšené náklady na přesuny materiálu i přesuny pracoviště v průběhu provádění prací</t>
  </si>
  <si>
    <t>VRN9</t>
  </si>
  <si>
    <t>Ostatní náklady</t>
  </si>
  <si>
    <t>091104000</t>
  </si>
  <si>
    <t>Stroje a zařízení nevyžadující montáž</t>
  </si>
  <si>
    <t>-1382089632</t>
  </si>
  <si>
    <t xml:space="preserve">Poznámka k položce:_x000D_
Plavební technika potřebná pro zřízení plovouvího pracoviště_x000D_
- prám, ponton pro bezpečnou montáž prvkůl těsnějí na hradidlo zavěšené v JP_x000D_
- motorová oď umožňující dopravu materiálu a osob ze břehu na pracoviště a zpět_x000D_
- použitá plavební technika musí mít platná technická osvědčení i opravnění    _x000D_
- obsluha plavební techniky musí mít příslušná opravnění k řízení plavidel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</si>
</sst>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3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6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6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21" fillId="5" borderId="0" xfId="0" applyFont="1" applyFill="1" applyAlignment="1">
      <alignment horizontal="center" vertical="center"/>
    </xf>
    <xf numFmtId="0" fontId="22" fillId="0" borderId="16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9" fillId="0" borderId="14" xfId="0" applyNumberFormat="1" applyFont="1" applyBorder="1" applyAlignment="1">
      <alignment vertical="center"/>
    </xf>
    <xf numFmtId="4" fontId="19" fillId="0" borderId="0" xfId="0" applyNumberFormat="1" applyFont="1" applyBorder="1" applyAlignment="1">
      <alignment vertical="center"/>
    </xf>
    <xf numFmtId="166" fontId="19" fillId="0" borderId="0" xfId="0" applyNumberFormat="1" applyFont="1" applyBorder="1" applyAlignment="1">
      <alignment vertical="center"/>
    </xf>
    <xf numFmtId="4" fontId="19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8" fillId="0" borderId="14" xfId="0" applyNumberFormat="1" applyFont="1" applyBorder="1" applyAlignment="1">
      <alignment vertical="center"/>
    </xf>
    <xf numFmtId="4" fontId="28" fillId="0" borderId="0" xfId="0" applyNumberFormat="1" applyFont="1" applyBorder="1" applyAlignment="1">
      <alignment vertical="center"/>
    </xf>
    <xf numFmtId="166" fontId="28" fillId="0" borderId="0" xfId="0" applyNumberFormat="1" applyFont="1" applyBorder="1" applyAlignment="1">
      <alignment vertical="center"/>
    </xf>
    <xf numFmtId="4" fontId="28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8" fillId="0" borderId="19" xfId="0" applyNumberFormat="1" applyFont="1" applyBorder="1" applyAlignment="1">
      <alignment vertical="center"/>
    </xf>
    <xf numFmtId="4" fontId="28" fillId="0" borderId="20" xfId="0" applyNumberFormat="1" applyFont="1" applyBorder="1" applyAlignment="1">
      <alignment vertical="center"/>
    </xf>
    <xf numFmtId="166" fontId="28" fillId="0" borderId="20" xfId="0" applyNumberFormat="1" applyFont="1" applyBorder="1" applyAlignment="1">
      <alignment vertical="center"/>
    </xf>
    <xf numFmtId="4" fontId="28" fillId="0" borderId="21" xfId="0" applyNumberFormat="1" applyFont="1" applyBorder="1" applyAlignment="1">
      <alignment vertical="center"/>
    </xf>
    <xf numFmtId="0" fontId="29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6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1" fillId="5" borderId="0" xfId="0" applyFont="1" applyFill="1" applyAlignment="1">
      <alignment horizontal="left" vertical="center"/>
    </xf>
    <xf numFmtId="0" fontId="21" fillId="5" borderId="0" xfId="0" applyFont="1" applyFill="1" applyAlignment="1">
      <alignment horizontal="right" vertical="center"/>
    </xf>
    <xf numFmtId="0" fontId="30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1" fillId="5" borderId="16" xfId="0" applyFont="1" applyFill="1" applyBorder="1" applyAlignment="1">
      <alignment horizontal="center" vertical="center" wrapText="1"/>
    </xf>
    <xf numFmtId="0" fontId="21" fillId="5" borderId="17" xfId="0" applyFont="1" applyFill="1" applyBorder="1" applyAlignment="1">
      <alignment horizontal="center" vertical="center" wrapText="1"/>
    </xf>
    <xf numFmtId="0" fontId="21" fillId="5" borderId="18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/>
    <xf numFmtId="166" fontId="31" fillId="0" borderId="12" xfId="0" applyNumberFormat="1" applyFont="1" applyBorder="1" applyAlignment="1"/>
    <xf numFmtId="166" fontId="31" fillId="0" borderId="13" xfId="0" applyNumberFormat="1" applyFont="1" applyBorder="1" applyAlignment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1" fillId="0" borderId="22" xfId="0" applyFont="1" applyBorder="1" applyAlignment="1" applyProtection="1">
      <alignment horizontal="center" vertical="center"/>
      <protection locked="0"/>
    </xf>
    <xf numFmtId="49" fontId="21" fillId="0" borderId="22" xfId="0" applyNumberFormat="1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center" vertical="center" wrapText="1"/>
      <protection locked="0"/>
    </xf>
    <xf numFmtId="167" fontId="21" fillId="0" borderId="22" xfId="0" applyNumberFormat="1" applyFont="1" applyBorder="1" applyAlignment="1" applyProtection="1">
      <alignment vertical="center"/>
      <protection locked="0"/>
    </xf>
    <xf numFmtId="4" fontId="21" fillId="3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  <protection locked="0"/>
    </xf>
    <xf numFmtId="0" fontId="22" fillId="3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>
      <alignment horizontal="center" vertical="center"/>
    </xf>
    <xf numFmtId="166" fontId="22" fillId="0" borderId="0" xfId="0" applyNumberFormat="1" applyFont="1" applyBorder="1" applyAlignment="1">
      <alignment vertical="center"/>
    </xf>
    <xf numFmtId="166" fontId="22" fillId="0" borderId="15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33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34" fillId="0" borderId="0" xfId="0" applyFont="1" applyAlignment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35" fillId="0" borderId="22" xfId="0" applyFont="1" applyBorder="1" applyAlignment="1" applyProtection="1">
      <alignment horizontal="center" vertical="center"/>
      <protection locked="0"/>
    </xf>
    <xf numFmtId="49" fontId="35" fillId="0" borderId="22" xfId="0" applyNumberFormat="1" applyFont="1" applyBorder="1" applyAlignment="1" applyProtection="1">
      <alignment horizontal="left" vertical="center" wrapText="1"/>
      <protection locked="0"/>
    </xf>
    <xf numFmtId="0" fontId="35" fillId="0" borderId="22" xfId="0" applyFont="1" applyBorder="1" applyAlignment="1" applyProtection="1">
      <alignment horizontal="left" vertical="center" wrapText="1"/>
      <protection locked="0"/>
    </xf>
    <xf numFmtId="0" fontId="35" fillId="0" borderId="22" xfId="0" applyFont="1" applyBorder="1" applyAlignment="1" applyProtection="1">
      <alignment horizontal="center" vertical="center" wrapText="1"/>
      <protection locked="0"/>
    </xf>
    <xf numFmtId="167" fontId="35" fillId="0" borderId="22" xfId="0" applyNumberFormat="1" applyFont="1" applyBorder="1" applyAlignment="1" applyProtection="1">
      <alignment vertical="center"/>
      <protection locked="0"/>
    </xf>
    <xf numFmtId="4" fontId="35" fillId="3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  <protection locked="0"/>
    </xf>
    <xf numFmtId="0" fontId="36" fillId="0" borderId="3" xfId="0" applyFont="1" applyBorder="1" applyAlignment="1">
      <alignment vertical="center"/>
    </xf>
    <xf numFmtId="0" fontId="35" fillId="3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>
      <alignment horizontal="center" vertical="center"/>
    </xf>
    <xf numFmtId="0" fontId="0" fillId="0" borderId="19" xfId="0" applyFont="1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0" borderId="21" xfId="0" applyFont="1" applyBorder="1" applyAlignment="1">
      <alignment vertical="center"/>
    </xf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6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7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12" fillId="2" borderId="0" xfId="0" applyFont="1" applyFill="1" applyAlignment="1">
      <alignment horizontal="center" vertical="center"/>
    </xf>
    <xf numFmtId="4" fontId="27" fillId="0" borderId="0" xfId="0" applyNumberFormat="1" applyFont="1" applyAlignment="1">
      <alignment vertical="center"/>
    </xf>
    <xf numFmtId="0" fontId="27" fillId="0" borderId="0" xfId="0" applyFont="1" applyAlignment="1">
      <alignment vertical="center"/>
    </xf>
    <xf numFmtId="0" fontId="26" fillId="0" borderId="0" xfId="0" applyFont="1" applyAlignment="1">
      <alignment horizontal="left" vertical="center" wrapText="1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21" fillId="5" borderId="6" xfId="0" applyFont="1" applyFill="1" applyBorder="1" applyAlignment="1">
      <alignment horizontal="center" vertical="center"/>
    </xf>
    <xf numFmtId="0" fontId="21" fillId="5" borderId="7" xfId="0" applyFont="1" applyFill="1" applyBorder="1" applyAlignment="1">
      <alignment horizontal="left" vertical="center"/>
    </xf>
    <xf numFmtId="0" fontId="21" fillId="5" borderId="7" xfId="0" applyFont="1" applyFill="1" applyBorder="1" applyAlignment="1">
      <alignment horizontal="center" vertical="center"/>
    </xf>
    <xf numFmtId="0" fontId="21" fillId="5" borderId="7" xfId="0" applyFont="1" applyFill="1" applyBorder="1" applyAlignment="1">
      <alignment horizontal="right" vertical="center"/>
    </xf>
    <xf numFmtId="0" fontId="21" fillId="5" borderId="8" xfId="0" applyFont="1" applyFill="1" applyBorder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8"/>
  <sheetViews>
    <sheetView showGridLines="0" topLeftCell="A85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5" t="s">
        <v>0</v>
      </c>
      <c r="AZ1" s="15" t="s">
        <v>1</v>
      </c>
      <c r="BA1" s="15" t="s">
        <v>2</v>
      </c>
      <c r="BB1" s="15" t="s">
        <v>1</v>
      </c>
      <c r="BT1" s="15" t="s">
        <v>3</v>
      </c>
      <c r="BU1" s="15" t="s">
        <v>3</v>
      </c>
      <c r="BV1" s="15" t="s">
        <v>4</v>
      </c>
    </row>
    <row r="2" spans="1:74" s="1" customFormat="1" ht="36.950000000000003" customHeight="1">
      <c r="AR2" s="217" t="s">
        <v>5</v>
      </c>
      <c r="AS2" s="195"/>
      <c r="AT2" s="195"/>
      <c r="AU2" s="195"/>
      <c r="AV2" s="195"/>
      <c r="AW2" s="195"/>
      <c r="AX2" s="195"/>
      <c r="AY2" s="195"/>
      <c r="AZ2" s="195"/>
      <c r="BA2" s="195"/>
      <c r="BB2" s="195"/>
      <c r="BC2" s="195"/>
      <c r="BD2" s="195"/>
      <c r="BE2" s="195"/>
      <c r="BS2" s="16" t="s">
        <v>6</v>
      </c>
      <c r="BT2" s="16" t="s">
        <v>7</v>
      </c>
    </row>
    <row r="3" spans="1:74" s="1" customFormat="1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s="1" customFormat="1" ht="24.95" customHeight="1">
      <c r="B4" s="19"/>
      <c r="D4" s="20" t="s">
        <v>9</v>
      </c>
      <c r="AR4" s="19"/>
      <c r="AS4" s="21" t="s">
        <v>10</v>
      </c>
      <c r="BE4" s="22" t="s">
        <v>11</v>
      </c>
      <c r="BS4" s="16" t="s">
        <v>12</v>
      </c>
    </row>
    <row r="5" spans="1:74" s="1" customFormat="1" ht="12" customHeight="1">
      <c r="B5" s="19"/>
      <c r="D5" s="23" t="s">
        <v>13</v>
      </c>
      <c r="K5" s="194" t="s">
        <v>14</v>
      </c>
      <c r="L5" s="195"/>
      <c r="M5" s="195"/>
      <c r="N5" s="195"/>
      <c r="O5" s="195"/>
      <c r="P5" s="195"/>
      <c r="Q5" s="195"/>
      <c r="R5" s="195"/>
      <c r="S5" s="195"/>
      <c r="T5" s="195"/>
      <c r="U5" s="195"/>
      <c r="V5" s="195"/>
      <c r="W5" s="195"/>
      <c r="X5" s="195"/>
      <c r="Y5" s="195"/>
      <c r="Z5" s="195"/>
      <c r="AA5" s="195"/>
      <c r="AB5" s="195"/>
      <c r="AC5" s="195"/>
      <c r="AD5" s="195"/>
      <c r="AE5" s="195"/>
      <c r="AF5" s="195"/>
      <c r="AG5" s="195"/>
      <c r="AH5" s="195"/>
      <c r="AI5" s="195"/>
      <c r="AJ5" s="195"/>
      <c r="AK5" s="195"/>
      <c r="AL5" s="195"/>
      <c r="AM5" s="195"/>
      <c r="AN5" s="195"/>
      <c r="AO5" s="195"/>
      <c r="AR5" s="19"/>
      <c r="BE5" s="191" t="s">
        <v>15</v>
      </c>
      <c r="BS5" s="16" t="s">
        <v>6</v>
      </c>
    </row>
    <row r="6" spans="1:74" s="1" customFormat="1" ht="36.950000000000003" customHeight="1">
      <c r="B6" s="19"/>
      <c r="D6" s="25" t="s">
        <v>16</v>
      </c>
      <c r="K6" s="196" t="s">
        <v>17</v>
      </c>
      <c r="L6" s="195"/>
      <c r="M6" s="195"/>
      <c r="N6" s="195"/>
      <c r="O6" s="195"/>
      <c r="P6" s="195"/>
      <c r="Q6" s="195"/>
      <c r="R6" s="195"/>
      <c r="S6" s="195"/>
      <c r="T6" s="195"/>
      <c r="U6" s="195"/>
      <c r="V6" s="195"/>
      <c r="W6" s="195"/>
      <c r="X6" s="195"/>
      <c r="Y6" s="195"/>
      <c r="Z6" s="195"/>
      <c r="AA6" s="195"/>
      <c r="AB6" s="195"/>
      <c r="AC6" s="195"/>
      <c r="AD6" s="195"/>
      <c r="AE6" s="195"/>
      <c r="AF6" s="195"/>
      <c r="AG6" s="195"/>
      <c r="AH6" s="195"/>
      <c r="AI6" s="195"/>
      <c r="AJ6" s="195"/>
      <c r="AK6" s="195"/>
      <c r="AL6" s="195"/>
      <c r="AM6" s="195"/>
      <c r="AN6" s="195"/>
      <c r="AO6" s="195"/>
      <c r="AR6" s="19"/>
      <c r="BE6" s="192"/>
      <c r="BS6" s="16" t="s">
        <v>6</v>
      </c>
    </row>
    <row r="7" spans="1:74" s="1" customFormat="1" ht="12" customHeight="1">
      <c r="B7" s="19"/>
      <c r="D7" s="26" t="s">
        <v>18</v>
      </c>
      <c r="K7" s="24" t="s">
        <v>19</v>
      </c>
      <c r="AK7" s="26" t="s">
        <v>20</v>
      </c>
      <c r="AN7" s="24" t="s">
        <v>1</v>
      </c>
      <c r="AR7" s="19"/>
      <c r="BE7" s="192"/>
      <c r="BS7" s="16" t="s">
        <v>6</v>
      </c>
    </row>
    <row r="8" spans="1:74" s="1" customFormat="1" ht="12" customHeight="1">
      <c r="B8" s="19"/>
      <c r="D8" s="26" t="s">
        <v>21</v>
      </c>
      <c r="K8" s="24" t="s">
        <v>22</v>
      </c>
      <c r="AK8" s="26" t="s">
        <v>23</v>
      </c>
      <c r="AN8" s="27" t="s">
        <v>24</v>
      </c>
      <c r="AR8" s="19"/>
      <c r="BE8" s="192"/>
      <c r="BS8" s="16" t="s">
        <v>6</v>
      </c>
    </row>
    <row r="9" spans="1:74" s="1" customFormat="1" ht="14.45" customHeight="1">
      <c r="B9" s="19"/>
      <c r="AR9" s="19"/>
      <c r="BE9" s="192"/>
      <c r="BS9" s="16" t="s">
        <v>6</v>
      </c>
    </row>
    <row r="10" spans="1:74" s="1" customFormat="1" ht="12" customHeight="1">
      <c r="B10" s="19"/>
      <c r="D10" s="26" t="s">
        <v>25</v>
      </c>
      <c r="AK10" s="26" t="s">
        <v>26</v>
      </c>
      <c r="AN10" s="24" t="s">
        <v>1</v>
      </c>
      <c r="AR10" s="19"/>
      <c r="BE10" s="192"/>
      <c r="BS10" s="16" t="s">
        <v>6</v>
      </c>
    </row>
    <row r="11" spans="1:74" s="1" customFormat="1" ht="18.399999999999999" customHeight="1">
      <c r="B11" s="19"/>
      <c r="E11" s="24" t="s">
        <v>27</v>
      </c>
      <c r="AK11" s="26" t="s">
        <v>28</v>
      </c>
      <c r="AN11" s="24" t="s">
        <v>1</v>
      </c>
      <c r="AR11" s="19"/>
      <c r="BE11" s="192"/>
      <c r="BS11" s="16" t="s">
        <v>6</v>
      </c>
    </row>
    <row r="12" spans="1:74" s="1" customFormat="1" ht="6.95" customHeight="1">
      <c r="B12" s="19"/>
      <c r="AR12" s="19"/>
      <c r="BE12" s="192"/>
      <c r="BS12" s="16" t="s">
        <v>6</v>
      </c>
    </row>
    <row r="13" spans="1:74" s="1" customFormat="1" ht="12" customHeight="1">
      <c r="B13" s="19"/>
      <c r="D13" s="26" t="s">
        <v>29</v>
      </c>
      <c r="AK13" s="26" t="s">
        <v>26</v>
      </c>
      <c r="AN13" s="28" t="s">
        <v>30</v>
      </c>
      <c r="AR13" s="19"/>
      <c r="BE13" s="192"/>
      <c r="BS13" s="16" t="s">
        <v>6</v>
      </c>
    </row>
    <row r="14" spans="1:74" ht="12.75">
      <c r="B14" s="19"/>
      <c r="E14" s="197" t="s">
        <v>30</v>
      </c>
      <c r="F14" s="198"/>
      <c r="G14" s="198"/>
      <c r="H14" s="198"/>
      <c r="I14" s="198"/>
      <c r="J14" s="198"/>
      <c r="K14" s="198"/>
      <c r="L14" s="198"/>
      <c r="M14" s="198"/>
      <c r="N14" s="198"/>
      <c r="O14" s="198"/>
      <c r="P14" s="198"/>
      <c r="Q14" s="198"/>
      <c r="R14" s="198"/>
      <c r="S14" s="198"/>
      <c r="T14" s="198"/>
      <c r="U14" s="198"/>
      <c r="V14" s="198"/>
      <c r="W14" s="198"/>
      <c r="X14" s="198"/>
      <c r="Y14" s="198"/>
      <c r="Z14" s="198"/>
      <c r="AA14" s="198"/>
      <c r="AB14" s="198"/>
      <c r="AC14" s="198"/>
      <c r="AD14" s="198"/>
      <c r="AE14" s="198"/>
      <c r="AF14" s="198"/>
      <c r="AG14" s="198"/>
      <c r="AH14" s="198"/>
      <c r="AI14" s="198"/>
      <c r="AJ14" s="198"/>
      <c r="AK14" s="26" t="s">
        <v>28</v>
      </c>
      <c r="AN14" s="28" t="s">
        <v>30</v>
      </c>
      <c r="AR14" s="19"/>
      <c r="BE14" s="192"/>
      <c r="BS14" s="16" t="s">
        <v>6</v>
      </c>
    </row>
    <row r="15" spans="1:74" s="1" customFormat="1" ht="6.95" customHeight="1">
      <c r="B15" s="19"/>
      <c r="AR15" s="19"/>
      <c r="BE15" s="192"/>
      <c r="BS15" s="16" t="s">
        <v>3</v>
      </c>
    </row>
    <row r="16" spans="1:74" s="1" customFormat="1" ht="12" customHeight="1">
      <c r="B16" s="19"/>
      <c r="D16" s="26" t="s">
        <v>31</v>
      </c>
      <c r="AK16" s="26" t="s">
        <v>26</v>
      </c>
      <c r="AN16" s="24" t="s">
        <v>1</v>
      </c>
      <c r="AR16" s="19"/>
      <c r="BE16" s="192"/>
      <c r="BS16" s="16" t="s">
        <v>3</v>
      </c>
    </row>
    <row r="17" spans="1:71" s="1" customFormat="1" ht="18.399999999999999" customHeight="1">
      <c r="B17" s="19"/>
      <c r="E17" s="24" t="s">
        <v>32</v>
      </c>
      <c r="AK17" s="26" t="s">
        <v>28</v>
      </c>
      <c r="AN17" s="24" t="s">
        <v>1</v>
      </c>
      <c r="AR17" s="19"/>
      <c r="BE17" s="192"/>
      <c r="BS17" s="16" t="s">
        <v>33</v>
      </c>
    </row>
    <row r="18" spans="1:71" s="1" customFormat="1" ht="6.95" customHeight="1">
      <c r="B18" s="19"/>
      <c r="AR18" s="19"/>
      <c r="BE18" s="192"/>
      <c r="BS18" s="16" t="s">
        <v>6</v>
      </c>
    </row>
    <row r="19" spans="1:71" s="1" customFormat="1" ht="12" customHeight="1">
      <c r="B19" s="19"/>
      <c r="D19" s="26" t="s">
        <v>34</v>
      </c>
      <c r="AK19" s="26" t="s">
        <v>26</v>
      </c>
      <c r="AN19" s="24" t="s">
        <v>1</v>
      </c>
      <c r="AR19" s="19"/>
      <c r="BE19" s="192"/>
      <c r="BS19" s="16" t="s">
        <v>6</v>
      </c>
    </row>
    <row r="20" spans="1:71" s="1" customFormat="1" ht="18.399999999999999" customHeight="1">
      <c r="B20" s="19"/>
      <c r="E20" s="24" t="s">
        <v>35</v>
      </c>
      <c r="AK20" s="26" t="s">
        <v>28</v>
      </c>
      <c r="AN20" s="24" t="s">
        <v>1</v>
      </c>
      <c r="AR20" s="19"/>
      <c r="BE20" s="192"/>
      <c r="BS20" s="16" t="s">
        <v>33</v>
      </c>
    </row>
    <row r="21" spans="1:71" s="1" customFormat="1" ht="6.95" customHeight="1">
      <c r="B21" s="19"/>
      <c r="AR21" s="19"/>
      <c r="BE21" s="192"/>
    </row>
    <row r="22" spans="1:71" s="1" customFormat="1" ht="12" customHeight="1">
      <c r="B22" s="19"/>
      <c r="D22" s="26" t="s">
        <v>36</v>
      </c>
      <c r="AR22" s="19"/>
      <c r="BE22" s="192"/>
    </row>
    <row r="23" spans="1:71" s="1" customFormat="1" ht="16.5" customHeight="1">
      <c r="B23" s="19"/>
      <c r="E23" s="199" t="s">
        <v>1</v>
      </c>
      <c r="F23" s="199"/>
      <c r="G23" s="199"/>
      <c r="H23" s="199"/>
      <c r="I23" s="199"/>
      <c r="J23" s="199"/>
      <c r="K23" s="199"/>
      <c r="L23" s="199"/>
      <c r="M23" s="199"/>
      <c r="N23" s="199"/>
      <c r="O23" s="199"/>
      <c r="P23" s="199"/>
      <c r="Q23" s="199"/>
      <c r="R23" s="199"/>
      <c r="S23" s="199"/>
      <c r="T23" s="199"/>
      <c r="U23" s="199"/>
      <c r="V23" s="199"/>
      <c r="W23" s="199"/>
      <c r="X23" s="199"/>
      <c r="Y23" s="199"/>
      <c r="Z23" s="199"/>
      <c r="AA23" s="199"/>
      <c r="AB23" s="199"/>
      <c r="AC23" s="199"/>
      <c r="AD23" s="199"/>
      <c r="AE23" s="199"/>
      <c r="AF23" s="199"/>
      <c r="AG23" s="199"/>
      <c r="AH23" s="199"/>
      <c r="AI23" s="199"/>
      <c r="AJ23" s="199"/>
      <c r="AK23" s="199"/>
      <c r="AL23" s="199"/>
      <c r="AM23" s="199"/>
      <c r="AN23" s="199"/>
      <c r="AR23" s="19"/>
      <c r="BE23" s="192"/>
    </row>
    <row r="24" spans="1:71" s="1" customFormat="1" ht="6.95" customHeight="1">
      <c r="B24" s="19"/>
      <c r="AR24" s="19"/>
      <c r="BE24" s="192"/>
    </row>
    <row r="25" spans="1:71" s="1" customFormat="1" ht="6.95" customHeight="1">
      <c r="B25" s="19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R25" s="19"/>
      <c r="BE25" s="192"/>
    </row>
    <row r="26" spans="1:71" s="2" customFormat="1" ht="25.9" customHeight="1">
      <c r="A26" s="31"/>
      <c r="B26" s="32"/>
      <c r="C26" s="31"/>
      <c r="D26" s="33" t="s">
        <v>37</v>
      </c>
      <c r="E26" s="34"/>
      <c r="F26" s="34"/>
      <c r="G26" s="34"/>
      <c r="H26" s="34"/>
      <c r="I26" s="34"/>
      <c r="J26" s="34"/>
      <c r="K26" s="34"/>
      <c r="L26" s="34"/>
      <c r="M26" s="34"/>
      <c r="N26" s="34"/>
      <c r="O26" s="34"/>
      <c r="P26" s="34"/>
      <c r="Q26" s="34"/>
      <c r="R26" s="34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  <c r="AF26" s="34"/>
      <c r="AG26" s="34"/>
      <c r="AH26" s="34"/>
      <c r="AI26" s="34"/>
      <c r="AJ26" s="34"/>
      <c r="AK26" s="200">
        <f>ROUND(AG94,2)</f>
        <v>0</v>
      </c>
      <c r="AL26" s="201"/>
      <c r="AM26" s="201"/>
      <c r="AN26" s="201"/>
      <c r="AO26" s="201"/>
      <c r="AP26" s="31"/>
      <c r="AQ26" s="31"/>
      <c r="AR26" s="32"/>
      <c r="BE26" s="192"/>
    </row>
    <row r="27" spans="1:71" s="2" customFormat="1" ht="6.95" customHeight="1">
      <c r="A27" s="31"/>
      <c r="B27" s="32"/>
      <c r="C27" s="31"/>
      <c r="D27" s="31"/>
      <c r="E27" s="31"/>
      <c r="F27" s="31"/>
      <c r="G27" s="31"/>
      <c r="H27" s="31"/>
      <c r="I27" s="31"/>
      <c r="J27" s="31"/>
      <c r="K27" s="31"/>
      <c r="L27" s="31"/>
      <c r="M27" s="31"/>
      <c r="N27" s="31"/>
      <c r="O27" s="31"/>
      <c r="P27" s="31"/>
      <c r="Q27" s="31"/>
      <c r="R27" s="31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  <c r="AF27" s="31"/>
      <c r="AG27" s="31"/>
      <c r="AH27" s="31"/>
      <c r="AI27" s="31"/>
      <c r="AJ27" s="31"/>
      <c r="AK27" s="31"/>
      <c r="AL27" s="31"/>
      <c r="AM27" s="31"/>
      <c r="AN27" s="31"/>
      <c r="AO27" s="31"/>
      <c r="AP27" s="31"/>
      <c r="AQ27" s="31"/>
      <c r="AR27" s="32"/>
      <c r="BE27" s="192"/>
    </row>
    <row r="28" spans="1:71" s="2" customFormat="1" ht="12.75">
      <c r="A28" s="31"/>
      <c r="B28" s="32"/>
      <c r="C28" s="31"/>
      <c r="D28" s="31"/>
      <c r="E28" s="31"/>
      <c r="F28" s="31"/>
      <c r="G28" s="31"/>
      <c r="H28" s="31"/>
      <c r="I28" s="31"/>
      <c r="J28" s="31"/>
      <c r="K28" s="31"/>
      <c r="L28" s="202" t="s">
        <v>38</v>
      </c>
      <c r="M28" s="202"/>
      <c r="N28" s="202"/>
      <c r="O28" s="202"/>
      <c r="P28" s="202"/>
      <c r="Q28" s="31"/>
      <c r="R28" s="31"/>
      <c r="S28" s="31"/>
      <c r="T28" s="31"/>
      <c r="U28" s="31"/>
      <c r="V28" s="31"/>
      <c r="W28" s="202" t="s">
        <v>39</v>
      </c>
      <c r="X28" s="202"/>
      <c r="Y28" s="202"/>
      <c r="Z28" s="202"/>
      <c r="AA28" s="202"/>
      <c r="AB28" s="202"/>
      <c r="AC28" s="202"/>
      <c r="AD28" s="202"/>
      <c r="AE28" s="202"/>
      <c r="AF28" s="31"/>
      <c r="AG28" s="31"/>
      <c r="AH28" s="31"/>
      <c r="AI28" s="31"/>
      <c r="AJ28" s="31"/>
      <c r="AK28" s="202" t="s">
        <v>40</v>
      </c>
      <c r="AL28" s="202"/>
      <c r="AM28" s="202"/>
      <c r="AN28" s="202"/>
      <c r="AO28" s="202"/>
      <c r="AP28" s="31"/>
      <c r="AQ28" s="31"/>
      <c r="AR28" s="32"/>
      <c r="BE28" s="192"/>
    </row>
    <row r="29" spans="1:71" s="3" customFormat="1" ht="14.45" customHeight="1">
      <c r="B29" s="36"/>
      <c r="D29" s="26" t="s">
        <v>41</v>
      </c>
      <c r="F29" s="26" t="s">
        <v>42</v>
      </c>
      <c r="L29" s="205">
        <v>0.21</v>
      </c>
      <c r="M29" s="204"/>
      <c r="N29" s="204"/>
      <c r="O29" s="204"/>
      <c r="P29" s="204"/>
      <c r="W29" s="203">
        <f>ROUND(AZ94, 2)</f>
        <v>0</v>
      </c>
      <c r="X29" s="204"/>
      <c r="Y29" s="204"/>
      <c r="Z29" s="204"/>
      <c r="AA29" s="204"/>
      <c r="AB29" s="204"/>
      <c r="AC29" s="204"/>
      <c r="AD29" s="204"/>
      <c r="AE29" s="204"/>
      <c r="AK29" s="203">
        <f>ROUND(AV94, 2)</f>
        <v>0</v>
      </c>
      <c r="AL29" s="204"/>
      <c r="AM29" s="204"/>
      <c r="AN29" s="204"/>
      <c r="AO29" s="204"/>
      <c r="AR29" s="36"/>
      <c r="BE29" s="193"/>
    </row>
    <row r="30" spans="1:71" s="3" customFormat="1" ht="14.45" customHeight="1">
      <c r="B30" s="36"/>
      <c r="F30" s="26" t="s">
        <v>43</v>
      </c>
      <c r="L30" s="205">
        <v>0.15</v>
      </c>
      <c r="M30" s="204"/>
      <c r="N30" s="204"/>
      <c r="O30" s="204"/>
      <c r="P30" s="204"/>
      <c r="W30" s="203">
        <f>ROUND(BA94, 2)</f>
        <v>0</v>
      </c>
      <c r="X30" s="204"/>
      <c r="Y30" s="204"/>
      <c r="Z30" s="204"/>
      <c r="AA30" s="204"/>
      <c r="AB30" s="204"/>
      <c r="AC30" s="204"/>
      <c r="AD30" s="204"/>
      <c r="AE30" s="204"/>
      <c r="AK30" s="203">
        <f>ROUND(AW94, 2)</f>
        <v>0</v>
      </c>
      <c r="AL30" s="204"/>
      <c r="AM30" s="204"/>
      <c r="AN30" s="204"/>
      <c r="AO30" s="204"/>
      <c r="AR30" s="36"/>
      <c r="BE30" s="193"/>
    </row>
    <row r="31" spans="1:71" s="3" customFormat="1" ht="14.45" hidden="1" customHeight="1">
      <c r="B31" s="36"/>
      <c r="F31" s="26" t="s">
        <v>44</v>
      </c>
      <c r="L31" s="205">
        <v>0.21</v>
      </c>
      <c r="M31" s="204"/>
      <c r="N31" s="204"/>
      <c r="O31" s="204"/>
      <c r="P31" s="204"/>
      <c r="W31" s="203">
        <f>ROUND(BB94, 2)</f>
        <v>0</v>
      </c>
      <c r="X31" s="204"/>
      <c r="Y31" s="204"/>
      <c r="Z31" s="204"/>
      <c r="AA31" s="204"/>
      <c r="AB31" s="204"/>
      <c r="AC31" s="204"/>
      <c r="AD31" s="204"/>
      <c r="AE31" s="204"/>
      <c r="AK31" s="203">
        <v>0</v>
      </c>
      <c r="AL31" s="204"/>
      <c r="AM31" s="204"/>
      <c r="AN31" s="204"/>
      <c r="AO31" s="204"/>
      <c r="AR31" s="36"/>
      <c r="BE31" s="193"/>
    </row>
    <row r="32" spans="1:71" s="3" customFormat="1" ht="14.45" hidden="1" customHeight="1">
      <c r="B32" s="36"/>
      <c r="F32" s="26" t="s">
        <v>45</v>
      </c>
      <c r="L32" s="205">
        <v>0.15</v>
      </c>
      <c r="M32" s="204"/>
      <c r="N32" s="204"/>
      <c r="O32" s="204"/>
      <c r="P32" s="204"/>
      <c r="W32" s="203">
        <f>ROUND(BC94, 2)</f>
        <v>0</v>
      </c>
      <c r="X32" s="204"/>
      <c r="Y32" s="204"/>
      <c r="Z32" s="204"/>
      <c r="AA32" s="204"/>
      <c r="AB32" s="204"/>
      <c r="AC32" s="204"/>
      <c r="AD32" s="204"/>
      <c r="AE32" s="204"/>
      <c r="AK32" s="203">
        <v>0</v>
      </c>
      <c r="AL32" s="204"/>
      <c r="AM32" s="204"/>
      <c r="AN32" s="204"/>
      <c r="AO32" s="204"/>
      <c r="AR32" s="36"/>
      <c r="BE32" s="193"/>
    </row>
    <row r="33" spans="1:57" s="3" customFormat="1" ht="14.45" hidden="1" customHeight="1">
      <c r="B33" s="36"/>
      <c r="F33" s="26" t="s">
        <v>46</v>
      </c>
      <c r="L33" s="205">
        <v>0</v>
      </c>
      <c r="M33" s="204"/>
      <c r="N33" s="204"/>
      <c r="O33" s="204"/>
      <c r="P33" s="204"/>
      <c r="W33" s="203">
        <f>ROUND(BD94, 2)</f>
        <v>0</v>
      </c>
      <c r="X33" s="204"/>
      <c r="Y33" s="204"/>
      <c r="Z33" s="204"/>
      <c r="AA33" s="204"/>
      <c r="AB33" s="204"/>
      <c r="AC33" s="204"/>
      <c r="AD33" s="204"/>
      <c r="AE33" s="204"/>
      <c r="AK33" s="203">
        <v>0</v>
      </c>
      <c r="AL33" s="204"/>
      <c r="AM33" s="204"/>
      <c r="AN33" s="204"/>
      <c r="AO33" s="204"/>
      <c r="AR33" s="36"/>
      <c r="BE33" s="193"/>
    </row>
    <row r="34" spans="1:57" s="2" customFormat="1" ht="6.95" customHeight="1">
      <c r="A34" s="31"/>
      <c r="B34" s="32"/>
      <c r="C34" s="31"/>
      <c r="D34" s="31"/>
      <c r="E34" s="31"/>
      <c r="F34" s="31"/>
      <c r="G34" s="31"/>
      <c r="H34" s="31"/>
      <c r="I34" s="31"/>
      <c r="J34" s="31"/>
      <c r="K34" s="31"/>
      <c r="L34" s="31"/>
      <c r="M34" s="31"/>
      <c r="N34" s="31"/>
      <c r="O34" s="31"/>
      <c r="P34" s="31"/>
      <c r="Q34" s="31"/>
      <c r="R34" s="31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  <c r="AF34" s="31"/>
      <c r="AG34" s="31"/>
      <c r="AH34" s="31"/>
      <c r="AI34" s="31"/>
      <c r="AJ34" s="31"/>
      <c r="AK34" s="31"/>
      <c r="AL34" s="31"/>
      <c r="AM34" s="31"/>
      <c r="AN34" s="31"/>
      <c r="AO34" s="31"/>
      <c r="AP34" s="31"/>
      <c r="AQ34" s="31"/>
      <c r="AR34" s="32"/>
      <c r="BE34" s="192"/>
    </row>
    <row r="35" spans="1:57" s="2" customFormat="1" ht="25.9" customHeight="1">
      <c r="A35" s="31"/>
      <c r="B35" s="32"/>
      <c r="C35" s="37"/>
      <c r="D35" s="38" t="s">
        <v>47</v>
      </c>
      <c r="E35" s="39"/>
      <c r="F35" s="39"/>
      <c r="G35" s="39"/>
      <c r="H35" s="39"/>
      <c r="I35" s="39"/>
      <c r="J35" s="39"/>
      <c r="K35" s="39"/>
      <c r="L35" s="39"/>
      <c r="M35" s="39"/>
      <c r="N35" s="39"/>
      <c r="O35" s="39"/>
      <c r="P35" s="39"/>
      <c r="Q35" s="39"/>
      <c r="R35" s="39"/>
      <c r="S35" s="39"/>
      <c r="T35" s="40" t="s">
        <v>48</v>
      </c>
      <c r="U35" s="39"/>
      <c r="V35" s="39"/>
      <c r="W35" s="39"/>
      <c r="X35" s="206" t="s">
        <v>49</v>
      </c>
      <c r="Y35" s="207"/>
      <c r="Z35" s="207"/>
      <c r="AA35" s="207"/>
      <c r="AB35" s="207"/>
      <c r="AC35" s="39"/>
      <c r="AD35" s="39"/>
      <c r="AE35" s="39"/>
      <c r="AF35" s="39"/>
      <c r="AG35" s="39"/>
      <c r="AH35" s="39"/>
      <c r="AI35" s="39"/>
      <c r="AJ35" s="39"/>
      <c r="AK35" s="208">
        <f>SUM(AK26:AK33)</f>
        <v>0</v>
      </c>
      <c r="AL35" s="207"/>
      <c r="AM35" s="207"/>
      <c r="AN35" s="207"/>
      <c r="AO35" s="209"/>
      <c r="AP35" s="37"/>
      <c r="AQ35" s="37"/>
      <c r="AR35" s="32"/>
      <c r="BE35" s="31"/>
    </row>
    <row r="36" spans="1:57" s="2" customFormat="1" ht="6.95" customHeight="1">
      <c r="A36" s="31"/>
      <c r="B36" s="32"/>
      <c r="C36" s="31"/>
      <c r="D36" s="31"/>
      <c r="E36" s="31"/>
      <c r="F36" s="31"/>
      <c r="G36" s="31"/>
      <c r="H36" s="31"/>
      <c r="I36" s="31"/>
      <c r="J36" s="31"/>
      <c r="K36" s="31"/>
      <c r="L36" s="31"/>
      <c r="M36" s="31"/>
      <c r="N36" s="31"/>
      <c r="O36" s="31"/>
      <c r="P36" s="31"/>
      <c r="Q36" s="31"/>
      <c r="R36" s="3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  <c r="AF36" s="31"/>
      <c r="AG36" s="31"/>
      <c r="AH36" s="31"/>
      <c r="AI36" s="31"/>
      <c r="AJ36" s="31"/>
      <c r="AK36" s="31"/>
      <c r="AL36" s="31"/>
      <c r="AM36" s="31"/>
      <c r="AN36" s="31"/>
      <c r="AO36" s="31"/>
      <c r="AP36" s="31"/>
      <c r="AQ36" s="31"/>
      <c r="AR36" s="32"/>
      <c r="BE36" s="31"/>
    </row>
    <row r="37" spans="1:57" s="2" customFormat="1" ht="14.45" customHeight="1">
      <c r="A37" s="31"/>
      <c r="B37" s="32"/>
      <c r="C37" s="31"/>
      <c r="D37" s="31"/>
      <c r="E37" s="31"/>
      <c r="F37" s="31"/>
      <c r="G37" s="31"/>
      <c r="H37" s="31"/>
      <c r="I37" s="31"/>
      <c r="J37" s="31"/>
      <c r="K37" s="31"/>
      <c r="L37" s="31"/>
      <c r="M37" s="31"/>
      <c r="N37" s="31"/>
      <c r="O37" s="31"/>
      <c r="P37" s="31"/>
      <c r="Q37" s="31"/>
      <c r="R37" s="31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  <c r="AF37" s="31"/>
      <c r="AG37" s="31"/>
      <c r="AH37" s="31"/>
      <c r="AI37" s="31"/>
      <c r="AJ37" s="31"/>
      <c r="AK37" s="31"/>
      <c r="AL37" s="31"/>
      <c r="AM37" s="31"/>
      <c r="AN37" s="31"/>
      <c r="AO37" s="31"/>
      <c r="AP37" s="31"/>
      <c r="AQ37" s="31"/>
      <c r="AR37" s="32"/>
      <c r="BE37" s="31"/>
    </row>
    <row r="38" spans="1:57" s="1" customFormat="1" ht="14.45" customHeight="1">
      <c r="B38" s="19"/>
      <c r="AR38" s="19"/>
    </row>
    <row r="39" spans="1:57" s="1" customFormat="1" ht="14.45" customHeight="1">
      <c r="B39" s="19"/>
      <c r="AR39" s="19"/>
    </row>
    <row r="40" spans="1:57" s="1" customFormat="1" ht="14.45" customHeight="1">
      <c r="B40" s="19"/>
      <c r="AR40" s="19"/>
    </row>
    <row r="41" spans="1:57" s="1" customFormat="1" ht="14.45" customHeight="1">
      <c r="B41" s="19"/>
      <c r="AR41" s="19"/>
    </row>
    <row r="42" spans="1:57" s="1" customFormat="1" ht="14.45" customHeight="1">
      <c r="B42" s="19"/>
      <c r="AR42" s="19"/>
    </row>
    <row r="43" spans="1:57" s="1" customFormat="1" ht="14.45" customHeight="1">
      <c r="B43" s="19"/>
      <c r="AR43" s="19"/>
    </row>
    <row r="44" spans="1:57" s="1" customFormat="1" ht="14.45" customHeight="1">
      <c r="B44" s="19"/>
      <c r="AR44" s="19"/>
    </row>
    <row r="45" spans="1:57" s="1" customFormat="1" ht="14.45" customHeight="1">
      <c r="B45" s="19"/>
      <c r="AR45" s="19"/>
    </row>
    <row r="46" spans="1:57" s="1" customFormat="1" ht="14.45" customHeight="1">
      <c r="B46" s="19"/>
      <c r="AR46" s="19"/>
    </row>
    <row r="47" spans="1:57" s="1" customFormat="1" ht="14.45" customHeight="1">
      <c r="B47" s="19"/>
      <c r="AR47" s="19"/>
    </row>
    <row r="48" spans="1:57" s="1" customFormat="1" ht="14.45" customHeight="1">
      <c r="B48" s="19"/>
      <c r="AR48" s="19"/>
    </row>
    <row r="49" spans="1:57" s="2" customFormat="1" ht="14.45" customHeight="1">
      <c r="B49" s="41"/>
      <c r="D49" s="42" t="s">
        <v>50</v>
      </c>
      <c r="E49" s="43"/>
      <c r="F49" s="43"/>
      <c r="G49" s="43"/>
      <c r="H49" s="43"/>
      <c r="I49" s="4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2" t="s">
        <v>51</v>
      </c>
      <c r="AI49" s="43"/>
      <c r="AJ49" s="43"/>
      <c r="AK49" s="43"/>
      <c r="AL49" s="43"/>
      <c r="AM49" s="43"/>
      <c r="AN49" s="43"/>
      <c r="AO49" s="43"/>
      <c r="AR49" s="41"/>
    </row>
    <row r="50" spans="1:57">
      <c r="B50" s="19"/>
      <c r="AR50" s="19"/>
    </row>
    <row r="51" spans="1:57">
      <c r="B51" s="19"/>
      <c r="AR51" s="19"/>
    </row>
    <row r="52" spans="1:57">
      <c r="B52" s="19"/>
      <c r="AR52" s="19"/>
    </row>
    <row r="53" spans="1:57">
      <c r="B53" s="19"/>
      <c r="AR53" s="19"/>
    </row>
    <row r="54" spans="1:57">
      <c r="B54" s="19"/>
      <c r="AR54" s="19"/>
    </row>
    <row r="55" spans="1:57">
      <c r="B55" s="19"/>
      <c r="AR55" s="19"/>
    </row>
    <row r="56" spans="1:57">
      <c r="B56" s="19"/>
      <c r="AR56" s="19"/>
    </row>
    <row r="57" spans="1:57">
      <c r="B57" s="19"/>
      <c r="AR57" s="19"/>
    </row>
    <row r="58" spans="1:57">
      <c r="B58" s="19"/>
      <c r="AR58" s="19"/>
    </row>
    <row r="59" spans="1:57">
      <c r="B59" s="19"/>
      <c r="AR59" s="19"/>
    </row>
    <row r="60" spans="1:57" s="2" customFormat="1" ht="12.75">
      <c r="A60" s="31"/>
      <c r="B60" s="32"/>
      <c r="C60" s="31"/>
      <c r="D60" s="44" t="s">
        <v>52</v>
      </c>
      <c r="E60" s="34"/>
      <c r="F60" s="34"/>
      <c r="G60" s="34"/>
      <c r="H60" s="34"/>
      <c r="I60" s="34"/>
      <c r="J60" s="34"/>
      <c r="K60" s="34"/>
      <c r="L60" s="34"/>
      <c r="M60" s="34"/>
      <c r="N60" s="34"/>
      <c r="O60" s="34"/>
      <c r="P60" s="34"/>
      <c r="Q60" s="34"/>
      <c r="R60" s="34"/>
      <c r="S60" s="34"/>
      <c r="T60" s="34"/>
      <c r="U60" s="34"/>
      <c r="V60" s="44" t="s">
        <v>53</v>
      </c>
      <c r="W60" s="34"/>
      <c r="X60" s="34"/>
      <c r="Y60" s="34"/>
      <c r="Z60" s="34"/>
      <c r="AA60" s="34"/>
      <c r="AB60" s="34"/>
      <c r="AC60" s="34"/>
      <c r="AD60" s="34"/>
      <c r="AE60" s="34"/>
      <c r="AF60" s="34"/>
      <c r="AG60" s="34"/>
      <c r="AH60" s="44" t="s">
        <v>52</v>
      </c>
      <c r="AI60" s="34"/>
      <c r="AJ60" s="34"/>
      <c r="AK60" s="34"/>
      <c r="AL60" s="34"/>
      <c r="AM60" s="44" t="s">
        <v>53</v>
      </c>
      <c r="AN60" s="34"/>
      <c r="AO60" s="34"/>
      <c r="AP60" s="31"/>
      <c r="AQ60" s="31"/>
      <c r="AR60" s="32"/>
      <c r="BE60" s="31"/>
    </row>
    <row r="61" spans="1:57">
      <c r="B61" s="19"/>
      <c r="AR61" s="19"/>
    </row>
    <row r="62" spans="1:57">
      <c r="B62" s="19"/>
      <c r="AR62" s="19"/>
    </row>
    <row r="63" spans="1:57">
      <c r="B63" s="19"/>
      <c r="AR63" s="19"/>
    </row>
    <row r="64" spans="1:57" s="2" customFormat="1" ht="12.75">
      <c r="A64" s="31"/>
      <c r="B64" s="32"/>
      <c r="C64" s="31"/>
      <c r="D64" s="42" t="s">
        <v>54</v>
      </c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5"/>
      <c r="W64" s="45"/>
      <c r="X64" s="45"/>
      <c r="Y64" s="45"/>
      <c r="Z64" s="45"/>
      <c r="AA64" s="45"/>
      <c r="AB64" s="45"/>
      <c r="AC64" s="45"/>
      <c r="AD64" s="45"/>
      <c r="AE64" s="45"/>
      <c r="AF64" s="45"/>
      <c r="AG64" s="45"/>
      <c r="AH64" s="42" t="s">
        <v>55</v>
      </c>
      <c r="AI64" s="45"/>
      <c r="AJ64" s="45"/>
      <c r="AK64" s="45"/>
      <c r="AL64" s="45"/>
      <c r="AM64" s="45"/>
      <c r="AN64" s="45"/>
      <c r="AO64" s="45"/>
      <c r="AP64" s="31"/>
      <c r="AQ64" s="31"/>
      <c r="AR64" s="32"/>
      <c r="BE64" s="31"/>
    </row>
    <row r="65" spans="1:57">
      <c r="B65" s="19"/>
      <c r="AR65" s="19"/>
    </row>
    <row r="66" spans="1:57">
      <c r="B66" s="19"/>
      <c r="AR66" s="19"/>
    </row>
    <row r="67" spans="1:57">
      <c r="B67" s="19"/>
      <c r="AR67" s="19"/>
    </row>
    <row r="68" spans="1:57">
      <c r="B68" s="19"/>
      <c r="AR68" s="19"/>
    </row>
    <row r="69" spans="1:57">
      <c r="B69" s="19"/>
      <c r="AR69" s="19"/>
    </row>
    <row r="70" spans="1:57">
      <c r="B70" s="19"/>
      <c r="AR70" s="19"/>
    </row>
    <row r="71" spans="1:57">
      <c r="B71" s="19"/>
      <c r="AR71" s="19"/>
    </row>
    <row r="72" spans="1:57">
      <c r="B72" s="19"/>
      <c r="AR72" s="19"/>
    </row>
    <row r="73" spans="1:57">
      <c r="B73" s="19"/>
      <c r="AR73" s="19"/>
    </row>
    <row r="74" spans="1:57">
      <c r="B74" s="19"/>
      <c r="AR74" s="19"/>
    </row>
    <row r="75" spans="1:57" s="2" customFormat="1" ht="12.75">
      <c r="A75" s="31"/>
      <c r="B75" s="32"/>
      <c r="C75" s="31"/>
      <c r="D75" s="44" t="s">
        <v>52</v>
      </c>
      <c r="E75" s="34"/>
      <c r="F75" s="34"/>
      <c r="G75" s="34"/>
      <c r="H75" s="34"/>
      <c r="I75" s="34"/>
      <c r="J75" s="34"/>
      <c r="K75" s="34"/>
      <c r="L75" s="34"/>
      <c r="M75" s="34"/>
      <c r="N75" s="34"/>
      <c r="O75" s="34"/>
      <c r="P75" s="34"/>
      <c r="Q75" s="34"/>
      <c r="R75" s="34"/>
      <c r="S75" s="34"/>
      <c r="T75" s="34"/>
      <c r="U75" s="34"/>
      <c r="V75" s="44" t="s">
        <v>53</v>
      </c>
      <c r="W75" s="34"/>
      <c r="X75" s="34"/>
      <c r="Y75" s="34"/>
      <c r="Z75" s="34"/>
      <c r="AA75" s="34"/>
      <c r="AB75" s="34"/>
      <c r="AC75" s="34"/>
      <c r="AD75" s="34"/>
      <c r="AE75" s="34"/>
      <c r="AF75" s="34"/>
      <c r="AG75" s="34"/>
      <c r="AH75" s="44" t="s">
        <v>52</v>
      </c>
      <c r="AI75" s="34"/>
      <c r="AJ75" s="34"/>
      <c r="AK75" s="34"/>
      <c r="AL75" s="34"/>
      <c r="AM75" s="44" t="s">
        <v>53</v>
      </c>
      <c r="AN75" s="34"/>
      <c r="AO75" s="34"/>
      <c r="AP75" s="31"/>
      <c r="AQ75" s="31"/>
      <c r="AR75" s="32"/>
      <c r="BE75" s="31"/>
    </row>
    <row r="76" spans="1:57" s="2" customFormat="1">
      <c r="A76" s="31"/>
      <c r="B76" s="32"/>
      <c r="C76" s="31"/>
      <c r="D76" s="31"/>
      <c r="E76" s="31"/>
      <c r="F76" s="31"/>
      <c r="G76" s="31"/>
      <c r="H76" s="31"/>
      <c r="I76" s="31"/>
      <c r="J76" s="31"/>
      <c r="K76" s="31"/>
      <c r="L76" s="31"/>
      <c r="M76" s="31"/>
      <c r="N76" s="31"/>
      <c r="O76" s="31"/>
      <c r="P76" s="31"/>
      <c r="Q76" s="31"/>
      <c r="R76" s="31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  <c r="AF76" s="31"/>
      <c r="AG76" s="31"/>
      <c r="AH76" s="31"/>
      <c r="AI76" s="31"/>
      <c r="AJ76" s="31"/>
      <c r="AK76" s="31"/>
      <c r="AL76" s="31"/>
      <c r="AM76" s="31"/>
      <c r="AN76" s="31"/>
      <c r="AO76" s="31"/>
      <c r="AP76" s="31"/>
      <c r="AQ76" s="31"/>
      <c r="AR76" s="32"/>
      <c r="BE76" s="31"/>
    </row>
    <row r="77" spans="1:57" s="2" customFormat="1" ht="6.95" customHeight="1">
      <c r="A77" s="31"/>
      <c r="B77" s="46"/>
      <c r="C77" s="47"/>
      <c r="D77" s="47"/>
      <c r="E77" s="47"/>
      <c r="F77" s="47"/>
      <c r="G77" s="47"/>
      <c r="H77" s="47"/>
      <c r="I77" s="47"/>
      <c r="J77" s="47"/>
      <c r="K77" s="47"/>
      <c r="L77" s="47"/>
      <c r="M77" s="47"/>
      <c r="N77" s="47"/>
      <c r="O77" s="47"/>
      <c r="P77" s="47"/>
      <c r="Q77" s="47"/>
      <c r="R77" s="47"/>
      <c r="S77" s="47"/>
      <c r="T77" s="47"/>
      <c r="U77" s="47"/>
      <c r="V77" s="47"/>
      <c r="W77" s="47"/>
      <c r="X77" s="47"/>
      <c r="Y77" s="47"/>
      <c r="Z77" s="47"/>
      <c r="AA77" s="47"/>
      <c r="AB77" s="47"/>
      <c r="AC77" s="47"/>
      <c r="AD77" s="47"/>
      <c r="AE77" s="47"/>
      <c r="AF77" s="47"/>
      <c r="AG77" s="47"/>
      <c r="AH77" s="47"/>
      <c r="AI77" s="47"/>
      <c r="AJ77" s="47"/>
      <c r="AK77" s="47"/>
      <c r="AL77" s="47"/>
      <c r="AM77" s="47"/>
      <c r="AN77" s="47"/>
      <c r="AO77" s="47"/>
      <c r="AP77" s="47"/>
      <c r="AQ77" s="47"/>
      <c r="AR77" s="32"/>
      <c r="BE77" s="31"/>
    </row>
    <row r="81" spans="1:91" s="2" customFormat="1" ht="6.95" customHeight="1">
      <c r="A81" s="31"/>
      <c r="B81" s="48"/>
      <c r="C81" s="49"/>
      <c r="D81" s="49"/>
      <c r="E81" s="49"/>
      <c r="F81" s="49"/>
      <c r="G81" s="49"/>
      <c r="H81" s="49"/>
      <c r="I81" s="49"/>
      <c r="J81" s="49"/>
      <c r="K81" s="49"/>
      <c r="L81" s="49"/>
      <c r="M81" s="49"/>
      <c r="N81" s="49"/>
      <c r="O81" s="49"/>
      <c r="P81" s="49"/>
      <c r="Q81" s="49"/>
      <c r="R81" s="49"/>
      <c r="S81" s="49"/>
      <c r="T81" s="49"/>
      <c r="U81" s="49"/>
      <c r="V81" s="49"/>
      <c r="W81" s="49"/>
      <c r="X81" s="49"/>
      <c r="Y81" s="49"/>
      <c r="Z81" s="49"/>
      <c r="AA81" s="49"/>
      <c r="AB81" s="49"/>
      <c r="AC81" s="49"/>
      <c r="AD81" s="49"/>
      <c r="AE81" s="49"/>
      <c r="AF81" s="49"/>
      <c r="AG81" s="49"/>
      <c r="AH81" s="49"/>
      <c r="AI81" s="49"/>
      <c r="AJ81" s="49"/>
      <c r="AK81" s="49"/>
      <c r="AL81" s="49"/>
      <c r="AM81" s="49"/>
      <c r="AN81" s="49"/>
      <c r="AO81" s="49"/>
      <c r="AP81" s="49"/>
      <c r="AQ81" s="49"/>
      <c r="AR81" s="32"/>
      <c r="BE81" s="31"/>
    </row>
    <row r="82" spans="1:91" s="2" customFormat="1" ht="24.95" customHeight="1">
      <c r="A82" s="31"/>
      <c r="B82" s="32"/>
      <c r="C82" s="20" t="s">
        <v>56</v>
      </c>
      <c r="D82" s="31"/>
      <c r="E82" s="31"/>
      <c r="F82" s="31"/>
      <c r="G82" s="31"/>
      <c r="H82" s="31"/>
      <c r="I82" s="31"/>
      <c r="J82" s="31"/>
      <c r="K82" s="31"/>
      <c r="L82" s="31"/>
      <c r="M82" s="31"/>
      <c r="N82" s="31"/>
      <c r="O82" s="31"/>
      <c r="P82" s="31"/>
      <c r="Q82" s="31"/>
      <c r="R82" s="31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  <c r="AF82" s="31"/>
      <c r="AG82" s="31"/>
      <c r="AH82" s="31"/>
      <c r="AI82" s="31"/>
      <c r="AJ82" s="31"/>
      <c r="AK82" s="31"/>
      <c r="AL82" s="31"/>
      <c r="AM82" s="31"/>
      <c r="AN82" s="31"/>
      <c r="AO82" s="31"/>
      <c r="AP82" s="31"/>
      <c r="AQ82" s="31"/>
      <c r="AR82" s="32"/>
      <c r="BE82" s="31"/>
    </row>
    <row r="83" spans="1:91" s="2" customFormat="1" ht="6.95" customHeight="1">
      <c r="A83" s="31"/>
      <c r="B83" s="32"/>
      <c r="C83" s="31"/>
      <c r="D83" s="31"/>
      <c r="E83" s="31"/>
      <c r="F83" s="31"/>
      <c r="G83" s="31"/>
      <c r="H83" s="31"/>
      <c r="I83" s="31"/>
      <c r="J83" s="31"/>
      <c r="K83" s="31"/>
      <c r="L83" s="31"/>
      <c r="M83" s="31"/>
      <c r="N83" s="31"/>
      <c r="O83" s="31"/>
      <c r="P83" s="31"/>
      <c r="Q83" s="31"/>
      <c r="R83" s="31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  <c r="AF83" s="31"/>
      <c r="AG83" s="31"/>
      <c r="AH83" s="31"/>
      <c r="AI83" s="31"/>
      <c r="AJ83" s="31"/>
      <c r="AK83" s="31"/>
      <c r="AL83" s="31"/>
      <c r="AM83" s="31"/>
      <c r="AN83" s="31"/>
      <c r="AO83" s="31"/>
      <c r="AP83" s="31"/>
      <c r="AQ83" s="31"/>
      <c r="AR83" s="32"/>
      <c r="BE83" s="31"/>
    </row>
    <row r="84" spans="1:91" s="4" customFormat="1" ht="12" customHeight="1">
      <c r="B84" s="50"/>
      <c r="C84" s="26" t="s">
        <v>13</v>
      </c>
      <c r="L84" s="4" t="str">
        <f>K5</f>
        <v>VDStre_Hrazeni</v>
      </c>
      <c r="AR84" s="50"/>
    </row>
    <row r="85" spans="1:91" s="5" customFormat="1" ht="36.950000000000003" customHeight="1">
      <c r="B85" s="51"/>
      <c r="C85" s="52" t="s">
        <v>16</v>
      </c>
      <c r="L85" s="228" t="str">
        <f>K6</f>
        <v>VD Střekov, oprava provizorního hrazení VPK z dolní a horní vody</v>
      </c>
      <c r="M85" s="229"/>
      <c r="N85" s="229"/>
      <c r="O85" s="229"/>
      <c r="P85" s="229"/>
      <c r="Q85" s="229"/>
      <c r="R85" s="229"/>
      <c r="S85" s="229"/>
      <c r="T85" s="229"/>
      <c r="U85" s="229"/>
      <c r="V85" s="229"/>
      <c r="W85" s="229"/>
      <c r="X85" s="229"/>
      <c r="Y85" s="229"/>
      <c r="Z85" s="229"/>
      <c r="AA85" s="229"/>
      <c r="AB85" s="229"/>
      <c r="AC85" s="229"/>
      <c r="AD85" s="229"/>
      <c r="AE85" s="229"/>
      <c r="AF85" s="229"/>
      <c r="AG85" s="229"/>
      <c r="AH85" s="229"/>
      <c r="AI85" s="229"/>
      <c r="AJ85" s="229"/>
      <c r="AK85" s="229"/>
      <c r="AL85" s="229"/>
      <c r="AM85" s="229"/>
      <c r="AN85" s="229"/>
      <c r="AO85" s="229"/>
      <c r="AR85" s="51"/>
    </row>
    <row r="86" spans="1:91" s="2" customFormat="1" ht="6.95" customHeight="1">
      <c r="A86" s="31"/>
      <c r="B86" s="32"/>
      <c r="C86" s="31"/>
      <c r="D86" s="31"/>
      <c r="E86" s="31"/>
      <c r="F86" s="31"/>
      <c r="G86" s="31"/>
      <c r="H86" s="31"/>
      <c r="I86" s="31"/>
      <c r="J86" s="31"/>
      <c r="K86" s="31"/>
      <c r="L86" s="31"/>
      <c r="M86" s="31"/>
      <c r="N86" s="31"/>
      <c r="O86" s="31"/>
      <c r="P86" s="31"/>
      <c r="Q86" s="31"/>
      <c r="R86" s="31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  <c r="AF86" s="31"/>
      <c r="AG86" s="31"/>
      <c r="AH86" s="31"/>
      <c r="AI86" s="31"/>
      <c r="AJ86" s="31"/>
      <c r="AK86" s="31"/>
      <c r="AL86" s="31"/>
      <c r="AM86" s="31"/>
      <c r="AN86" s="31"/>
      <c r="AO86" s="31"/>
      <c r="AP86" s="31"/>
      <c r="AQ86" s="31"/>
      <c r="AR86" s="32"/>
      <c r="BE86" s="31"/>
    </row>
    <row r="87" spans="1:91" s="2" customFormat="1" ht="12" customHeight="1">
      <c r="A87" s="31"/>
      <c r="B87" s="32"/>
      <c r="C87" s="26" t="s">
        <v>21</v>
      </c>
      <c r="D87" s="31"/>
      <c r="E87" s="31"/>
      <c r="F87" s="31"/>
      <c r="G87" s="31"/>
      <c r="H87" s="31"/>
      <c r="I87" s="31"/>
      <c r="J87" s="31"/>
      <c r="K87" s="31"/>
      <c r="L87" s="53" t="str">
        <f>IF(K8="","",K8)</f>
        <v>VD Střekov</v>
      </c>
      <c r="M87" s="31"/>
      <c r="N87" s="31"/>
      <c r="O87" s="31"/>
      <c r="P87" s="31"/>
      <c r="Q87" s="31"/>
      <c r="R87" s="31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  <c r="AF87" s="31"/>
      <c r="AG87" s="31"/>
      <c r="AH87" s="31"/>
      <c r="AI87" s="26" t="s">
        <v>23</v>
      </c>
      <c r="AJ87" s="31"/>
      <c r="AK87" s="31"/>
      <c r="AL87" s="31"/>
      <c r="AM87" s="210" t="str">
        <f>IF(AN8= "","",AN8)</f>
        <v>18. 12. 2020</v>
      </c>
      <c r="AN87" s="210"/>
      <c r="AO87" s="31"/>
      <c r="AP87" s="31"/>
      <c r="AQ87" s="31"/>
      <c r="AR87" s="32"/>
      <c r="BE87" s="31"/>
    </row>
    <row r="88" spans="1:91" s="2" customFormat="1" ht="6.95" customHeight="1">
      <c r="A88" s="31"/>
      <c r="B88" s="32"/>
      <c r="C88" s="31"/>
      <c r="D88" s="31"/>
      <c r="E88" s="31"/>
      <c r="F88" s="31"/>
      <c r="G88" s="31"/>
      <c r="H88" s="31"/>
      <c r="I88" s="31"/>
      <c r="J88" s="31"/>
      <c r="K88" s="31"/>
      <c r="L88" s="31"/>
      <c r="M88" s="31"/>
      <c r="N88" s="31"/>
      <c r="O88" s="31"/>
      <c r="P88" s="31"/>
      <c r="Q88" s="31"/>
      <c r="R88" s="31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  <c r="AF88" s="31"/>
      <c r="AG88" s="31"/>
      <c r="AH88" s="31"/>
      <c r="AI88" s="31"/>
      <c r="AJ88" s="31"/>
      <c r="AK88" s="31"/>
      <c r="AL88" s="31"/>
      <c r="AM88" s="31"/>
      <c r="AN88" s="31"/>
      <c r="AO88" s="31"/>
      <c r="AP88" s="31"/>
      <c r="AQ88" s="31"/>
      <c r="AR88" s="32"/>
      <c r="BE88" s="31"/>
    </row>
    <row r="89" spans="1:91" s="2" customFormat="1" ht="15.2" customHeight="1">
      <c r="A89" s="31"/>
      <c r="B89" s="32"/>
      <c r="C89" s="26" t="s">
        <v>25</v>
      </c>
      <c r="D89" s="31"/>
      <c r="E89" s="31"/>
      <c r="F89" s="31"/>
      <c r="G89" s="31"/>
      <c r="H89" s="31"/>
      <c r="I89" s="31"/>
      <c r="J89" s="31"/>
      <c r="K89" s="31"/>
      <c r="L89" s="4" t="str">
        <f>IF(E11= "","",E11)</f>
        <v>Povodí Labe, s.p.</v>
      </c>
      <c r="M89" s="31"/>
      <c r="N89" s="31"/>
      <c r="O89" s="31"/>
      <c r="P89" s="31"/>
      <c r="Q89" s="31"/>
      <c r="R89" s="31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  <c r="AF89" s="31"/>
      <c r="AG89" s="31"/>
      <c r="AH89" s="31"/>
      <c r="AI89" s="26" t="s">
        <v>31</v>
      </c>
      <c r="AJ89" s="31"/>
      <c r="AK89" s="31"/>
      <c r="AL89" s="31"/>
      <c r="AM89" s="211" t="str">
        <f>IF(E17="","",E17)</f>
        <v>AW-DAD, s.r.o.</v>
      </c>
      <c r="AN89" s="212"/>
      <c r="AO89" s="212"/>
      <c r="AP89" s="212"/>
      <c r="AQ89" s="31"/>
      <c r="AR89" s="32"/>
      <c r="AS89" s="213" t="s">
        <v>57</v>
      </c>
      <c r="AT89" s="214"/>
      <c r="AU89" s="55"/>
      <c r="AV89" s="55"/>
      <c r="AW89" s="55"/>
      <c r="AX89" s="55"/>
      <c r="AY89" s="55"/>
      <c r="AZ89" s="55"/>
      <c r="BA89" s="55"/>
      <c r="BB89" s="55"/>
      <c r="BC89" s="55"/>
      <c r="BD89" s="56"/>
      <c r="BE89" s="31"/>
    </row>
    <row r="90" spans="1:91" s="2" customFormat="1" ht="15.2" customHeight="1">
      <c r="A90" s="31"/>
      <c r="B90" s="32"/>
      <c r="C90" s="26" t="s">
        <v>29</v>
      </c>
      <c r="D90" s="31"/>
      <c r="E90" s="31"/>
      <c r="F90" s="31"/>
      <c r="G90" s="31"/>
      <c r="H90" s="31"/>
      <c r="I90" s="31"/>
      <c r="J90" s="31"/>
      <c r="K90" s="31"/>
      <c r="L90" s="4" t="str">
        <f>IF(E14= "Vyplň údaj","",E14)</f>
        <v/>
      </c>
      <c r="M90" s="31"/>
      <c r="N90" s="31"/>
      <c r="O90" s="31"/>
      <c r="P90" s="31"/>
      <c r="Q90" s="31"/>
      <c r="R90" s="31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  <c r="AF90" s="31"/>
      <c r="AG90" s="31"/>
      <c r="AH90" s="31"/>
      <c r="AI90" s="26" t="s">
        <v>34</v>
      </c>
      <c r="AJ90" s="31"/>
      <c r="AK90" s="31"/>
      <c r="AL90" s="31"/>
      <c r="AM90" s="211" t="str">
        <f>IF(E20="","",E20)</f>
        <v>MD</v>
      </c>
      <c r="AN90" s="212"/>
      <c r="AO90" s="212"/>
      <c r="AP90" s="212"/>
      <c r="AQ90" s="31"/>
      <c r="AR90" s="32"/>
      <c r="AS90" s="215"/>
      <c r="AT90" s="216"/>
      <c r="AU90" s="57"/>
      <c r="AV90" s="57"/>
      <c r="AW90" s="57"/>
      <c r="AX90" s="57"/>
      <c r="AY90" s="57"/>
      <c r="AZ90" s="57"/>
      <c r="BA90" s="57"/>
      <c r="BB90" s="57"/>
      <c r="BC90" s="57"/>
      <c r="BD90" s="58"/>
      <c r="BE90" s="31"/>
    </row>
    <row r="91" spans="1:91" s="2" customFormat="1" ht="10.9" customHeight="1">
      <c r="A91" s="31"/>
      <c r="B91" s="32"/>
      <c r="C91" s="31"/>
      <c r="D91" s="31"/>
      <c r="E91" s="31"/>
      <c r="F91" s="31"/>
      <c r="G91" s="31"/>
      <c r="H91" s="31"/>
      <c r="I91" s="31"/>
      <c r="J91" s="31"/>
      <c r="K91" s="31"/>
      <c r="L91" s="31"/>
      <c r="M91" s="31"/>
      <c r="N91" s="31"/>
      <c r="O91" s="31"/>
      <c r="P91" s="31"/>
      <c r="Q91" s="31"/>
      <c r="R91" s="31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  <c r="AF91" s="31"/>
      <c r="AG91" s="31"/>
      <c r="AH91" s="31"/>
      <c r="AI91" s="31"/>
      <c r="AJ91" s="31"/>
      <c r="AK91" s="31"/>
      <c r="AL91" s="31"/>
      <c r="AM91" s="31"/>
      <c r="AN91" s="31"/>
      <c r="AO91" s="31"/>
      <c r="AP91" s="31"/>
      <c r="AQ91" s="31"/>
      <c r="AR91" s="32"/>
      <c r="AS91" s="215"/>
      <c r="AT91" s="216"/>
      <c r="AU91" s="57"/>
      <c r="AV91" s="57"/>
      <c r="AW91" s="57"/>
      <c r="AX91" s="57"/>
      <c r="AY91" s="57"/>
      <c r="AZ91" s="57"/>
      <c r="BA91" s="57"/>
      <c r="BB91" s="57"/>
      <c r="BC91" s="57"/>
      <c r="BD91" s="58"/>
      <c r="BE91" s="31"/>
    </row>
    <row r="92" spans="1:91" s="2" customFormat="1" ht="29.25" customHeight="1">
      <c r="A92" s="31"/>
      <c r="B92" s="32"/>
      <c r="C92" s="223" t="s">
        <v>58</v>
      </c>
      <c r="D92" s="224"/>
      <c r="E92" s="224"/>
      <c r="F92" s="224"/>
      <c r="G92" s="224"/>
      <c r="H92" s="59"/>
      <c r="I92" s="225" t="s">
        <v>59</v>
      </c>
      <c r="J92" s="224"/>
      <c r="K92" s="224"/>
      <c r="L92" s="224"/>
      <c r="M92" s="224"/>
      <c r="N92" s="224"/>
      <c r="O92" s="224"/>
      <c r="P92" s="224"/>
      <c r="Q92" s="224"/>
      <c r="R92" s="224"/>
      <c r="S92" s="224"/>
      <c r="T92" s="224"/>
      <c r="U92" s="224"/>
      <c r="V92" s="224"/>
      <c r="W92" s="224"/>
      <c r="X92" s="224"/>
      <c r="Y92" s="224"/>
      <c r="Z92" s="224"/>
      <c r="AA92" s="224"/>
      <c r="AB92" s="224"/>
      <c r="AC92" s="224"/>
      <c r="AD92" s="224"/>
      <c r="AE92" s="224"/>
      <c r="AF92" s="224"/>
      <c r="AG92" s="226" t="s">
        <v>60</v>
      </c>
      <c r="AH92" s="224"/>
      <c r="AI92" s="224"/>
      <c r="AJ92" s="224"/>
      <c r="AK92" s="224"/>
      <c r="AL92" s="224"/>
      <c r="AM92" s="224"/>
      <c r="AN92" s="225" t="s">
        <v>61</v>
      </c>
      <c r="AO92" s="224"/>
      <c r="AP92" s="227"/>
      <c r="AQ92" s="60" t="s">
        <v>62</v>
      </c>
      <c r="AR92" s="32"/>
      <c r="AS92" s="61" t="s">
        <v>63</v>
      </c>
      <c r="AT92" s="62" t="s">
        <v>64</v>
      </c>
      <c r="AU92" s="62" t="s">
        <v>65</v>
      </c>
      <c r="AV92" s="62" t="s">
        <v>66</v>
      </c>
      <c r="AW92" s="62" t="s">
        <v>67</v>
      </c>
      <c r="AX92" s="62" t="s">
        <v>68</v>
      </c>
      <c r="AY92" s="62" t="s">
        <v>69</v>
      </c>
      <c r="AZ92" s="62" t="s">
        <v>70</v>
      </c>
      <c r="BA92" s="62" t="s">
        <v>71</v>
      </c>
      <c r="BB92" s="62" t="s">
        <v>72</v>
      </c>
      <c r="BC92" s="62" t="s">
        <v>73</v>
      </c>
      <c r="BD92" s="63" t="s">
        <v>74</v>
      </c>
      <c r="BE92" s="31"/>
    </row>
    <row r="93" spans="1:91" s="2" customFormat="1" ht="10.9" customHeight="1">
      <c r="A93" s="31"/>
      <c r="B93" s="32"/>
      <c r="C93" s="31"/>
      <c r="D93" s="31"/>
      <c r="E93" s="31"/>
      <c r="F93" s="31"/>
      <c r="G93" s="31"/>
      <c r="H93" s="31"/>
      <c r="I93" s="31"/>
      <c r="J93" s="31"/>
      <c r="K93" s="31"/>
      <c r="L93" s="31"/>
      <c r="M93" s="31"/>
      <c r="N93" s="31"/>
      <c r="O93" s="31"/>
      <c r="P93" s="31"/>
      <c r="Q93" s="31"/>
      <c r="R93" s="31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  <c r="AF93" s="31"/>
      <c r="AG93" s="31"/>
      <c r="AH93" s="31"/>
      <c r="AI93" s="31"/>
      <c r="AJ93" s="31"/>
      <c r="AK93" s="31"/>
      <c r="AL93" s="31"/>
      <c r="AM93" s="31"/>
      <c r="AN93" s="31"/>
      <c r="AO93" s="31"/>
      <c r="AP93" s="31"/>
      <c r="AQ93" s="31"/>
      <c r="AR93" s="32"/>
      <c r="AS93" s="64"/>
      <c r="AT93" s="65"/>
      <c r="AU93" s="65"/>
      <c r="AV93" s="65"/>
      <c r="AW93" s="65"/>
      <c r="AX93" s="65"/>
      <c r="AY93" s="65"/>
      <c r="AZ93" s="65"/>
      <c r="BA93" s="65"/>
      <c r="BB93" s="65"/>
      <c r="BC93" s="65"/>
      <c r="BD93" s="66"/>
      <c r="BE93" s="31"/>
    </row>
    <row r="94" spans="1:91" s="6" customFormat="1" ht="32.450000000000003" customHeight="1">
      <c r="B94" s="67"/>
      <c r="C94" s="68" t="s">
        <v>75</v>
      </c>
      <c r="D94" s="69"/>
      <c r="E94" s="69"/>
      <c r="F94" s="69"/>
      <c r="G94" s="69"/>
      <c r="H94" s="69"/>
      <c r="I94" s="69"/>
      <c r="J94" s="69"/>
      <c r="K94" s="69"/>
      <c r="L94" s="69"/>
      <c r="M94" s="69"/>
      <c r="N94" s="69"/>
      <c r="O94" s="69"/>
      <c r="P94" s="69"/>
      <c r="Q94" s="69"/>
      <c r="R94" s="69"/>
      <c r="S94" s="69"/>
      <c r="T94" s="69"/>
      <c r="U94" s="69"/>
      <c r="V94" s="69"/>
      <c r="W94" s="69"/>
      <c r="X94" s="69"/>
      <c r="Y94" s="69"/>
      <c r="Z94" s="69"/>
      <c r="AA94" s="69"/>
      <c r="AB94" s="69"/>
      <c r="AC94" s="69"/>
      <c r="AD94" s="69"/>
      <c r="AE94" s="69"/>
      <c r="AF94" s="69"/>
      <c r="AG94" s="221">
        <f>ROUND(SUM(AG95:AG96),2)</f>
        <v>0</v>
      </c>
      <c r="AH94" s="221"/>
      <c r="AI94" s="221"/>
      <c r="AJ94" s="221"/>
      <c r="AK94" s="221"/>
      <c r="AL94" s="221"/>
      <c r="AM94" s="221"/>
      <c r="AN94" s="222">
        <f>SUM(AG94,AT94)</f>
        <v>0</v>
      </c>
      <c r="AO94" s="222"/>
      <c r="AP94" s="222"/>
      <c r="AQ94" s="71" t="s">
        <v>1</v>
      </c>
      <c r="AR94" s="67"/>
      <c r="AS94" s="72">
        <f>ROUND(SUM(AS95:AS96),2)</f>
        <v>0</v>
      </c>
      <c r="AT94" s="73">
        <f>ROUND(SUM(AV94:AW94),2)</f>
        <v>0</v>
      </c>
      <c r="AU94" s="74">
        <f>ROUND(SUM(AU95:AU96),5)</f>
        <v>0</v>
      </c>
      <c r="AV94" s="73">
        <f>ROUND(AZ94*L29,2)</f>
        <v>0</v>
      </c>
      <c r="AW94" s="73">
        <f>ROUND(BA94*L30,2)</f>
        <v>0</v>
      </c>
      <c r="AX94" s="73">
        <f>ROUND(BB94*L29,2)</f>
        <v>0</v>
      </c>
      <c r="AY94" s="73">
        <f>ROUND(BC94*L30,2)</f>
        <v>0</v>
      </c>
      <c r="AZ94" s="73">
        <f>ROUND(SUM(AZ95:AZ96),2)</f>
        <v>0</v>
      </c>
      <c r="BA94" s="73">
        <f>ROUND(SUM(BA95:BA96),2)</f>
        <v>0</v>
      </c>
      <c r="BB94" s="73">
        <f>ROUND(SUM(BB95:BB96),2)</f>
        <v>0</v>
      </c>
      <c r="BC94" s="73">
        <f>ROUND(SUM(BC95:BC96),2)</f>
        <v>0</v>
      </c>
      <c r="BD94" s="75">
        <f>ROUND(SUM(BD95:BD96),2)</f>
        <v>0</v>
      </c>
      <c r="BS94" s="76" t="s">
        <v>76</v>
      </c>
      <c r="BT94" s="76" t="s">
        <v>77</v>
      </c>
      <c r="BU94" s="77" t="s">
        <v>78</v>
      </c>
      <c r="BV94" s="76" t="s">
        <v>79</v>
      </c>
      <c r="BW94" s="76" t="s">
        <v>4</v>
      </c>
      <c r="BX94" s="76" t="s">
        <v>80</v>
      </c>
      <c r="CL94" s="76" t="s">
        <v>19</v>
      </c>
    </row>
    <row r="95" spans="1:91" s="7" customFormat="1" ht="37.5" customHeight="1">
      <c r="A95" s="78" t="s">
        <v>81</v>
      </c>
      <c r="B95" s="79"/>
      <c r="C95" s="80"/>
      <c r="D95" s="220" t="s">
        <v>82</v>
      </c>
      <c r="E95" s="220"/>
      <c r="F95" s="220"/>
      <c r="G95" s="220"/>
      <c r="H95" s="220"/>
      <c r="I95" s="81"/>
      <c r="J95" s="220" t="s">
        <v>83</v>
      </c>
      <c r="K95" s="220"/>
      <c r="L95" s="220"/>
      <c r="M95" s="220"/>
      <c r="N95" s="220"/>
      <c r="O95" s="220"/>
      <c r="P95" s="220"/>
      <c r="Q95" s="220"/>
      <c r="R95" s="220"/>
      <c r="S95" s="220"/>
      <c r="T95" s="220"/>
      <c r="U95" s="220"/>
      <c r="V95" s="220"/>
      <c r="W95" s="220"/>
      <c r="X95" s="220"/>
      <c r="Y95" s="220"/>
      <c r="Z95" s="220"/>
      <c r="AA95" s="220"/>
      <c r="AB95" s="220"/>
      <c r="AC95" s="220"/>
      <c r="AD95" s="220"/>
      <c r="AE95" s="220"/>
      <c r="AF95" s="220"/>
      <c r="AG95" s="218">
        <f>'VDStre_PS01_DPH - PS01 - ...'!J30</f>
        <v>0</v>
      </c>
      <c r="AH95" s="219"/>
      <c r="AI95" s="219"/>
      <c r="AJ95" s="219"/>
      <c r="AK95" s="219"/>
      <c r="AL95" s="219"/>
      <c r="AM95" s="219"/>
      <c r="AN95" s="218">
        <f>SUM(AG95,AT95)</f>
        <v>0</v>
      </c>
      <c r="AO95" s="219"/>
      <c r="AP95" s="219"/>
      <c r="AQ95" s="82" t="s">
        <v>84</v>
      </c>
      <c r="AR95" s="79"/>
      <c r="AS95" s="83">
        <v>0</v>
      </c>
      <c r="AT95" s="84">
        <f>ROUND(SUM(AV95:AW95),2)</f>
        <v>0</v>
      </c>
      <c r="AU95" s="85">
        <f>'VDStre_PS01_DPH - PS01 - ...'!P129</f>
        <v>0</v>
      </c>
      <c r="AV95" s="84">
        <f>'VDStre_PS01_DPH - PS01 - ...'!J33</f>
        <v>0</v>
      </c>
      <c r="AW95" s="84">
        <f>'VDStre_PS01_DPH - PS01 - ...'!J34</f>
        <v>0</v>
      </c>
      <c r="AX95" s="84">
        <f>'VDStre_PS01_DPH - PS01 - ...'!J35</f>
        <v>0</v>
      </c>
      <c r="AY95" s="84">
        <f>'VDStre_PS01_DPH - PS01 - ...'!J36</f>
        <v>0</v>
      </c>
      <c r="AZ95" s="84">
        <f>'VDStre_PS01_DPH - PS01 - ...'!F33</f>
        <v>0</v>
      </c>
      <c r="BA95" s="84">
        <f>'VDStre_PS01_DPH - PS01 - ...'!F34</f>
        <v>0</v>
      </c>
      <c r="BB95" s="84">
        <f>'VDStre_PS01_DPH - PS01 - ...'!F35</f>
        <v>0</v>
      </c>
      <c r="BC95" s="84">
        <f>'VDStre_PS01_DPH - PS01 - ...'!F36</f>
        <v>0</v>
      </c>
      <c r="BD95" s="86">
        <f>'VDStre_PS01_DPH - PS01 - ...'!F37</f>
        <v>0</v>
      </c>
      <c r="BT95" s="87" t="s">
        <v>85</v>
      </c>
      <c r="BV95" s="87" t="s">
        <v>79</v>
      </c>
      <c r="BW95" s="87" t="s">
        <v>86</v>
      </c>
      <c r="BX95" s="87" t="s">
        <v>4</v>
      </c>
      <c r="CL95" s="87" t="s">
        <v>19</v>
      </c>
      <c r="CM95" s="87" t="s">
        <v>87</v>
      </c>
    </row>
    <row r="96" spans="1:91" s="7" customFormat="1" ht="37.5" customHeight="1">
      <c r="A96" s="78" t="s">
        <v>81</v>
      </c>
      <c r="B96" s="79"/>
      <c r="C96" s="80"/>
      <c r="D96" s="220" t="s">
        <v>88</v>
      </c>
      <c r="E96" s="220"/>
      <c r="F96" s="220"/>
      <c r="G96" s="220"/>
      <c r="H96" s="220"/>
      <c r="I96" s="81"/>
      <c r="J96" s="220" t="s">
        <v>89</v>
      </c>
      <c r="K96" s="220"/>
      <c r="L96" s="220"/>
      <c r="M96" s="220"/>
      <c r="N96" s="220"/>
      <c r="O96" s="220"/>
      <c r="P96" s="220"/>
      <c r="Q96" s="220"/>
      <c r="R96" s="220"/>
      <c r="S96" s="220"/>
      <c r="T96" s="220"/>
      <c r="U96" s="220"/>
      <c r="V96" s="220"/>
      <c r="W96" s="220"/>
      <c r="X96" s="220"/>
      <c r="Y96" s="220"/>
      <c r="Z96" s="220"/>
      <c r="AA96" s="220"/>
      <c r="AB96" s="220"/>
      <c r="AC96" s="220"/>
      <c r="AD96" s="220"/>
      <c r="AE96" s="220"/>
      <c r="AF96" s="220"/>
      <c r="AG96" s="218">
        <f>'VDStre_PS02_HPH - PS02 - ...'!J30</f>
        <v>0</v>
      </c>
      <c r="AH96" s="219"/>
      <c r="AI96" s="219"/>
      <c r="AJ96" s="219"/>
      <c r="AK96" s="219"/>
      <c r="AL96" s="219"/>
      <c r="AM96" s="219"/>
      <c r="AN96" s="218">
        <f>SUM(AG96,AT96)</f>
        <v>0</v>
      </c>
      <c r="AO96" s="219"/>
      <c r="AP96" s="219"/>
      <c r="AQ96" s="82" t="s">
        <v>84</v>
      </c>
      <c r="AR96" s="79"/>
      <c r="AS96" s="88">
        <v>0</v>
      </c>
      <c r="AT96" s="89">
        <f>ROUND(SUM(AV96:AW96),2)</f>
        <v>0</v>
      </c>
      <c r="AU96" s="90">
        <f>'VDStre_PS02_HPH - PS02 - ...'!P128</f>
        <v>0</v>
      </c>
      <c r="AV96" s="89">
        <f>'VDStre_PS02_HPH - PS02 - ...'!J33</f>
        <v>0</v>
      </c>
      <c r="AW96" s="89">
        <f>'VDStre_PS02_HPH - PS02 - ...'!J34</f>
        <v>0</v>
      </c>
      <c r="AX96" s="89">
        <f>'VDStre_PS02_HPH - PS02 - ...'!J35</f>
        <v>0</v>
      </c>
      <c r="AY96" s="89">
        <f>'VDStre_PS02_HPH - PS02 - ...'!J36</f>
        <v>0</v>
      </c>
      <c r="AZ96" s="89">
        <f>'VDStre_PS02_HPH - PS02 - ...'!F33</f>
        <v>0</v>
      </c>
      <c r="BA96" s="89">
        <f>'VDStre_PS02_HPH - PS02 - ...'!F34</f>
        <v>0</v>
      </c>
      <c r="BB96" s="89">
        <f>'VDStre_PS02_HPH - PS02 - ...'!F35</f>
        <v>0</v>
      </c>
      <c r="BC96" s="89">
        <f>'VDStre_PS02_HPH - PS02 - ...'!F36</f>
        <v>0</v>
      </c>
      <c r="BD96" s="91">
        <f>'VDStre_PS02_HPH - PS02 - ...'!F37</f>
        <v>0</v>
      </c>
      <c r="BT96" s="87" t="s">
        <v>85</v>
      </c>
      <c r="BV96" s="87" t="s">
        <v>79</v>
      </c>
      <c r="BW96" s="87" t="s">
        <v>90</v>
      </c>
      <c r="BX96" s="87" t="s">
        <v>4</v>
      </c>
      <c r="CL96" s="87" t="s">
        <v>19</v>
      </c>
      <c r="CM96" s="87" t="s">
        <v>87</v>
      </c>
    </row>
    <row r="97" spans="1:57" s="2" customFormat="1" ht="30" customHeight="1">
      <c r="A97" s="31"/>
      <c r="B97" s="32"/>
      <c r="C97" s="31"/>
      <c r="D97" s="31"/>
      <c r="E97" s="31"/>
      <c r="F97" s="31"/>
      <c r="G97" s="31"/>
      <c r="H97" s="31"/>
      <c r="I97" s="31"/>
      <c r="J97" s="31"/>
      <c r="K97" s="31"/>
      <c r="L97" s="31"/>
      <c r="M97" s="31"/>
      <c r="N97" s="31"/>
      <c r="O97" s="31"/>
      <c r="P97" s="31"/>
      <c r="Q97" s="31"/>
      <c r="R97" s="31"/>
      <c r="S97" s="31"/>
      <c r="T97" s="31"/>
      <c r="U97" s="31"/>
      <c r="V97" s="31"/>
      <c r="W97" s="31"/>
      <c r="X97" s="31"/>
      <c r="Y97" s="31"/>
      <c r="Z97" s="31"/>
      <c r="AA97" s="31"/>
      <c r="AB97" s="31"/>
      <c r="AC97" s="31"/>
      <c r="AD97" s="31"/>
      <c r="AE97" s="31"/>
      <c r="AF97" s="31"/>
      <c r="AG97" s="31"/>
      <c r="AH97" s="31"/>
      <c r="AI97" s="31"/>
      <c r="AJ97" s="31"/>
      <c r="AK97" s="31"/>
      <c r="AL97" s="31"/>
      <c r="AM97" s="31"/>
      <c r="AN97" s="31"/>
      <c r="AO97" s="31"/>
      <c r="AP97" s="31"/>
      <c r="AQ97" s="31"/>
      <c r="AR97" s="32"/>
      <c r="AS97" s="31"/>
      <c r="AT97" s="31"/>
      <c r="AU97" s="31"/>
      <c r="AV97" s="31"/>
      <c r="AW97" s="31"/>
      <c r="AX97" s="31"/>
      <c r="AY97" s="31"/>
      <c r="AZ97" s="31"/>
      <c r="BA97" s="31"/>
      <c r="BB97" s="31"/>
      <c r="BC97" s="31"/>
      <c r="BD97" s="31"/>
      <c r="BE97" s="31"/>
    </row>
    <row r="98" spans="1:57" s="2" customFormat="1" ht="6.95" customHeight="1">
      <c r="A98" s="31"/>
      <c r="B98" s="46"/>
      <c r="C98" s="47"/>
      <c r="D98" s="47"/>
      <c r="E98" s="47"/>
      <c r="F98" s="47"/>
      <c r="G98" s="47"/>
      <c r="H98" s="47"/>
      <c r="I98" s="47"/>
      <c r="J98" s="47"/>
      <c r="K98" s="47"/>
      <c r="L98" s="47"/>
      <c r="M98" s="47"/>
      <c r="N98" s="47"/>
      <c r="O98" s="47"/>
      <c r="P98" s="47"/>
      <c r="Q98" s="47"/>
      <c r="R98" s="47"/>
      <c r="S98" s="47"/>
      <c r="T98" s="47"/>
      <c r="U98" s="47"/>
      <c r="V98" s="47"/>
      <c r="W98" s="47"/>
      <c r="X98" s="47"/>
      <c r="Y98" s="47"/>
      <c r="Z98" s="47"/>
      <c r="AA98" s="47"/>
      <c r="AB98" s="47"/>
      <c r="AC98" s="47"/>
      <c r="AD98" s="47"/>
      <c r="AE98" s="47"/>
      <c r="AF98" s="47"/>
      <c r="AG98" s="47"/>
      <c r="AH98" s="47"/>
      <c r="AI98" s="47"/>
      <c r="AJ98" s="47"/>
      <c r="AK98" s="47"/>
      <c r="AL98" s="47"/>
      <c r="AM98" s="47"/>
      <c r="AN98" s="47"/>
      <c r="AO98" s="47"/>
      <c r="AP98" s="47"/>
      <c r="AQ98" s="47"/>
      <c r="AR98" s="32"/>
      <c r="AS98" s="31"/>
      <c r="AT98" s="31"/>
      <c r="AU98" s="31"/>
      <c r="AV98" s="31"/>
      <c r="AW98" s="31"/>
      <c r="AX98" s="31"/>
      <c r="AY98" s="31"/>
      <c r="AZ98" s="31"/>
      <c r="BA98" s="31"/>
      <c r="BB98" s="31"/>
      <c r="BC98" s="31"/>
      <c r="BD98" s="31"/>
      <c r="BE98" s="31"/>
    </row>
  </sheetData>
  <mergeCells count="46">
    <mergeCell ref="AR2:BE2"/>
    <mergeCell ref="AN96:AP96"/>
    <mergeCell ref="AG96:AM96"/>
    <mergeCell ref="D96:H96"/>
    <mergeCell ref="J96:AF96"/>
    <mergeCell ref="AG94:AM94"/>
    <mergeCell ref="AN94:AP94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5" location="'VDStre_PS01_DPH - PS01 - ...'!C2" display="/"/>
    <hyperlink ref="A96" location="'VDStre_PS02_HPH - PS02 - ...'!C2" display="/"/>
  </hyperlinks>
  <pageMargins left="0.39374999999999999" right="0.39374999999999999" top="0.39374999999999999" bottom="0.39374999999999999" header="0" footer="0"/>
  <pageSetup paperSize="9" scale="75" fitToHeight="100" orientation="portrait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89"/>
  <sheetViews>
    <sheetView showGridLines="0" tabSelected="1" topLeftCell="A269" workbookViewId="0">
      <selection activeCell="I285" sqref="I285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17" t="s">
        <v>5</v>
      </c>
      <c r="M2" s="195"/>
      <c r="N2" s="195"/>
      <c r="O2" s="195"/>
      <c r="P2" s="195"/>
      <c r="Q2" s="195"/>
      <c r="R2" s="195"/>
      <c r="S2" s="195"/>
      <c r="T2" s="195"/>
      <c r="U2" s="195"/>
      <c r="V2" s="195"/>
      <c r="AT2" s="16" t="s">
        <v>86</v>
      </c>
    </row>
    <row r="3" spans="1:46" s="1" customFormat="1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87</v>
      </c>
    </row>
    <row r="4" spans="1:46" s="1" customFormat="1" ht="24.95" customHeight="1">
      <c r="B4" s="19"/>
      <c r="D4" s="20" t="s">
        <v>91</v>
      </c>
      <c r="L4" s="19"/>
      <c r="M4" s="92" t="s">
        <v>10</v>
      </c>
      <c r="AT4" s="16" t="s">
        <v>3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26" t="s">
        <v>16</v>
      </c>
      <c r="L6" s="19"/>
    </row>
    <row r="7" spans="1:46" s="1" customFormat="1" ht="16.5" customHeight="1">
      <c r="B7" s="19"/>
      <c r="E7" s="231" t="str">
        <f>'Rekapitulace stavby'!K6</f>
        <v>VD Střekov, oprava provizorního hrazení VPK z dolní a horní vody</v>
      </c>
      <c r="F7" s="232"/>
      <c r="G7" s="232"/>
      <c r="H7" s="232"/>
      <c r="L7" s="19"/>
    </row>
    <row r="8" spans="1:46" s="2" customFormat="1" ht="12" customHeight="1">
      <c r="A8" s="31"/>
      <c r="B8" s="32"/>
      <c r="C8" s="31"/>
      <c r="D8" s="26" t="s">
        <v>92</v>
      </c>
      <c r="E8" s="31"/>
      <c r="F8" s="31"/>
      <c r="G8" s="31"/>
      <c r="H8" s="31"/>
      <c r="I8" s="31"/>
      <c r="J8" s="31"/>
      <c r="K8" s="31"/>
      <c r="L8" s="41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30" customHeight="1">
      <c r="A9" s="31"/>
      <c r="B9" s="32"/>
      <c r="C9" s="31"/>
      <c r="D9" s="31"/>
      <c r="E9" s="228" t="s">
        <v>93</v>
      </c>
      <c r="F9" s="230"/>
      <c r="G9" s="230"/>
      <c r="H9" s="230"/>
      <c r="I9" s="31"/>
      <c r="J9" s="31"/>
      <c r="K9" s="31"/>
      <c r="L9" s="41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>
      <c r="A10" s="31"/>
      <c r="B10" s="32"/>
      <c r="C10" s="31"/>
      <c r="D10" s="31"/>
      <c r="E10" s="31"/>
      <c r="F10" s="31"/>
      <c r="G10" s="31"/>
      <c r="H10" s="31"/>
      <c r="I10" s="31"/>
      <c r="J10" s="31"/>
      <c r="K10" s="31"/>
      <c r="L10" s="41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2" customHeight="1">
      <c r="A11" s="31"/>
      <c r="B11" s="32"/>
      <c r="C11" s="31"/>
      <c r="D11" s="26" t="s">
        <v>18</v>
      </c>
      <c r="E11" s="31"/>
      <c r="F11" s="24" t="s">
        <v>19</v>
      </c>
      <c r="G11" s="31"/>
      <c r="H11" s="31"/>
      <c r="I11" s="26" t="s">
        <v>20</v>
      </c>
      <c r="J11" s="24" t="s">
        <v>1</v>
      </c>
      <c r="K11" s="31"/>
      <c r="L11" s="41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customHeight="1">
      <c r="A12" s="31"/>
      <c r="B12" s="32"/>
      <c r="C12" s="31"/>
      <c r="D12" s="26" t="s">
        <v>21</v>
      </c>
      <c r="E12" s="31"/>
      <c r="F12" s="24" t="s">
        <v>22</v>
      </c>
      <c r="G12" s="31"/>
      <c r="H12" s="31"/>
      <c r="I12" s="26" t="s">
        <v>23</v>
      </c>
      <c r="J12" s="54" t="str">
        <f>'Rekapitulace stavby'!AN8</f>
        <v>18. 12. 2020</v>
      </c>
      <c r="K12" s="31"/>
      <c r="L12" s="41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0.9" customHeight="1">
      <c r="A13" s="31"/>
      <c r="B13" s="32"/>
      <c r="C13" s="31"/>
      <c r="D13" s="31"/>
      <c r="E13" s="31"/>
      <c r="F13" s="31"/>
      <c r="G13" s="31"/>
      <c r="H13" s="31"/>
      <c r="I13" s="31"/>
      <c r="J13" s="31"/>
      <c r="K13" s="31"/>
      <c r="L13" s="41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2"/>
      <c r="C14" s="31"/>
      <c r="D14" s="26" t="s">
        <v>25</v>
      </c>
      <c r="E14" s="31"/>
      <c r="F14" s="31"/>
      <c r="G14" s="31"/>
      <c r="H14" s="31"/>
      <c r="I14" s="26" t="s">
        <v>26</v>
      </c>
      <c r="J14" s="24" t="s">
        <v>1</v>
      </c>
      <c r="K14" s="31"/>
      <c r="L14" s="4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8" customHeight="1">
      <c r="A15" s="31"/>
      <c r="B15" s="32"/>
      <c r="C15" s="31"/>
      <c r="D15" s="31"/>
      <c r="E15" s="24" t="s">
        <v>27</v>
      </c>
      <c r="F15" s="31"/>
      <c r="G15" s="31"/>
      <c r="H15" s="31"/>
      <c r="I15" s="26" t="s">
        <v>28</v>
      </c>
      <c r="J15" s="24" t="s">
        <v>1</v>
      </c>
      <c r="K15" s="31"/>
      <c r="L15" s="41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6.95" customHeight="1">
      <c r="A16" s="31"/>
      <c r="B16" s="32"/>
      <c r="C16" s="31"/>
      <c r="D16" s="31"/>
      <c r="E16" s="31"/>
      <c r="F16" s="31"/>
      <c r="G16" s="31"/>
      <c r="H16" s="31"/>
      <c r="I16" s="31"/>
      <c r="J16" s="31"/>
      <c r="K16" s="31"/>
      <c r="L16" s="41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2" customHeight="1">
      <c r="A17" s="31"/>
      <c r="B17" s="32"/>
      <c r="C17" s="31"/>
      <c r="D17" s="26" t="s">
        <v>29</v>
      </c>
      <c r="E17" s="31"/>
      <c r="F17" s="31"/>
      <c r="G17" s="31"/>
      <c r="H17" s="31"/>
      <c r="I17" s="26" t="s">
        <v>26</v>
      </c>
      <c r="J17" s="27" t="str">
        <f>'Rekapitulace stavby'!AN13</f>
        <v>Vyplň údaj</v>
      </c>
      <c r="K17" s="31"/>
      <c r="L17" s="41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8" customHeight="1">
      <c r="A18" s="31"/>
      <c r="B18" s="32"/>
      <c r="C18" s="31"/>
      <c r="D18" s="31"/>
      <c r="E18" s="233" t="str">
        <f>'Rekapitulace stavby'!E14</f>
        <v>Vyplň údaj</v>
      </c>
      <c r="F18" s="194"/>
      <c r="G18" s="194"/>
      <c r="H18" s="194"/>
      <c r="I18" s="26" t="s">
        <v>28</v>
      </c>
      <c r="J18" s="27" t="str">
        <f>'Rekapitulace stavby'!AN14</f>
        <v>Vyplň údaj</v>
      </c>
      <c r="K18" s="31"/>
      <c r="L18" s="41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6.95" customHeight="1">
      <c r="A19" s="31"/>
      <c r="B19" s="32"/>
      <c r="C19" s="31"/>
      <c r="D19" s="31"/>
      <c r="E19" s="31"/>
      <c r="F19" s="31"/>
      <c r="G19" s="31"/>
      <c r="H19" s="31"/>
      <c r="I19" s="31"/>
      <c r="J19" s="31"/>
      <c r="K19" s="31"/>
      <c r="L19" s="41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2" customHeight="1">
      <c r="A20" s="31"/>
      <c r="B20" s="32"/>
      <c r="C20" s="31"/>
      <c r="D20" s="26" t="s">
        <v>31</v>
      </c>
      <c r="E20" s="31"/>
      <c r="F20" s="31"/>
      <c r="G20" s="31"/>
      <c r="H20" s="31"/>
      <c r="I20" s="26" t="s">
        <v>26</v>
      </c>
      <c r="J20" s="24" t="s">
        <v>1</v>
      </c>
      <c r="K20" s="31"/>
      <c r="L20" s="41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8" customHeight="1">
      <c r="A21" s="31"/>
      <c r="B21" s="32"/>
      <c r="C21" s="31"/>
      <c r="D21" s="31"/>
      <c r="E21" s="24" t="s">
        <v>32</v>
      </c>
      <c r="F21" s="31"/>
      <c r="G21" s="31"/>
      <c r="H21" s="31"/>
      <c r="I21" s="26" t="s">
        <v>28</v>
      </c>
      <c r="J21" s="24" t="s">
        <v>1</v>
      </c>
      <c r="K21" s="31"/>
      <c r="L21" s="41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6.95" customHeight="1">
      <c r="A22" s="31"/>
      <c r="B22" s="32"/>
      <c r="C22" s="31"/>
      <c r="D22" s="31"/>
      <c r="E22" s="31"/>
      <c r="F22" s="31"/>
      <c r="G22" s="31"/>
      <c r="H22" s="31"/>
      <c r="I22" s="31"/>
      <c r="J22" s="31"/>
      <c r="K22" s="31"/>
      <c r="L22" s="41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2" customHeight="1">
      <c r="A23" s="31"/>
      <c r="B23" s="32"/>
      <c r="C23" s="31"/>
      <c r="D23" s="26" t="s">
        <v>34</v>
      </c>
      <c r="E23" s="31"/>
      <c r="F23" s="31"/>
      <c r="G23" s="31"/>
      <c r="H23" s="31"/>
      <c r="I23" s="26" t="s">
        <v>26</v>
      </c>
      <c r="J23" s="24" t="s">
        <v>1</v>
      </c>
      <c r="K23" s="31"/>
      <c r="L23" s="41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8" customHeight="1">
      <c r="A24" s="31"/>
      <c r="B24" s="32"/>
      <c r="C24" s="31"/>
      <c r="D24" s="31"/>
      <c r="E24" s="24" t="s">
        <v>35</v>
      </c>
      <c r="F24" s="31"/>
      <c r="G24" s="31"/>
      <c r="H24" s="31"/>
      <c r="I24" s="26" t="s">
        <v>28</v>
      </c>
      <c r="J24" s="24" t="s">
        <v>1</v>
      </c>
      <c r="K24" s="31"/>
      <c r="L24" s="41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6.95" customHeight="1">
      <c r="A25" s="31"/>
      <c r="B25" s="32"/>
      <c r="C25" s="31"/>
      <c r="D25" s="31"/>
      <c r="E25" s="31"/>
      <c r="F25" s="31"/>
      <c r="G25" s="31"/>
      <c r="H25" s="31"/>
      <c r="I25" s="31"/>
      <c r="J25" s="31"/>
      <c r="K25" s="31"/>
      <c r="L25" s="4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2" customHeight="1">
      <c r="A26" s="31"/>
      <c r="B26" s="32"/>
      <c r="C26" s="31"/>
      <c r="D26" s="26" t="s">
        <v>36</v>
      </c>
      <c r="E26" s="31"/>
      <c r="F26" s="31"/>
      <c r="G26" s="31"/>
      <c r="H26" s="31"/>
      <c r="I26" s="31"/>
      <c r="J26" s="31"/>
      <c r="K26" s="31"/>
      <c r="L26" s="41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8" customFormat="1" ht="16.5" customHeight="1">
      <c r="A27" s="93"/>
      <c r="B27" s="94"/>
      <c r="C27" s="93"/>
      <c r="D27" s="93"/>
      <c r="E27" s="199" t="s">
        <v>1</v>
      </c>
      <c r="F27" s="199"/>
      <c r="G27" s="199"/>
      <c r="H27" s="199"/>
      <c r="I27" s="93"/>
      <c r="J27" s="93"/>
      <c r="K27" s="93"/>
      <c r="L27" s="95"/>
      <c r="S27" s="93"/>
      <c r="T27" s="93"/>
      <c r="U27" s="93"/>
      <c r="V27" s="93"/>
      <c r="W27" s="93"/>
      <c r="X27" s="93"/>
      <c r="Y27" s="93"/>
      <c r="Z27" s="93"/>
      <c r="AA27" s="93"/>
      <c r="AB27" s="93"/>
      <c r="AC27" s="93"/>
      <c r="AD27" s="93"/>
      <c r="AE27" s="93"/>
    </row>
    <row r="28" spans="1:31" s="2" customFormat="1" ht="6.95" customHeight="1">
      <c r="A28" s="31"/>
      <c r="B28" s="32"/>
      <c r="C28" s="31"/>
      <c r="D28" s="31"/>
      <c r="E28" s="31"/>
      <c r="F28" s="31"/>
      <c r="G28" s="31"/>
      <c r="H28" s="31"/>
      <c r="I28" s="31"/>
      <c r="J28" s="31"/>
      <c r="K28" s="31"/>
      <c r="L28" s="41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5" customHeight="1">
      <c r="A29" s="31"/>
      <c r="B29" s="32"/>
      <c r="C29" s="31"/>
      <c r="D29" s="65"/>
      <c r="E29" s="65"/>
      <c r="F29" s="65"/>
      <c r="G29" s="65"/>
      <c r="H29" s="65"/>
      <c r="I29" s="65"/>
      <c r="J29" s="65"/>
      <c r="K29" s="65"/>
      <c r="L29" s="41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25.35" customHeight="1">
      <c r="A30" s="31"/>
      <c r="B30" s="32"/>
      <c r="C30" s="31"/>
      <c r="D30" s="96" t="s">
        <v>37</v>
      </c>
      <c r="E30" s="31"/>
      <c r="F30" s="31"/>
      <c r="G30" s="31"/>
      <c r="H30" s="31"/>
      <c r="I30" s="31"/>
      <c r="J30" s="70">
        <f>ROUND(J129, 2)</f>
        <v>0</v>
      </c>
      <c r="K30" s="31"/>
      <c r="L30" s="41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5" customHeight="1">
      <c r="A31" s="31"/>
      <c r="B31" s="32"/>
      <c r="C31" s="31"/>
      <c r="D31" s="65"/>
      <c r="E31" s="65"/>
      <c r="F31" s="65"/>
      <c r="G31" s="65"/>
      <c r="H31" s="65"/>
      <c r="I31" s="65"/>
      <c r="J31" s="65"/>
      <c r="K31" s="65"/>
      <c r="L31" s="41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14.45" customHeight="1">
      <c r="A32" s="31"/>
      <c r="B32" s="32"/>
      <c r="C32" s="31"/>
      <c r="D32" s="31"/>
      <c r="E32" s="31"/>
      <c r="F32" s="35" t="s">
        <v>39</v>
      </c>
      <c r="G32" s="31"/>
      <c r="H32" s="31"/>
      <c r="I32" s="35" t="s">
        <v>38</v>
      </c>
      <c r="J32" s="35" t="s">
        <v>40</v>
      </c>
      <c r="K32" s="31"/>
      <c r="L32" s="41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14.45" customHeight="1">
      <c r="A33" s="31"/>
      <c r="B33" s="32"/>
      <c r="C33" s="31"/>
      <c r="D33" s="97" t="s">
        <v>41</v>
      </c>
      <c r="E33" s="26" t="s">
        <v>42</v>
      </c>
      <c r="F33" s="98">
        <f>ROUND((SUM(BE129:BE288)),  2)</f>
        <v>0</v>
      </c>
      <c r="G33" s="31"/>
      <c r="H33" s="31"/>
      <c r="I33" s="99">
        <v>0.21</v>
      </c>
      <c r="J33" s="98">
        <f>ROUND(((SUM(BE129:BE288))*I33),  2)</f>
        <v>0</v>
      </c>
      <c r="K33" s="31"/>
      <c r="L33" s="41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customHeight="1">
      <c r="A34" s="31"/>
      <c r="B34" s="32"/>
      <c r="C34" s="31"/>
      <c r="D34" s="31"/>
      <c r="E34" s="26" t="s">
        <v>43</v>
      </c>
      <c r="F34" s="98">
        <f>ROUND((SUM(BF129:BF288)),  2)</f>
        <v>0</v>
      </c>
      <c r="G34" s="31"/>
      <c r="H34" s="31"/>
      <c r="I34" s="99">
        <v>0.15</v>
      </c>
      <c r="J34" s="98">
        <f>ROUND(((SUM(BF129:BF288))*I34),  2)</f>
        <v>0</v>
      </c>
      <c r="K34" s="31"/>
      <c r="L34" s="41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hidden="1" customHeight="1">
      <c r="A35" s="31"/>
      <c r="B35" s="32"/>
      <c r="C35" s="31"/>
      <c r="D35" s="31"/>
      <c r="E35" s="26" t="s">
        <v>44</v>
      </c>
      <c r="F35" s="98">
        <f>ROUND((SUM(BG129:BG288)),  2)</f>
        <v>0</v>
      </c>
      <c r="G35" s="31"/>
      <c r="H35" s="31"/>
      <c r="I35" s="99">
        <v>0.21</v>
      </c>
      <c r="J35" s="98">
        <f>0</f>
        <v>0</v>
      </c>
      <c r="K35" s="31"/>
      <c r="L35" s="41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hidden="1" customHeight="1">
      <c r="A36" s="31"/>
      <c r="B36" s="32"/>
      <c r="C36" s="31"/>
      <c r="D36" s="31"/>
      <c r="E36" s="26" t="s">
        <v>45</v>
      </c>
      <c r="F36" s="98">
        <f>ROUND((SUM(BH129:BH288)),  2)</f>
        <v>0</v>
      </c>
      <c r="G36" s="31"/>
      <c r="H36" s="31"/>
      <c r="I36" s="99">
        <v>0.15</v>
      </c>
      <c r="J36" s="98">
        <f>0</f>
        <v>0</v>
      </c>
      <c r="K36" s="31"/>
      <c r="L36" s="4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2"/>
      <c r="C37" s="31"/>
      <c r="D37" s="31"/>
      <c r="E37" s="26" t="s">
        <v>46</v>
      </c>
      <c r="F37" s="98">
        <f>ROUND((SUM(BI129:BI288)),  2)</f>
        <v>0</v>
      </c>
      <c r="G37" s="31"/>
      <c r="H37" s="31"/>
      <c r="I37" s="99">
        <v>0</v>
      </c>
      <c r="J37" s="98">
        <f>0</f>
        <v>0</v>
      </c>
      <c r="K37" s="31"/>
      <c r="L37" s="41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6.95" customHeight="1">
      <c r="A38" s="31"/>
      <c r="B38" s="32"/>
      <c r="C38" s="31"/>
      <c r="D38" s="31"/>
      <c r="E38" s="31"/>
      <c r="F38" s="31"/>
      <c r="G38" s="31"/>
      <c r="H38" s="31"/>
      <c r="I38" s="31"/>
      <c r="J38" s="31"/>
      <c r="K38" s="31"/>
      <c r="L38" s="41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25.35" customHeight="1">
      <c r="A39" s="31"/>
      <c r="B39" s="32"/>
      <c r="C39" s="100"/>
      <c r="D39" s="101" t="s">
        <v>47</v>
      </c>
      <c r="E39" s="59"/>
      <c r="F39" s="59"/>
      <c r="G39" s="102" t="s">
        <v>48</v>
      </c>
      <c r="H39" s="103" t="s">
        <v>49</v>
      </c>
      <c r="I39" s="59"/>
      <c r="J39" s="104">
        <f>SUM(J30:J37)</f>
        <v>0</v>
      </c>
      <c r="K39" s="105"/>
      <c r="L39" s="41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14.45" customHeight="1">
      <c r="A40" s="31"/>
      <c r="B40" s="32"/>
      <c r="C40" s="31"/>
      <c r="D40" s="31"/>
      <c r="E40" s="31"/>
      <c r="F40" s="31"/>
      <c r="G40" s="31"/>
      <c r="H40" s="31"/>
      <c r="I40" s="31"/>
      <c r="J40" s="31"/>
      <c r="K40" s="31"/>
      <c r="L40" s="41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1" customFormat="1" ht="14.45" customHeight="1">
      <c r="B41" s="19"/>
      <c r="L41" s="19"/>
    </row>
    <row r="42" spans="1:31" s="1" customFormat="1" ht="14.45" customHeight="1">
      <c r="B42" s="19"/>
      <c r="L42" s="19"/>
    </row>
    <row r="43" spans="1:31" s="1" customFormat="1" ht="14.45" customHeight="1">
      <c r="B43" s="19"/>
      <c r="L43" s="19"/>
    </row>
    <row r="44" spans="1:31" s="1" customFormat="1" ht="14.45" customHeight="1">
      <c r="B44" s="19"/>
      <c r="L44" s="19"/>
    </row>
    <row r="45" spans="1:31" s="1" customFormat="1" ht="14.45" customHeight="1">
      <c r="B45" s="19"/>
      <c r="L45" s="19"/>
    </row>
    <row r="46" spans="1:31" s="1" customFormat="1" ht="14.45" customHeight="1">
      <c r="B46" s="19"/>
      <c r="L46" s="19"/>
    </row>
    <row r="47" spans="1:31" s="1" customFormat="1" ht="14.45" customHeight="1">
      <c r="B47" s="19"/>
      <c r="L47" s="19"/>
    </row>
    <row r="48" spans="1:31" s="1" customFormat="1" ht="14.45" customHeight="1">
      <c r="B48" s="19"/>
      <c r="L48" s="19"/>
    </row>
    <row r="49" spans="1:31" s="1" customFormat="1" ht="14.45" customHeight="1">
      <c r="B49" s="19"/>
      <c r="L49" s="19"/>
    </row>
    <row r="50" spans="1:31" s="2" customFormat="1" ht="14.45" customHeight="1">
      <c r="B50" s="41"/>
      <c r="D50" s="42" t="s">
        <v>50</v>
      </c>
      <c r="E50" s="43"/>
      <c r="F50" s="43"/>
      <c r="G50" s="42" t="s">
        <v>51</v>
      </c>
      <c r="H50" s="43"/>
      <c r="I50" s="43"/>
      <c r="J50" s="43"/>
      <c r="K50" s="43"/>
      <c r="L50" s="41"/>
    </row>
    <row r="51" spans="1:31">
      <c r="B51" s="19"/>
      <c r="L51" s="19"/>
    </row>
    <row r="52" spans="1:31">
      <c r="B52" s="19"/>
      <c r="L52" s="19"/>
    </row>
    <row r="53" spans="1:31">
      <c r="B53" s="19"/>
      <c r="L53" s="19"/>
    </row>
    <row r="54" spans="1:31">
      <c r="B54" s="19"/>
      <c r="L54" s="19"/>
    </row>
    <row r="55" spans="1:31">
      <c r="B55" s="19"/>
      <c r="L55" s="19"/>
    </row>
    <row r="56" spans="1:31">
      <c r="B56" s="19"/>
      <c r="L56" s="19"/>
    </row>
    <row r="57" spans="1:31">
      <c r="B57" s="19"/>
      <c r="L57" s="19"/>
    </row>
    <row r="58" spans="1:31">
      <c r="B58" s="19"/>
      <c r="L58" s="19"/>
    </row>
    <row r="59" spans="1:31">
      <c r="B59" s="19"/>
      <c r="L59" s="19"/>
    </row>
    <row r="60" spans="1:31">
      <c r="B60" s="19"/>
      <c r="L60" s="19"/>
    </row>
    <row r="61" spans="1:31" s="2" customFormat="1" ht="12.75">
      <c r="A61" s="31"/>
      <c r="B61" s="32"/>
      <c r="C61" s="31"/>
      <c r="D61" s="44" t="s">
        <v>52</v>
      </c>
      <c r="E61" s="34"/>
      <c r="F61" s="106" t="s">
        <v>53</v>
      </c>
      <c r="G61" s="44" t="s">
        <v>52</v>
      </c>
      <c r="H61" s="34"/>
      <c r="I61" s="34"/>
      <c r="J61" s="107" t="s">
        <v>53</v>
      </c>
      <c r="K61" s="34"/>
      <c r="L61" s="41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>
      <c r="B62" s="19"/>
      <c r="L62" s="19"/>
    </row>
    <row r="63" spans="1:31">
      <c r="B63" s="19"/>
      <c r="L63" s="19"/>
    </row>
    <row r="64" spans="1:31">
      <c r="B64" s="19"/>
      <c r="L64" s="19"/>
    </row>
    <row r="65" spans="1:31" s="2" customFormat="1" ht="12.75">
      <c r="A65" s="31"/>
      <c r="B65" s="32"/>
      <c r="C65" s="31"/>
      <c r="D65" s="42" t="s">
        <v>54</v>
      </c>
      <c r="E65" s="45"/>
      <c r="F65" s="45"/>
      <c r="G65" s="42" t="s">
        <v>55</v>
      </c>
      <c r="H65" s="45"/>
      <c r="I65" s="45"/>
      <c r="J65" s="45"/>
      <c r="K65" s="45"/>
      <c r="L65" s="41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>
      <c r="B66" s="19"/>
      <c r="L66" s="19"/>
    </row>
    <row r="67" spans="1:31">
      <c r="B67" s="19"/>
      <c r="L67" s="19"/>
    </row>
    <row r="68" spans="1:31">
      <c r="B68" s="19"/>
      <c r="L68" s="19"/>
    </row>
    <row r="69" spans="1:31">
      <c r="B69" s="19"/>
      <c r="L69" s="19"/>
    </row>
    <row r="70" spans="1:31">
      <c r="B70" s="19"/>
      <c r="L70" s="19"/>
    </row>
    <row r="71" spans="1:31">
      <c r="B71" s="19"/>
      <c r="L71" s="19"/>
    </row>
    <row r="72" spans="1:31">
      <c r="B72" s="19"/>
      <c r="L72" s="19"/>
    </row>
    <row r="73" spans="1:31">
      <c r="B73" s="19"/>
      <c r="L73" s="19"/>
    </row>
    <row r="74" spans="1:31">
      <c r="B74" s="19"/>
      <c r="L74" s="19"/>
    </row>
    <row r="75" spans="1:31">
      <c r="B75" s="19"/>
      <c r="L75" s="19"/>
    </row>
    <row r="76" spans="1:31" s="2" customFormat="1" ht="12.75">
      <c r="A76" s="31"/>
      <c r="B76" s="32"/>
      <c r="C76" s="31"/>
      <c r="D76" s="44" t="s">
        <v>52</v>
      </c>
      <c r="E76" s="34"/>
      <c r="F76" s="106" t="s">
        <v>53</v>
      </c>
      <c r="G76" s="44" t="s">
        <v>52</v>
      </c>
      <c r="H76" s="34"/>
      <c r="I76" s="34"/>
      <c r="J76" s="107" t="s">
        <v>53</v>
      </c>
      <c r="K76" s="34"/>
      <c r="L76" s="41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customHeight="1">
      <c r="A77" s="31"/>
      <c r="B77" s="46"/>
      <c r="C77" s="47"/>
      <c r="D77" s="47"/>
      <c r="E77" s="47"/>
      <c r="F77" s="47"/>
      <c r="G77" s="47"/>
      <c r="H77" s="47"/>
      <c r="I77" s="47"/>
      <c r="J77" s="47"/>
      <c r="K77" s="47"/>
      <c r="L77" s="41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47" s="2" customFormat="1" ht="6.95" customHeight="1">
      <c r="A81" s="31"/>
      <c r="B81" s="48"/>
      <c r="C81" s="49"/>
      <c r="D81" s="49"/>
      <c r="E81" s="49"/>
      <c r="F81" s="49"/>
      <c r="G81" s="49"/>
      <c r="H81" s="49"/>
      <c r="I81" s="49"/>
      <c r="J81" s="49"/>
      <c r="K81" s="49"/>
      <c r="L81" s="41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47" s="2" customFormat="1" ht="24.95" customHeight="1">
      <c r="A82" s="31"/>
      <c r="B82" s="32"/>
      <c r="C82" s="20" t="s">
        <v>94</v>
      </c>
      <c r="D82" s="31"/>
      <c r="E82" s="31"/>
      <c r="F82" s="31"/>
      <c r="G82" s="31"/>
      <c r="H82" s="31"/>
      <c r="I82" s="31"/>
      <c r="J82" s="31"/>
      <c r="K82" s="31"/>
      <c r="L82" s="41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47" s="2" customFormat="1" ht="6.95" customHeight="1">
      <c r="A83" s="31"/>
      <c r="B83" s="32"/>
      <c r="C83" s="31"/>
      <c r="D83" s="31"/>
      <c r="E83" s="31"/>
      <c r="F83" s="31"/>
      <c r="G83" s="31"/>
      <c r="H83" s="31"/>
      <c r="I83" s="31"/>
      <c r="J83" s="31"/>
      <c r="K83" s="31"/>
      <c r="L83" s="41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47" s="2" customFormat="1" ht="12" customHeight="1">
      <c r="A84" s="31"/>
      <c r="B84" s="32"/>
      <c r="C84" s="26" t="s">
        <v>16</v>
      </c>
      <c r="D84" s="31"/>
      <c r="E84" s="31"/>
      <c r="F84" s="31"/>
      <c r="G84" s="31"/>
      <c r="H84" s="31"/>
      <c r="I84" s="31"/>
      <c r="J84" s="31"/>
      <c r="K84" s="31"/>
      <c r="L84" s="41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47" s="2" customFormat="1" ht="16.5" customHeight="1">
      <c r="A85" s="31"/>
      <c r="B85" s="32"/>
      <c r="C85" s="31"/>
      <c r="D85" s="31"/>
      <c r="E85" s="231" t="str">
        <f>E7</f>
        <v>VD Střekov, oprava provizorního hrazení VPK z dolní a horní vody</v>
      </c>
      <c r="F85" s="232"/>
      <c r="G85" s="232"/>
      <c r="H85" s="232"/>
      <c r="I85" s="31"/>
      <c r="J85" s="31"/>
      <c r="K85" s="31"/>
      <c r="L85" s="41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47" s="2" customFormat="1" ht="12" customHeight="1">
      <c r="A86" s="31"/>
      <c r="B86" s="32"/>
      <c r="C86" s="26" t="s">
        <v>92</v>
      </c>
      <c r="D86" s="31"/>
      <c r="E86" s="31"/>
      <c r="F86" s="31"/>
      <c r="G86" s="31"/>
      <c r="H86" s="31"/>
      <c r="I86" s="31"/>
      <c r="J86" s="31"/>
      <c r="K86" s="31"/>
      <c r="L86" s="41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</row>
    <row r="87" spans="1:47" s="2" customFormat="1" ht="30" customHeight="1">
      <c r="A87" s="31"/>
      <c r="B87" s="32"/>
      <c r="C87" s="31"/>
      <c r="D87" s="31"/>
      <c r="E87" s="228" t="str">
        <f>E9</f>
        <v>VDStre_PS01_DPH - PS01 - Oprava dolního provizorního hrazení</v>
      </c>
      <c r="F87" s="230"/>
      <c r="G87" s="230"/>
      <c r="H87" s="230"/>
      <c r="I87" s="31"/>
      <c r="J87" s="31"/>
      <c r="K87" s="31"/>
      <c r="L87" s="41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47" s="2" customFormat="1" ht="6.95" customHeight="1">
      <c r="A88" s="31"/>
      <c r="B88" s="32"/>
      <c r="C88" s="31"/>
      <c r="D88" s="31"/>
      <c r="E88" s="31"/>
      <c r="F88" s="31"/>
      <c r="G88" s="31"/>
      <c r="H88" s="31"/>
      <c r="I88" s="31"/>
      <c r="J88" s="31"/>
      <c r="K88" s="31"/>
      <c r="L88" s="41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47" s="2" customFormat="1" ht="12" customHeight="1">
      <c r="A89" s="31"/>
      <c r="B89" s="32"/>
      <c r="C89" s="26" t="s">
        <v>21</v>
      </c>
      <c r="D89" s="31"/>
      <c r="E89" s="31"/>
      <c r="F89" s="24" t="str">
        <f>F12</f>
        <v>VD Střekov</v>
      </c>
      <c r="G89" s="31"/>
      <c r="H89" s="31"/>
      <c r="I89" s="26" t="s">
        <v>23</v>
      </c>
      <c r="J89" s="54" t="str">
        <f>IF(J12="","",J12)</f>
        <v>18. 12. 2020</v>
      </c>
      <c r="K89" s="31"/>
      <c r="L89" s="41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47" s="2" customFormat="1" ht="6.95" customHeight="1">
      <c r="A90" s="31"/>
      <c r="B90" s="32"/>
      <c r="C90" s="31"/>
      <c r="D90" s="31"/>
      <c r="E90" s="31"/>
      <c r="F90" s="31"/>
      <c r="G90" s="31"/>
      <c r="H90" s="31"/>
      <c r="I90" s="31"/>
      <c r="J90" s="31"/>
      <c r="K90" s="31"/>
      <c r="L90" s="41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47" s="2" customFormat="1" ht="15.2" customHeight="1">
      <c r="A91" s="31"/>
      <c r="B91" s="32"/>
      <c r="C91" s="26" t="s">
        <v>25</v>
      </c>
      <c r="D91" s="31"/>
      <c r="E91" s="31"/>
      <c r="F91" s="24" t="str">
        <f>E15</f>
        <v>Povodí Labe, s.p.</v>
      </c>
      <c r="G91" s="31"/>
      <c r="H91" s="31"/>
      <c r="I91" s="26" t="s">
        <v>31</v>
      </c>
      <c r="J91" s="29" t="str">
        <f>E21</f>
        <v>AW-DAD, s.r.o.</v>
      </c>
      <c r="K91" s="31"/>
      <c r="L91" s="41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47" s="2" customFormat="1" ht="15.2" customHeight="1">
      <c r="A92" s="31"/>
      <c r="B92" s="32"/>
      <c r="C92" s="26" t="s">
        <v>29</v>
      </c>
      <c r="D92" s="31"/>
      <c r="E92" s="31"/>
      <c r="F92" s="24" t="str">
        <f>IF(E18="","",E18)</f>
        <v>Vyplň údaj</v>
      </c>
      <c r="G92" s="31"/>
      <c r="H92" s="31"/>
      <c r="I92" s="26" t="s">
        <v>34</v>
      </c>
      <c r="J92" s="29" t="str">
        <f>E24</f>
        <v>MD</v>
      </c>
      <c r="K92" s="31"/>
      <c r="L92" s="41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47" s="2" customFormat="1" ht="10.35" customHeight="1">
      <c r="A93" s="31"/>
      <c r="B93" s="32"/>
      <c r="C93" s="31"/>
      <c r="D93" s="31"/>
      <c r="E93" s="31"/>
      <c r="F93" s="31"/>
      <c r="G93" s="31"/>
      <c r="H93" s="31"/>
      <c r="I93" s="31"/>
      <c r="J93" s="31"/>
      <c r="K93" s="31"/>
      <c r="L93" s="41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47" s="2" customFormat="1" ht="29.25" customHeight="1">
      <c r="A94" s="31"/>
      <c r="B94" s="32"/>
      <c r="C94" s="108" t="s">
        <v>95</v>
      </c>
      <c r="D94" s="100"/>
      <c r="E94" s="100"/>
      <c r="F94" s="100"/>
      <c r="G94" s="100"/>
      <c r="H94" s="100"/>
      <c r="I94" s="100"/>
      <c r="J94" s="109" t="s">
        <v>96</v>
      </c>
      <c r="K94" s="100"/>
      <c r="L94" s="41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47" s="2" customFormat="1" ht="10.35" customHeight="1">
      <c r="A95" s="31"/>
      <c r="B95" s="32"/>
      <c r="C95" s="31"/>
      <c r="D95" s="31"/>
      <c r="E95" s="31"/>
      <c r="F95" s="31"/>
      <c r="G95" s="31"/>
      <c r="H95" s="31"/>
      <c r="I95" s="31"/>
      <c r="J95" s="31"/>
      <c r="K95" s="31"/>
      <c r="L95" s="41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47" s="2" customFormat="1" ht="22.9" customHeight="1">
      <c r="A96" s="31"/>
      <c r="B96" s="32"/>
      <c r="C96" s="110" t="s">
        <v>97</v>
      </c>
      <c r="D96" s="31"/>
      <c r="E96" s="31"/>
      <c r="F96" s="31"/>
      <c r="G96" s="31"/>
      <c r="H96" s="31"/>
      <c r="I96" s="31"/>
      <c r="J96" s="70">
        <f>J129</f>
        <v>0</v>
      </c>
      <c r="K96" s="31"/>
      <c r="L96" s="41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U96" s="16" t="s">
        <v>98</v>
      </c>
    </row>
    <row r="97" spans="1:31" s="9" customFormat="1" ht="24.95" customHeight="1">
      <c r="B97" s="111"/>
      <c r="D97" s="112" t="s">
        <v>99</v>
      </c>
      <c r="E97" s="113"/>
      <c r="F97" s="113"/>
      <c r="G97" s="113"/>
      <c r="H97" s="113"/>
      <c r="I97" s="113"/>
      <c r="J97" s="114">
        <f>J130</f>
        <v>0</v>
      </c>
      <c r="L97" s="111"/>
    </row>
    <row r="98" spans="1:31" s="10" customFormat="1" ht="19.899999999999999" customHeight="1">
      <c r="B98" s="115"/>
      <c r="D98" s="116" t="s">
        <v>100</v>
      </c>
      <c r="E98" s="117"/>
      <c r="F98" s="117"/>
      <c r="G98" s="117"/>
      <c r="H98" s="117"/>
      <c r="I98" s="117"/>
      <c r="J98" s="118">
        <f>J131</f>
        <v>0</v>
      </c>
      <c r="L98" s="115"/>
    </row>
    <row r="99" spans="1:31" s="10" customFormat="1" ht="19.899999999999999" customHeight="1">
      <c r="B99" s="115"/>
      <c r="D99" s="116" t="s">
        <v>101</v>
      </c>
      <c r="E99" s="117"/>
      <c r="F99" s="117"/>
      <c r="G99" s="117"/>
      <c r="H99" s="117"/>
      <c r="I99" s="117"/>
      <c r="J99" s="118">
        <f>J136</f>
        <v>0</v>
      </c>
      <c r="L99" s="115"/>
    </row>
    <row r="100" spans="1:31" s="9" customFormat="1" ht="24.95" customHeight="1">
      <c r="B100" s="111"/>
      <c r="D100" s="112" t="s">
        <v>102</v>
      </c>
      <c r="E100" s="113"/>
      <c r="F100" s="113"/>
      <c r="G100" s="113"/>
      <c r="H100" s="113"/>
      <c r="I100" s="113"/>
      <c r="J100" s="114">
        <f>J144</f>
        <v>0</v>
      </c>
      <c r="L100" s="111"/>
    </row>
    <row r="101" spans="1:31" s="10" customFormat="1" ht="19.899999999999999" customHeight="1">
      <c r="B101" s="115"/>
      <c r="D101" s="116" t="s">
        <v>103</v>
      </c>
      <c r="E101" s="117"/>
      <c r="F101" s="117"/>
      <c r="G101" s="117"/>
      <c r="H101" s="117"/>
      <c r="I101" s="117"/>
      <c r="J101" s="118">
        <f>J145</f>
        <v>0</v>
      </c>
      <c r="L101" s="115"/>
    </row>
    <row r="102" spans="1:31" s="10" customFormat="1" ht="19.899999999999999" customHeight="1">
      <c r="B102" s="115"/>
      <c r="D102" s="116" t="s">
        <v>104</v>
      </c>
      <c r="E102" s="117"/>
      <c r="F102" s="117"/>
      <c r="G102" s="117"/>
      <c r="H102" s="117"/>
      <c r="I102" s="117"/>
      <c r="J102" s="118">
        <f>J147</f>
        <v>0</v>
      </c>
      <c r="L102" s="115"/>
    </row>
    <row r="103" spans="1:31" s="10" customFormat="1" ht="19.899999999999999" customHeight="1">
      <c r="B103" s="115"/>
      <c r="D103" s="116" t="s">
        <v>105</v>
      </c>
      <c r="E103" s="117"/>
      <c r="F103" s="117"/>
      <c r="G103" s="117"/>
      <c r="H103" s="117"/>
      <c r="I103" s="117"/>
      <c r="J103" s="118">
        <f>J151</f>
        <v>0</v>
      </c>
      <c r="L103" s="115"/>
    </row>
    <row r="104" spans="1:31" s="9" customFormat="1" ht="24.95" customHeight="1">
      <c r="B104" s="111"/>
      <c r="D104" s="112" t="s">
        <v>106</v>
      </c>
      <c r="E104" s="113"/>
      <c r="F104" s="113"/>
      <c r="G104" s="113"/>
      <c r="H104" s="113"/>
      <c r="I104" s="113"/>
      <c r="J104" s="114">
        <f>J185</f>
        <v>0</v>
      </c>
      <c r="L104" s="111"/>
    </row>
    <row r="105" spans="1:31" s="9" customFormat="1" ht="24.95" customHeight="1">
      <c r="B105" s="111"/>
      <c r="D105" s="112" t="s">
        <v>107</v>
      </c>
      <c r="E105" s="113"/>
      <c r="F105" s="113"/>
      <c r="G105" s="113"/>
      <c r="H105" s="113"/>
      <c r="I105" s="113"/>
      <c r="J105" s="114">
        <f>J272</f>
        <v>0</v>
      </c>
      <c r="L105" s="111"/>
    </row>
    <row r="106" spans="1:31" s="10" customFormat="1" ht="19.899999999999999" customHeight="1">
      <c r="B106" s="115"/>
      <c r="D106" s="116" t="s">
        <v>108</v>
      </c>
      <c r="E106" s="117"/>
      <c r="F106" s="117"/>
      <c r="G106" s="117"/>
      <c r="H106" s="117"/>
      <c r="I106" s="117"/>
      <c r="J106" s="118">
        <f>J273</f>
        <v>0</v>
      </c>
      <c r="L106" s="115"/>
    </row>
    <row r="107" spans="1:31" s="10" customFormat="1" ht="19.899999999999999" customHeight="1">
      <c r="B107" s="115"/>
      <c r="D107" s="116" t="s">
        <v>109</v>
      </c>
      <c r="E107" s="117"/>
      <c r="F107" s="117"/>
      <c r="G107" s="117"/>
      <c r="H107" s="117"/>
      <c r="I107" s="117"/>
      <c r="J107" s="118">
        <f>J278</f>
        <v>0</v>
      </c>
      <c r="L107" s="115"/>
    </row>
    <row r="108" spans="1:31" s="10" customFormat="1" ht="19.899999999999999" customHeight="1">
      <c r="B108" s="115"/>
      <c r="D108" s="116" t="s">
        <v>110</v>
      </c>
      <c r="E108" s="117"/>
      <c r="F108" s="117"/>
      <c r="G108" s="117"/>
      <c r="H108" s="117"/>
      <c r="I108" s="117"/>
      <c r="J108" s="118">
        <f>J281</f>
        <v>0</v>
      </c>
      <c r="L108" s="115"/>
    </row>
    <row r="109" spans="1:31" s="10" customFormat="1" ht="19.899999999999999" customHeight="1">
      <c r="B109" s="115"/>
      <c r="D109" s="116" t="s">
        <v>111</v>
      </c>
      <c r="E109" s="117"/>
      <c r="F109" s="117"/>
      <c r="G109" s="117"/>
      <c r="H109" s="117"/>
      <c r="I109" s="117"/>
      <c r="J109" s="118">
        <f>J286</f>
        <v>0</v>
      </c>
      <c r="L109" s="115"/>
    </row>
    <row r="110" spans="1:31" s="2" customFormat="1" ht="21.75" customHeight="1">
      <c r="A110" s="31"/>
      <c r="B110" s="32"/>
      <c r="C110" s="31"/>
      <c r="D110" s="31"/>
      <c r="E110" s="31"/>
      <c r="F110" s="31"/>
      <c r="G110" s="31"/>
      <c r="H110" s="31"/>
      <c r="I110" s="31"/>
      <c r="J110" s="31"/>
      <c r="K110" s="31"/>
      <c r="L110" s="41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pans="1:31" s="2" customFormat="1" ht="6.95" customHeight="1">
      <c r="A111" s="31"/>
      <c r="B111" s="46"/>
      <c r="C111" s="47"/>
      <c r="D111" s="47"/>
      <c r="E111" s="47"/>
      <c r="F111" s="47"/>
      <c r="G111" s="47"/>
      <c r="H111" s="47"/>
      <c r="I111" s="47"/>
      <c r="J111" s="47"/>
      <c r="K111" s="47"/>
      <c r="L111" s="41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5" spans="1:31" s="2" customFormat="1" ht="6.95" customHeight="1">
      <c r="A115" s="31"/>
      <c r="B115" s="48"/>
      <c r="C115" s="49"/>
      <c r="D115" s="49"/>
      <c r="E115" s="49"/>
      <c r="F115" s="49"/>
      <c r="G115" s="49"/>
      <c r="H115" s="49"/>
      <c r="I115" s="49"/>
      <c r="J115" s="49"/>
      <c r="K115" s="49"/>
      <c r="L115" s="41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pans="1:31" s="2" customFormat="1" ht="24.95" customHeight="1">
      <c r="A116" s="31"/>
      <c r="B116" s="32"/>
      <c r="C116" s="20" t="s">
        <v>112</v>
      </c>
      <c r="D116" s="31"/>
      <c r="E116" s="31"/>
      <c r="F116" s="31"/>
      <c r="G116" s="31"/>
      <c r="H116" s="31"/>
      <c r="I116" s="31"/>
      <c r="J116" s="31"/>
      <c r="K116" s="31"/>
      <c r="L116" s="41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pans="1:31" s="2" customFormat="1" ht="6.95" customHeight="1">
      <c r="A117" s="31"/>
      <c r="B117" s="32"/>
      <c r="C117" s="31"/>
      <c r="D117" s="31"/>
      <c r="E117" s="31"/>
      <c r="F117" s="31"/>
      <c r="G117" s="31"/>
      <c r="H117" s="31"/>
      <c r="I117" s="31"/>
      <c r="J117" s="31"/>
      <c r="K117" s="31"/>
      <c r="L117" s="41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pans="1:31" s="2" customFormat="1" ht="12" customHeight="1">
      <c r="A118" s="31"/>
      <c r="B118" s="32"/>
      <c r="C118" s="26" t="s">
        <v>16</v>
      </c>
      <c r="D118" s="31"/>
      <c r="E118" s="31"/>
      <c r="F118" s="31"/>
      <c r="G118" s="31"/>
      <c r="H118" s="31"/>
      <c r="I118" s="31"/>
      <c r="J118" s="31"/>
      <c r="K118" s="31"/>
      <c r="L118" s="41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</row>
    <row r="119" spans="1:31" s="2" customFormat="1" ht="16.5" customHeight="1">
      <c r="A119" s="31"/>
      <c r="B119" s="32"/>
      <c r="C119" s="31"/>
      <c r="D119" s="31"/>
      <c r="E119" s="231" t="str">
        <f>E7</f>
        <v>VD Střekov, oprava provizorního hrazení VPK z dolní a horní vody</v>
      </c>
      <c r="F119" s="232"/>
      <c r="G119" s="232"/>
      <c r="H119" s="232"/>
      <c r="I119" s="31"/>
      <c r="J119" s="31"/>
      <c r="K119" s="31"/>
      <c r="L119" s="41"/>
      <c r="S119" s="31"/>
      <c r="T119" s="31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</row>
    <row r="120" spans="1:31" s="2" customFormat="1" ht="12" customHeight="1">
      <c r="A120" s="31"/>
      <c r="B120" s="32"/>
      <c r="C120" s="26" t="s">
        <v>92</v>
      </c>
      <c r="D120" s="31"/>
      <c r="E120" s="31"/>
      <c r="F120" s="31"/>
      <c r="G120" s="31"/>
      <c r="H120" s="31"/>
      <c r="I120" s="31"/>
      <c r="J120" s="31"/>
      <c r="K120" s="31"/>
      <c r="L120" s="41"/>
      <c r="S120" s="31"/>
      <c r="T120" s="31"/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</row>
    <row r="121" spans="1:31" s="2" customFormat="1" ht="30" customHeight="1">
      <c r="A121" s="31"/>
      <c r="B121" s="32"/>
      <c r="C121" s="31"/>
      <c r="D121" s="31"/>
      <c r="E121" s="228" t="str">
        <f>E9</f>
        <v>VDStre_PS01_DPH - PS01 - Oprava dolního provizorního hrazení</v>
      </c>
      <c r="F121" s="230"/>
      <c r="G121" s="230"/>
      <c r="H121" s="230"/>
      <c r="I121" s="31"/>
      <c r="J121" s="31"/>
      <c r="K121" s="31"/>
      <c r="L121" s="41"/>
      <c r="S121" s="31"/>
      <c r="T121" s="31"/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</row>
    <row r="122" spans="1:31" s="2" customFormat="1" ht="6.95" customHeight="1">
      <c r="A122" s="31"/>
      <c r="B122" s="32"/>
      <c r="C122" s="31"/>
      <c r="D122" s="31"/>
      <c r="E122" s="31"/>
      <c r="F122" s="31"/>
      <c r="G122" s="31"/>
      <c r="H122" s="31"/>
      <c r="I122" s="31"/>
      <c r="J122" s="31"/>
      <c r="K122" s="31"/>
      <c r="L122" s="41"/>
      <c r="S122" s="31"/>
      <c r="T122" s="31"/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</row>
    <row r="123" spans="1:31" s="2" customFormat="1" ht="12" customHeight="1">
      <c r="A123" s="31"/>
      <c r="B123" s="32"/>
      <c r="C123" s="26" t="s">
        <v>21</v>
      </c>
      <c r="D123" s="31"/>
      <c r="E123" s="31"/>
      <c r="F123" s="24" t="str">
        <f>F12</f>
        <v>VD Střekov</v>
      </c>
      <c r="G123" s="31"/>
      <c r="H123" s="31"/>
      <c r="I123" s="26" t="s">
        <v>23</v>
      </c>
      <c r="J123" s="54" t="str">
        <f>IF(J12="","",J12)</f>
        <v>18. 12. 2020</v>
      </c>
      <c r="K123" s="31"/>
      <c r="L123" s="41"/>
      <c r="S123" s="31"/>
      <c r="T123" s="31"/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</row>
    <row r="124" spans="1:31" s="2" customFormat="1" ht="6.95" customHeight="1">
      <c r="A124" s="31"/>
      <c r="B124" s="32"/>
      <c r="C124" s="31"/>
      <c r="D124" s="31"/>
      <c r="E124" s="31"/>
      <c r="F124" s="31"/>
      <c r="G124" s="31"/>
      <c r="H124" s="31"/>
      <c r="I124" s="31"/>
      <c r="J124" s="31"/>
      <c r="K124" s="31"/>
      <c r="L124" s="41"/>
      <c r="S124" s="31"/>
      <c r="T124" s="31"/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</row>
    <row r="125" spans="1:31" s="2" customFormat="1" ht="15.2" customHeight="1">
      <c r="A125" s="31"/>
      <c r="B125" s="32"/>
      <c r="C125" s="26" t="s">
        <v>25</v>
      </c>
      <c r="D125" s="31"/>
      <c r="E125" s="31"/>
      <c r="F125" s="24" t="str">
        <f>E15</f>
        <v>Povodí Labe, s.p.</v>
      </c>
      <c r="G125" s="31"/>
      <c r="H125" s="31"/>
      <c r="I125" s="26" t="s">
        <v>31</v>
      </c>
      <c r="J125" s="29" t="str">
        <f>E21</f>
        <v>AW-DAD, s.r.o.</v>
      </c>
      <c r="K125" s="31"/>
      <c r="L125" s="41"/>
      <c r="S125" s="31"/>
      <c r="T125" s="31"/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</row>
    <row r="126" spans="1:31" s="2" customFormat="1" ht="15.2" customHeight="1">
      <c r="A126" s="31"/>
      <c r="B126" s="32"/>
      <c r="C126" s="26" t="s">
        <v>29</v>
      </c>
      <c r="D126" s="31"/>
      <c r="E126" s="31"/>
      <c r="F126" s="24" t="str">
        <f>IF(E18="","",E18)</f>
        <v>Vyplň údaj</v>
      </c>
      <c r="G126" s="31"/>
      <c r="H126" s="31"/>
      <c r="I126" s="26" t="s">
        <v>34</v>
      </c>
      <c r="J126" s="29" t="str">
        <f>E24</f>
        <v>MD</v>
      </c>
      <c r="K126" s="31"/>
      <c r="L126" s="41"/>
      <c r="S126" s="31"/>
      <c r="T126" s="31"/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</row>
    <row r="127" spans="1:31" s="2" customFormat="1" ht="10.35" customHeight="1">
      <c r="A127" s="31"/>
      <c r="B127" s="32"/>
      <c r="C127" s="31"/>
      <c r="D127" s="31"/>
      <c r="E127" s="31"/>
      <c r="F127" s="31"/>
      <c r="G127" s="31"/>
      <c r="H127" s="31"/>
      <c r="I127" s="31"/>
      <c r="J127" s="31"/>
      <c r="K127" s="31"/>
      <c r="L127" s="41"/>
      <c r="S127" s="31"/>
      <c r="T127" s="31"/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</row>
    <row r="128" spans="1:31" s="11" customFormat="1" ht="29.25" customHeight="1">
      <c r="A128" s="119"/>
      <c r="B128" s="120"/>
      <c r="C128" s="121" t="s">
        <v>113</v>
      </c>
      <c r="D128" s="122" t="s">
        <v>62</v>
      </c>
      <c r="E128" s="122" t="s">
        <v>58</v>
      </c>
      <c r="F128" s="122" t="s">
        <v>59</v>
      </c>
      <c r="G128" s="122" t="s">
        <v>114</v>
      </c>
      <c r="H128" s="122" t="s">
        <v>115</v>
      </c>
      <c r="I128" s="122" t="s">
        <v>116</v>
      </c>
      <c r="J128" s="122" t="s">
        <v>96</v>
      </c>
      <c r="K128" s="123" t="s">
        <v>117</v>
      </c>
      <c r="L128" s="124"/>
      <c r="M128" s="61" t="s">
        <v>1</v>
      </c>
      <c r="N128" s="62" t="s">
        <v>41</v>
      </c>
      <c r="O128" s="62" t="s">
        <v>118</v>
      </c>
      <c r="P128" s="62" t="s">
        <v>119</v>
      </c>
      <c r="Q128" s="62" t="s">
        <v>120</v>
      </c>
      <c r="R128" s="62" t="s">
        <v>121</v>
      </c>
      <c r="S128" s="62" t="s">
        <v>122</v>
      </c>
      <c r="T128" s="63" t="s">
        <v>123</v>
      </c>
      <c r="U128" s="119"/>
      <c r="V128" s="119"/>
      <c r="W128" s="119"/>
      <c r="X128" s="119"/>
      <c r="Y128" s="119"/>
      <c r="Z128" s="119"/>
      <c r="AA128" s="119"/>
      <c r="AB128" s="119"/>
      <c r="AC128" s="119"/>
      <c r="AD128" s="119"/>
      <c r="AE128" s="119"/>
    </row>
    <row r="129" spans="1:65" s="2" customFormat="1" ht="22.9" customHeight="1">
      <c r="A129" s="31"/>
      <c r="B129" s="32"/>
      <c r="C129" s="68" t="s">
        <v>124</v>
      </c>
      <c r="D129" s="31"/>
      <c r="E129" s="31"/>
      <c r="F129" s="31"/>
      <c r="G129" s="31"/>
      <c r="H129" s="31"/>
      <c r="I129" s="31"/>
      <c r="J129" s="125">
        <f>BK129</f>
        <v>0</v>
      </c>
      <c r="K129" s="31"/>
      <c r="L129" s="32"/>
      <c r="M129" s="64"/>
      <c r="N129" s="55"/>
      <c r="O129" s="65"/>
      <c r="P129" s="126">
        <f>P130+P144+P185+P272</f>
        <v>0</v>
      </c>
      <c r="Q129" s="65"/>
      <c r="R129" s="126">
        <f>R130+R144+R185+R272</f>
        <v>29.060948000000003</v>
      </c>
      <c r="S129" s="65"/>
      <c r="T129" s="127">
        <f>T130+T144+T185+T272</f>
        <v>0</v>
      </c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  <c r="AT129" s="16" t="s">
        <v>76</v>
      </c>
      <c r="AU129" s="16" t="s">
        <v>98</v>
      </c>
      <c r="BK129" s="128">
        <f>BK130+BK144+BK185+BK272</f>
        <v>0</v>
      </c>
    </row>
    <row r="130" spans="1:65" s="12" customFormat="1" ht="25.9" customHeight="1">
      <c r="B130" s="129"/>
      <c r="D130" s="130" t="s">
        <v>76</v>
      </c>
      <c r="E130" s="131" t="s">
        <v>125</v>
      </c>
      <c r="F130" s="131" t="s">
        <v>126</v>
      </c>
      <c r="I130" s="132"/>
      <c r="J130" s="133">
        <f>BK130</f>
        <v>0</v>
      </c>
      <c r="L130" s="129"/>
      <c r="M130" s="134"/>
      <c r="N130" s="135"/>
      <c r="O130" s="135"/>
      <c r="P130" s="136">
        <f>P131+P136</f>
        <v>0</v>
      </c>
      <c r="Q130" s="135"/>
      <c r="R130" s="136">
        <f>R131+R136</f>
        <v>0</v>
      </c>
      <c r="S130" s="135"/>
      <c r="T130" s="137">
        <f>T131+T136</f>
        <v>0</v>
      </c>
      <c r="AR130" s="130" t="s">
        <v>85</v>
      </c>
      <c r="AT130" s="138" t="s">
        <v>76</v>
      </c>
      <c r="AU130" s="138" t="s">
        <v>77</v>
      </c>
      <c r="AY130" s="130" t="s">
        <v>127</v>
      </c>
      <c r="BK130" s="139">
        <f>BK131+BK136</f>
        <v>0</v>
      </c>
    </row>
    <row r="131" spans="1:65" s="12" customFormat="1" ht="22.9" customHeight="1">
      <c r="B131" s="129"/>
      <c r="D131" s="130" t="s">
        <v>76</v>
      </c>
      <c r="E131" s="140" t="s">
        <v>85</v>
      </c>
      <c r="F131" s="140" t="s">
        <v>128</v>
      </c>
      <c r="I131" s="132"/>
      <c r="J131" s="141">
        <f>BK131</f>
        <v>0</v>
      </c>
      <c r="L131" s="129"/>
      <c r="M131" s="134"/>
      <c r="N131" s="135"/>
      <c r="O131" s="135"/>
      <c r="P131" s="136">
        <f>SUM(P132:P135)</f>
        <v>0</v>
      </c>
      <c r="Q131" s="135"/>
      <c r="R131" s="136">
        <f>SUM(R132:R135)</f>
        <v>0</v>
      </c>
      <c r="S131" s="135"/>
      <c r="T131" s="137">
        <f>SUM(T132:T135)</f>
        <v>0</v>
      </c>
      <c r="AR131" s="130" t="s">
        <v>85</v>
      </c>
      <c r="AT131" s="138" t="s">
        <v>76</v>
      </c>
      <c r="AU131" s="138" t="s">
        <v>85</v>
      </c>
      <c r="AY131" s="130" t="s">
        <v>127</v>
      </c>
      <c r="BK131" s="139">
        <f>SUM(BK132:BK135)</f>
        <v>0</v>
      </c>
    </row>
    <row r="132" spans="1:65" s="2" customFormat="1" ht="24.2" customHeight="1">
      <c r="A132" s="31"/>
      <c r="B132" s="142"/>
      <c r="C132" s="143" t="s">
        <v>85</v>
      </c>
      <c r="D132" s="143" t="s">
        <v>129</v>
      </c>
      <c r="E132" s="144" t="s">
        <v>130</v>
      </c>
      <c r="F132" s="145" t="s">
        <v>131</v>
      </c>
      <c r="G132" s="146" t="s">
        <v>132</v>
      </c>
      <c r="H132" s="147">
        <v>3.64</v>
      </c>
      <c r="I132" s="148"/>
      <c r="J132" s="149">
        <f>ROUND(I132*H132,2)</f>
        <v>0</v>
      </c>
      <c r="K132" s="145" t="s">
        <v>1</v>
      </c>
      <c r="L132" s="32"/>
      <c r="M132" s="150" t="s">
        <v>1</v>
      </c>
      <c r="N132" s="151" t="s">
        <v>42</v>
      </c>
      <c r="O132" s="57"/>
      <c r="P132" s="152">
        <f>O132*H132</f>
        <v>0</v>
      </c>
      <c r="Q132" s="152">
        <v>0</v>
      </c>
      <c r="R132" s="152">
        <f>Q132*H132</f>
        <v>0</v>
      </c>
      <c r="S132" s="152">
        <v>0</v>
      </c>
      <c r="T132" s="153">
        <f>S132*H132</f>
        <v>0</v>
      </c>
      <c r="U132" s="31"/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  <c r="AR132" s="154" t="s">
        <v>133</v>
      </c>
      <c r="AT132" s="154" t="s">
        <v>129</v>
      </c>
      <c r="AU132" s="154" t="s">
        <v>87</v>
      </c>
      <c r="AY132" s="16" t="s">
        <v>127</v>
      </c>
      <c r="BE132" s="155">
        <f>IF(N132="základní",J132,0)</f>
        <v>0</v>
      </c>
      <c r="BF132" s="155">
        <f>IF(N132="snížená",J132,0)</f>
        <v>0</v>
      </c>
      <c r="BG132" s="155">
        <f>IF(N132="zákl. přenesená",J132,0)</f>
        <v>0</v>
      </c>
      <c r="BH132" s="155">
        <f>IF(N132="sníž. přenesená",J132,0)</f>
        <v>0</v>
      </c>
      <c r="BI132" s="155">
        <f>IF(N132="nulová",J132,0)</f>
        <v>0</v>
      </c>
      <c r="BJ132" s="16" t="s">
        <v>85</v>
      </c>
      <c r="BK132" s="155">
        <f>ROUND(I132*H132,2)</f>
        <v>0</v>
      </c>
      <c r="BL132" s="16" t="s">
        <v>133</v>
      </c>
      <c r="BM132" s="154" t="s">
        <v>134</v>
      </c>
    </row>
    <row r="133" spans="1:65" s="13" customFormat="1">
      <c r="B133" s="156"/>
      <c r="D133" s="157" t="s">
        <v>135</v>
      </c>
      <c r="E133" s="158" t="s">
        <v>1</v>
      </c>
      <c r="F133" s="159" t="s">
        <v>136</v>
      </c>
      <c r="H133" s="160">
        <v>3.64</v>
      </c>
      <c r="I133" s="161"/>
      <c r="L133" s="156"/>
      <c r="M133" s="162"/>
      <c r="N133" s="163"/>
      <c r="O133" s="163"/>
      <c r="P133" s="163"/>
      <c r="Q133" s="163"/>
      <c r="R133" s="163"/>
      <c r="S133" s="163"/>
      <c r="T133" s="164"/>
      <c r="AT133" s="158" t="s">
        <v>135</v>
      </c>
      <c r="AU133" s="158" t="s">
        <v>87</v>
      </c>
      <c r="AV133" s="13" t="s">
        <v>87</v>
      </c>
      <c r="AW133" s="13" t="s">
        <v>33</v>
      </c>
      <c r="AX133" s="13" t="s">
        <v>85</v>
      </c>
      <c r="AY133" s="158" t="s">
        <v>127</v>
      </c>
    </row>
    <row r="134" spans="1:65" s="2" customFormat="1" ht="24.2" customHeight="1">
      <c r="A134" s="31"/>
      <c r="B134" s="142"/>
      <c r="C134" s="143" t="s">
        <v>87</v>
      </c>
      <c r="D134" s="143" t="s">
        <v>129</v>
      </c>
      <c r="E134" s="144" t="s">
        <v>137</v>
      </c>
      <c r="F134" s="145" t="s">
        <v>138</v>
      </c>
      <c r="G134" s="146" t="s">
        <v>132</v>
      </c>
      <c r="H134" s="147">
        <v>7</v>
      </c>
      <c r="I134" s="148"/>
      <c r="J134" s="149">
        <f>ROUND(I134*H134,2)</f>
        <v>0</v>
      </c>
      <c r="K134" s="145" t="s">
        <v>1</v>
      </c>
      <c r="L134" s="32"/>
      <c r="M134" s="150" t="s">
        <v>1</v>
      </c>
      <c r="N134" s="151" t="s">
        <v>42</v>
      </c>
      <c r="O134" s="57"/>
      <c r="P134" s="152">
        <f>O134*H134</f>
        <v>0</v>
      </c>
      <c r="Q134" s="152">
        <v>0</v>
      </c>
      <c r="R134" s="152">
        <f>Q134*H134</f>
        <v>0</v>
      </c>
      <c r="S134" s="152">
        <v>0</v>
      </c>
      <c r="T134" s="153">
        <f>S134*H134</f>
        <v>0</v>
      </c>
      <c r="U134" s="31"/>
      <c r="V134" s="31"/>
      <c r="W134" s="31"/>
      <c r="X134" s="31"/>
      <c r="Y134" s="31"/>
      <c r="Z134" s="31"/>
      <c r="AA134" s="31"/>
      <c r="AB134" s="31"/>
      <c r="AC134" s="31"/>
      <c r="AD134" s="31"/>
      <c r="AE134" s="31"/>
      <c r="AR134" s="154" t="s">
        <v>133</v>
      </c>
      <c r="AT134" s="154" t="s">
        <v>129</v>
      </c>
      <c r="AU134" s="154" t="s">
        <v>87</v>
      </c>
      <c r="AY134" s="16" t="s">
        <v>127</v>
      </c>
      <c r="BE134" s="155">
        <f>IF(N134="základní",J134,0)</f>
        <v>0</v>
      </c>
      <c r="BF134" s="155">
        <f>IF(N134="snížená",J134,0)</f>
        <v>0</v>
      </c>
      <c r="BG134" s="155">
        <f>IF(N134="zákl. přenesená",J134,0)</f>
        <v>0</v>
      </c>
      <c r="BH134" s="155">
        <f>IF(N134="sníž. přenesená",J134,0)</f>
        <v>0</v>
      </c>
      <c r="BI134" s="155">
        <f>IF(N134="nulová",J134,0)</f>
        <v>0</v>
      </c>
      <c r="BJ134" s="16" t="s">
        <v>85</v>
      </c>
      <c r="BK134" s="155">
        <f>ROUND(I134*H134,2)</f>
        <v>0</v>
      </c>
      <c r="BL134" s="16" t="s">
        <v>133</v>
      </c>
      <c r="BM134" s="154" t="s">
        <v>139</v>
      </c>
    </row>
    <row r="135" spans="1:65" s="2" customFormat="1" ht="24.2" customHeight="1">
      <c r="A135" s="31"/>
      <c r="B135" s="142"/>
      <c r="C135" s="143" t="s">
        <v>140</v>
      </c>
      <c r="D135" s="143" t="s">
        <v>129</v>
      </c>
      <c r="E135" s="144" t="s">
        <v>141</v>
      </c>
      <c r="F135" s="145" t="s">
        <v>142</v>
      </c>
      <c r="G135" s="146" t="s">
        <v>132</v>
      </c>
      <c r="H135" s="147">
        <v>23</v>
      </c>
      <c r="I135" s="148"/>
      <c r="J135" s="149">
        <f>ROUND(I135*H135,2)</f>
        <v>0</v>
      </c>
      <c r="K135" s="145" t="s">
        <v>1</v>
      </c>
      <c r="L135" s="32"/>
      <c r="M135" s="150" t="s">
        <v>1</v>
      </c>
      <c r="N135" s="151" t="s">
        <v>42</v>
      </c>
      <c r="O135" s="57"/>
      <c r="P135" s="152">
        <f>O135*H135</f>
        <v>0</v>
      </c>
      <c r="Q135" s="152">
        <v>0</v>
      </c>
      <c r="R135" s="152">
        <f>Q135*H135</f>
        <v>0</v>
      </c>
      <c r="S135" s="152">
        <v>0</v>
      </c>
      <c r="T135" s="153">
        <f>S135*H135</f>
        <v>0</v>
      </c>
      <c r="U135" s="31"/>
      <c r="V135" s="31"/>
      <c r="W135" s="31"/>
      <c r="X135" s="31"/>
      <c r="Y135" s="31"/>
      <c r="Z135" s="31"/>
      <c r="AA135" s="31"/>
      <c r="AB135" s="31"/>
      <c r="AC135" s="31"/>
      <c r="AD135" s="31"/>
      <c r="AE135" s="31"/>
      <c r="AR135" s="154" t="s">
        <v>133</v>
      </c>
      <c r="AT135" s="154" t="s">
        <v>129</v>
      </c>
      <c r="AU135" s="154" t="s">
        <v>87</v>
      </c>
      <c r="AY135" s="16" t="s">
        <v>127</v>
      </c>
      <c r="BE135" s="155">
        <f>IF(N135="základní",J135,0)</f>
        <v>0</v>
      </c>
      <c r="BF135" s="155">
        <f>IF(N135="snížená",J135,0)</f>
        <v>0</v>
      </c>
      <c r="BG135" s="155">
        <f>IF(N135="zákl. přenesená",J135,0)</f>
        <v>0</v>
      </c>
      <c r="BH135" s="155">
        <f>IF(N135="sníž. přenesená",J135,0)</f>
        <v>0</v>
      </c>
      <c r="BI135" s="155">
        <f>IF(N135="nulová",J135,0)</f>
        <v>0</v>
      </c>
      <c r="BJ135" s="16" t="s">
        <v>85</v>
      </c>
      <c r="BK135" s="155">
        <f>ROUND(I135*H135,2)</f>
        <v>0</v>
      </c>
      <c r="BL135" s="16" t="s">
        <v>133</v>
      </c>
      <c r="BM135" s="154" t="s">
        <v>143</v>
      </c>
    </row>
    <row r="136" spans="1:65" s="12" customFormat="1" ht="22.9" customHeight="1">
      <c r="B136" s="129"/>
      <c r="D136" s="130" t="s">
        <v>76</v>
      </c>
      <c r="E136" s="140" t="s">
        <v>144</v>
      </c>
      <c r="F136" s="140" t="s">
        <v>145</v>
      </c>
      <c r="I136" s="132"/>
      <c r="J136" s="141">
        <f>BK136</f>
        <v>0</v>
      </c>
      <c r="L136" s="129"/>
      <c r="M136" s="134"/>
      <c r="N136" s="135"/>
      <c r="O136" s="135"/>
      <c r="P136" s="136">
        <f>SUM(P137:P143)</f>
        <v>0</v>
      </c>
      <c r="Q136" s="135"/>
      <c r="R136" s="136">
        <f>SUM(R137:R143)</f>
        <v>0</v>
      </c>
      <c r="S136" s="135"/>
      <c r="T136" s="137">
        <f>SUM(T137:T143)</f>
        <v>0</v>
      </c>
      <c r="AR136" s="130" t="s">
        <v>85</v>
      </c>
      <c r="AT136" s="138" t="s">
        <v>76</v>
      </c>
      <c r="AU136" s="138" t="s">
        <v>85</v>
      </c>
      <c r="AY136" s="130" t="s">
        <v>127</v>
      </c>
      <c r="BK136" s="139">
        <f>SUM(BK137:BK143)</f>
        <v>0</v>
      </c>
    </row>
    <row r="137" spans="1:65" s="2" customFormat="1" ht="24.2" customHeight="1">
      <c r="A137" s="31"/>
      <c r="B137" s="142"/>
      <c r="C137" s="143" t="s">
        <v>133</v>
      </c>
      <c r="D137" s="143" t="s">
        <v>129</v>
      </c>
      <c r="E137" s="144" t="s">
        <v>146</v>
      </c>
      <c r="F137" s="145" t="s">
        <v>147</v>
      </c>
      <c r="G137" s="146" t="s">
        <v>132</v>
      </c>
      <c r="H137" s="147">
        <v>33.64</v>
      </c>
      <c r="I137" s="148"/>
      <c r="J137" s="149">
        <f>ROUND(I137*H137,2)</f>
        <v>0</v>
      </c>
      <c r="K137" s="145" t="s">
        <v>148</v>
      </c>
      <c r="L137" s="32"/>
      <c r="M137" s="150" t="s">
        <v>1</v>
      </c>
      <c r="N137" s="151" t="s">
        <v>42</v>
      </c>
      <c r="O137" s="57"/>
      <c r="P137" s="152">
        <f>O137*H137</f>
        <v>0</v>
      </c>
      <c r="Q137" s="152">
        <v>0</v>
      </c>
      <c r="R137" s="152">
        <f>Q137*H137</f>
        <v>0</v>
      </c>
      <c r="S137" s="152">
        <v>0</v>
      </c>
      <c r="T137" s="153">
        <f>S137*H137</f>
        <v>0</v>
      </c>
      <c r="U137" s="31"/>
      <c r="V137" s="31"/>
      <c r="W137" s="31"/>
      <c r="X137" s="31"/>
      <c r="Y137" s="31"/>
      <c r="Z137" s="31"/>
      <c r="AA137" s="31"/>
      <c r="AB137" s="31"/>
      <c r="AC137" s="31"/>
      <c r="AD137" s="31"/>
      <c r="AE137" s="31"/>
      <c r="AR137" s="154" t="s">
        <v>133</v>
      </c>
      <c r="AT137" s="154" t="s">
        <v>129</v>
      </c>
      <c r="AU137" s="154" t="s">
        <v>87</v>
      </c>
      <c r="AY137" s="16" t="s">
        <v>127</v>
      </c>
      <c r="BE137" s="155">
        <f>IF(N137="základní",J137,0)</f>
        <v>0</v>
      </c>
      <c r="BF137" s="155">
        <f>IF(N137="snížená",J137,0)</f>
        <v>0</v>
      </c>
      <c r="BG137" s="155">
        <f>IF(N137="zákl. přenesená",J137,0)</f>
        <v>0</v>
      </c>
      <c r="BH137" s="155">
        <f>IF(N137="sníž. přenesená",J137,0)</f>
        <v>0</v>
      </c>
      <c r="BI137" s="155">
        <f>IF(N137="nulová",J137,0)</f>
        <v>0</v>
      </c>
      <c r="BJ137" s="16" t="s">
        <v>85</v>
      </c>
      <c r="BK137" s="155">
        <f>ROUND(I137*H137,2)</f>
        <v>0</v>
      </c>
      <c r="BL137" s="16" t="s">
        <v>133</v>
      </c>
      <c r="BM137" s="154" t="s">
        <v>149</v>
      </c>
    </row>
    <row r="138" spans="1:65" s="13" customFormat="1">
      <c r="B138" s="156"/>
      <c r="D138" s="157" t="s">
        <v>135</v>
      </c>
      <c r="E138" s="158" t="s">
        <v>1</v>
      </c>
      <c r="F138" s="159" t="s">
        <v>150</v>
      </c>
      <c r="H138" s="160">
        <v>3.64</v>
      </c>
      <c r="I138" s="161"/>
      <c r="L138" s="156"/>
      <c r="M138" s="162"/>
      <c r="N138" s="163"/>
      <c r="O138" s="163"/>
      <c r="P138" s="163"/>
      <c r="Q138" s="163"/>
      <c r="R138" s="163"/>
      <c r="S138" s="163"/>
      <c r="T138" s="164"/>
      <c r="AT138" s="158" t="s">
        <v>135</v>
      </c>
      <c r="AU138" s="158" t="s">
        <v>87</v>
      </c>
      <c r="AV138" s="13" t="s">
        <v>87</v>
      </c>
      <c r="AW138" s="13" t="s">
        <v>33</v>
      </c>
      <c r="AX138" s="13" t="s">
        <v>77</v>
      </c>
      <c r="AY138" s="158" t="s">
        <v>127</v>
      </c>
    </row>
    <row r="139" spans="1:65" s="13" customFormat="1">
      <c r="B139" s="156"/>
      <c r="D139" s="157" t="s">
        <v>135</v>
      </c>
      <c r="E139" s="158" t="s">
        <v>1</v>
      </c>
      <c r="F139" s="159" t="s">
        <v>8</v>
      </c>
      <c r="H139" s="160">
        <v>15</v>
      </c>
      <c r="I139" s="161"/>
      <c r="L139" s="156"/>
      <c r="M139" s="162"/>
      <c r="N139" s="163"/>
      <c r="O139" s="163"/>
      <c r="P139" s="163"/>
      <c r="Q139" s="163"/>
      <c r="R139" s="163"/>
      <c r="S139" s="163"/>
      <c r="T139" s="164"/>
      <c r="AT139" s="158" t="s">
        <v>135</v>
      </c>
      <c r="AU139" s="158" t="s">
        <v>87</v>
      </c>
      <c r="AV139" s="13" t="s">
        <v>87</v>
      </c>
      <c r="AW139" s="13" t="s">
        <v>33</v>
      </c>
      <c r="AX139" s="13" t="s">
        <v>77</v>
      </c>
      <c r="AY139" s="158" t="s">
        <v>127</v>
      </c>
    </row>
    <row r="140" spans="1:65" s="13" customFormat="1">
      <c r="B140" s="156"/>
      <c r="D140" s="157" t="s">
        <v>135</v>
      </c>
      <c r="E140" s="158" t="s">
        <v>1</v>
      </c>
      <c r="F140" s="159" t="s">
        <v>8</v>
      </c>
      <c r="H140" s="160">
        <v>15</v>
      </c>
      <c r="I140" s="161"/>
      <c r="L140" s="156"/>
      <c r="M140" s="162"/>
      <c r="N140" s="163"/>
      <c r="O140" s="163"/>
      <c r="P140" s="163"/>
      <c r="Q140" s="163"/>
      <c r="R140" s="163"/>
      <c r="S140" s="163"/>
      <c r="T140" s="164"/>
      <c r="AT140" s="158" t="s">
        <v>135</v>
      </c>
      <c r="AU140" s="158" t="s">
        <v>87</v>
      </c>
      <c r="AV140" s="13" t="s">
        <v>87</v>
      </c>
      <c r="AW140" s="13" t="s">
        <v>33</v>
      </c>
      <c r="AX140" s="13" t="s">
        <v>77</v>
      </c>
      <c r="AY140" s="158" t="s">
        <v>127</v>
      </c>
    </row>
    <row r="141" spans="1:65" s="14" customFormat="1">
      <c r="B141" s="165"/>
      <c r="D141" s="157" t="s">
        <v>135</v>
      </c>
      <c r="E141" s="166" t="s">
        <v>1</v>
      </c>
      <c r="F141" s="167" t="s">
        <v>151</v>
      </c>
      <c r="H141" s="168">
        <v>33.64</v>
      </c>
      <c r="I141" s="169"/>
      <c r="L141" s="165"/>
      <c r="M141" s="170"/>
      <c r="N141" s="171"/>
      <c r="O141" s="171"/>
      <c r="P141" s="171"/>
      <c r="Q141" s="171"/>
      <c r="R141" s="171"/>
      <c r="S141" s="171"/>
      <c r="T141" s="172"/>
      <c r="AT141" s="166" t="s">
        <v>135</v>
      </c>
      <c r="AU141" s="166" t="s">
        <v>87</v>
      </c>
      <c r="AV141" s="14" t="s">
        <v>133</v>
      </c>
      <c r="AW141" s="14" t="s">
        <v>33</v>
      </c>
      <c r="AX141" s="14" t="s">
        <v>85</v>
      </c>
      <c r="AY141" s="166" t="s">
        <v>127</v>
      </c>
    </row>
    <row r="142" spans="1:65" s="2" customFormat="1" ht="24.2" customHeight="1">
      <c r="A142" s="31"/>
      <c r="B142" s="142"/>
      <c r="C142" s="143" t="s">
        <v>152</v>
      </c>
      <c r="D142" s="143" t="s">
        <v>129</v>
      </c>
      <c r="E142" s="144" t="s">
        <v>153</v>
      </c>
      <c r="F142" s="145" t="s">
        <v>154</v>
      </c>
      <c r="G142" s="146" t="s">
        <v>132</v>
      </c>
      <c r="H142" s="147">
        <v>470.96</v>
      </c>
      <c r="I142" s="148"/>
      <c r="J142" s="149">
        <f>ROUND(I142*H142,2)</f>
        <v>0</v>
      </c>
      <c r="K142" s="145" t="s">
        <v>148</v>
      </c>
      <c r="L142" s="32"/>
      <c r="M142" s="150" t="s">
        <v>1</v>
      </c>
      <c r="N142" s="151" t="s">
        <v>42</v>
      </c>
      <c r="O142" s="57"/>
      <c r="P142" s="152">
        <f>O142*H142</f>
        <v>0</v>
      </c>
      <c r="Q142" s="152">
        <v>0</v>
      </c>
      <c r="R142" s="152">
        <f>Q142*H142</f>
        <v>0</v>
      </c>
      <c r="S142" s="152">
        <v>0</v>
      </c>
      <c r="T142" s="153">
        <f>S142*H142</f>
        <v>0</v>
      </c>
      <c r="U142" s="31"/>
      <c r="V142" s="31"/>
      <c r="W142" s="31"/>
      <c r="X142" s="31"/>
      <c r="Y142" s="31"/>
      <c r="Z142" s="31"/>
      <c r="AA142" s="31"/>
      <c r="AB142" s="31"/>
      <c r="AC142" s="31"/>
      <c r="AD142" s="31"/>
      <c r="AE142" s="31"/>
      <c r="AR142" s="154" t="s">
        <v>133</v>
      </c>
      <c r="AT142" s="154" t="s">
        <v>129</v>
      </c>
      <c r="AU142" s="154" t="s">
        <v>87</v>
      </c>
      <c r="AY142" s="16" t="s">
        <v>127</v>
      </c>
      <c r="BE142" s="155">
        <f>IF(N142="základní",J142,0)</f>
        <v>0</v>
      </c>
      <c r="BF142" s="155">
        <f>IF(N142="snížená",J142,0)</f>
        <v>0</v>
      </c>
      <c r="BG142" s="155">
        <f>IF(N142="zákl. přenesená",J142,0)</f>
        <v>0</v>
      </c>
      <c r="BH142" s="155">
        <f>IF(N142="sníž. přenesená",J142,0)</f>
        <v>0</v>
      </c>
      <c r="BI142" s="155">
        <f>IF(N142="nulová",J142,0)</f>
        <v>0</v>
      </c>
      <c r="BJ142" s="16" t="s">
        <v>85</v>
      </c>
      <c r="BK142" s="155">
        <f>ROUND(I142*H142,2)</f>
        <v>0</v>
      </c>
      <c r="BL142" s="16" t="s">
        <v>133</v>
      </c>
      <c r="BM142" s="154" t="s">
        <v>155</v>
      </c>
    </row>
    <row r="143" spans="1:65" s="13" customFormat="1">
      <c r="B143" s="156"/>
      <c r="D143" s="157" t="s">
        <v>135</v>
      </c>
      <c r="E143" s="158" t="s">
        <v>1</v>
      </c>
      <c r="F143" s="159" t="s">
        <v>156</v>
      </c>
      <c r="H143" s="160">
        <v>470.96</v>
      </c>
      <c r="I143" s="161"/>
      <c r="L143" s="156"/>
      <c r="M143" s="162"/>
      <c r="N143" s="163"/>
      <c r="O143" s="163"/>
      <c r="P143" s="163"/>
      <c r="Q143" s="163"/>
      <c r="R143" s="163"/>
      <c r="S143" s="163"/>
      <c r="T143" s="164"/>
      <c r="AT143" s="158" t="s">
        <v>135</v>
      </c>
      <c r="AU143" s="158" t="s">
        <v>87</v>
      </c>
      <c r="AV143" s="13" t="s">
        <v>87</v>
      </c>
      <c r="AW143" s="13" t="s">
        <v>33</v>
      </c>
      <c r="AX143" s="13" t="s">
        <v>85</v>
      </c>
      <c r="AY143" s="158" t="s">
        <v>127</v>
      </c>
    </row>
    <row r="144" spans="1:65" s="12" customFormat="1" ht="25.9" customHeight="1">
      <c r="B144" s="129"/>
      <c r="D144" s="130" t="s">
        <v>76</v>
      </c>
      <c r="E144" s="131" t="s">
        <v>157</v>
      </c>
      <c r="F144" s="131" t="s">
        <v>158</v>
      </c>
      <c r="I144" s="132"/>
      <c r="J144" s="133">
        <f>BK144</f>
        <v>0</v>
      </c>
      <c r="L144" s="129"/>
      <c r="M144" s="134"/>
      <c r="N144" s="135"/>
      <c r="O144" s="135"/>
      <c r="P144" s="136">
        <f>P145+P147+P151</f>
        <v>0</v>
      </c>
      <c r="Q144" s="135"/>
      <c r="R144" s="136">
        <f>R145+R147+R151</f>
        <v>25.648448000000002</v>
      </c>
      <c r="S144" s="135"/>
      <c r="T144" s="137">
        <f>T145+T147+T151</f>
        <v>0</v>
      </c>
      <c r="AR144" s="130" t="s">
        <v>87</v>
      </c>
      <c r="AT144" s="138" t="s">
        <v>76</v>
      </c>
      <c r="AU144" s="138" t="s">
        <v>77</v>
      </c>
      <c r="AY144" s="130" t="s">
        <v>127</v>
      </c>
      <c r="BK144" s="139">
        <f>BK145+BK147+BK151</f>
        <v>0</v>
      </c>
    </row>
    <row r="145" spans="1:65" s="12" customFormat="1" ht="22.9" customHeight="1">
      <c r="B145" s="129"/>
      <c r="D145" s="130" t="s">
        <v>76</v>
      </c>
      <c r="E145" s="140" t="s">
        <v>159</v>
      </c>
      <c r="F145" s="140" t="s">
        <v>160</v>
      </c>
      <c r="I145" s="132"/>
      <c r="J145" s="141">
        <f>BK145</f>
        <v>0</v>
      </c>
      <c r="L145" s="129"/>
      <c r="M145" s="134"/>
      <c r="N145" s="135"/>
      <c r="O145" s="135"/>
      <c r="P145" s="136">
        <f>P146</f>
        <v>0</v>
      </c>
      <c r="Q145" s="135"/>
      <c r="R145" s="136">
        <f>R146</f>
        <v>0</v>
      </c>
      <c r="S145" s="135"/>
      <c r="T145" s="137">
        <f>T146</f>
        <v>0</v>
      </c>
      <c r="AR145" s="130" t="s">
        <v>87</v>
      </c>
      <c r="AT145" s="138" t="s">
        <v>76</v>
      </c>
      <c r="AU145" s="138" t="s">
        <v>85</v>
      </c>
      <c r="AY145" s="130" t="s">
        <v>127</v>
      </c>
      <c r="BK145" s="139">
        <f>BK146</f>
        <v>0</v>
      </c>
    </row>
    <row r="146" spans="1:65" s="2" customFormat="1" ht="24.2" customHeight="1">
      <c r="A146" s="31"/>
      <c r="B146" s="142"/>
      <c r="C146" s="143" t="s">
        <v>161</v>
      </c>
      <c r="D146" s="143" t="s">
        <v>129</v>
      </c>
      <c r="E146" s="144" t="s">
        <v>162</v>
      </c>
      <c r="F146" s="145" t="s">
        <v>163</v>
      </c>
      <c r="G146" s="146" t="s">
        <v>164</v>
      </c>
      <c r="H146" s="147">
        <v>1</v>
      </c>
      <c r="I146" s="148"/>
      <c r="J146" s="149">
        <f>ROUND(I146*H146,2)</f>
        <v>0</v>
      </c>
      <c r="K146" s="145" t="s">
        <v>148</v>
      </c>
      <c r="L146" s="32"/>
      <c r="M146" s="150" t="s">
        <v>1</v>
      </c>
      <c r="N146" s="151" t="s">
        <v>42</v>
      </c>
      <c r="O146" s="57"/>
      <c r="P146" s="152">
        <f>O146*H146</f>
        <v>0</v>
      </c>
      <c r="Q146" s="152">
        <v>0</v>
      </c>
      <c r="R146" s="152">
        <f>Q146*H146</f>
        <v>0</v>
      </c>
      <c r="S146" s="152">
        <v>0</v>
      </c>
      <c r="T146" s="153">
        <f>S146*H146</f>
        <v>0</v>
      </c>
      <c r="U146" s="31"/>
      <c r="V146" s="31"/>
      <c r="W146" s="31"/>
      <c r="X146" s="31"/>
      <c r="Y146" s="31"/>
      <c r="Z146" s="31"/>
      <c r="AA146" s="31"/>
      <c r="AB146" s="31"/>
      <c r="AC146" s="31"/>
      <c r="AD146" s="31"/>
      <c r="AE146" s="31"/>
      <c r="AR146" s="154" t="s">
        <v>165</v>
      </c>
      <c r="AT146" s="154" t="s">
        <v>129</v>
      </c>
      <c r="AU146" s="154" t="s">
        <v>87</v>
      </c>
      <c r="AY146" s="16" t="s">
        <v>127</v>
      </c>
      <c r="BE146" s="155">
        <f>IF(N146="základní",J146,0)</f>
        <v>0</v>
      </c>
      <c r="BF146" s="155">
        <f>IF(N146="snížená",J146,0)</f>
        <v>0</v>
      </c>
      <c r="BG146" s="155">
        <f>IF(N146="zákl. přenesená",J146,0)</f>
        <v>0</v>
      </c>
      <c r="BH146" s="155">
        <f>IF(N146="sníž. přenesená",J146,0)</f>
        <v>0</v>
      </c>
      <c r="BI146" s="155">
        <f>IF(N146="nulová",J146,0)</f>
        <v>0</v>
      </c>
      <c r="BJ146" s="16" t="s">
        <v>85</v>
      </c>
      <c r="BK146" s="155">
        <f>ROUND(I146*H146,2)</f>
        <v>0</v>
      </c>
      <c r="BL146" s="16" t="s">
        <v>165</v>
      </c>
      <c r="BM146" s="154" t="s">
        <v>166</v>
      </c>
    </row>
    <row r="147" spans="1:65" s="12" customFormat="1" ht="22.9" customHeight="1">
      <c r="B147" s="129"/>
      <c r="D147" s="130" t="s">
        <v>76</v>
      </c>
      <c r="E147" s="140" t="s">
        <v>167</v>
      </c>
      <c r="F147" s="140" t="s">
        <v>168</v>
      </c>
      <c r="I147" s="132"/>
      <c r="J147" s="141">
        <f>BK147</f>
        <v>0</v>
      </c>
      <c r="L147" s="129"/>
      <c r="M147" s="134"/>
      <c r="N147" s="135"/>
      <c r="O147" s="135"/>
      <c r="P147" s="136">
        <f>SUM(P148:P150)</f>
        <v>0</v>
      </c>
      <c r="Q147" s="135"/>
      <c r="R147" s="136">
        <f>SUM(R148:R150)</f>
        <v>0</v>
      </c>
      <c r="S147" s="135"/>
      <c r="T147" s="137">
        <f>SUM(T148:T150)</f>
        <v>0</v>
      </c>
      <c r="AR147" s="130" t="s">
        <v>87</v>
      </c>
      <c r="AT147" s="138" t="s">
        <v>76</v>
      </c>
      <c r="AU147" s="138" t="s">
        <v>85</v>
      </c>
      <c r="AY147" s="130" t="s">
        <v>127</v>
      </c>
      <c r="BK147" s="139">
        <f>SUM(BK148:BK150)</f>
        <v>0</v>
      </c>
    </row>
    <row r="148" spans="1:65" s="2" customFormat="1" ht="24.2" customHeight="1">
      <c r="A148" s="31"/>
      <c r="B148" s="142"/>
      <c r="C148" s="143" t="s">
        <v>169</v>
      </c>
      <c r="D148" s="143" t="s">
        <v>129</v>
      </c>
      <c r="E148" s="144" t="s">
        <v>170</v>
      </c>
      <c r="F148" s="145" t="s">
        <v>171</v>
      </c>
      <c r="G148" s="146" t="s">
        <v>172</v>
      </c>
      <c r="H148" s="147">
        <v>113</v>
      </c>
      <c r="I148" s="148"/>
      <c r="J148" s="149">
        <f>ROUND(I148*H148,2)</f>
        <v>0</v>
      </c>
      <c r="K148" s="145" t="s">
        <v>1</v>
      </c>
      <c r="L148" s="32"/>
      <c r="M148" s="150" t="s">
        <v>1</v>
      </c>
      <c r="N148" s="151" t="s">
        <v>42</v>
      </c>
      <c r="O148" s="57"/>
      <c r="P148" s="152">
        <f>O148*H148</f>
        <v>0</v>
      </c>
      <c r="Q148" s="152">
        <v>0</v>
      </c>
      <c r="R148" s="152">
        <f>Q148*H148</f>
        <v>0</v>
      </c>
      <c r="S148" s="152">
        <v>0</v>
      </c>
      <c r="T148" s="153">
        <f>S148*H148</f>
        <v>0</v>
      </c>
      <c r="U148" s="31"/>
      <c r="V148" s="31"/>
      <c r="W148" s="31"/>
      <c r="X148" s="31"/>
      <c r="Y148" s="31"/>
      <c r="Z148" s="31"/>
      <c r="AA148" s="31"/>
      <c r="AB148" s="31"/>
      <c r="AC148" s="31"/>
      <c r="AD148" s="31"/>
      <c r="AE148" s="31"/>
      <c r="AR148" s="154" t="s">
        <v>165</v>
      </c>
      <c r="AT148" s="154" t="s">
        <v>129</v>
      </c>
      <c r="AU148" s="154" t="s">
        <v>87</v>
      </c>
      <c r="AY148" s="16" t="s">
        <v>127</v>
      </c>
      <c r="BE148" s="155">
        <f>IF(N148="základní",J148,0)</f>
        <v>0</v>
      </c>
      <c r="BF148" s="155">
        <f>IF(N148="snížená",J148,0)</f>
        <v>0</v>
      </c>
      <c r="BG148" s="155">
        <f>IF(N148="zákl. přenesená",J148,0)</f>
        <v>0</v>
      </c>
      <c r="BH148" s="155">
        <f>IF(N148="sníž. přenesená",J148,0)</f>
        <v>0</v>
      </c>
      <c r="BI148" s="155">
        <f>IF(N148="nulová",J148,0)</f>
        <v>0</v>
      </c>
      <c r="BJ148" s="16" t="s">
        <v>85</v>
      </c>
      <c r="BK148" s="155">
        <f>ROUND(I148*H148,2)</f>
        <v>0</v>
      </c>
      <c r="BL148" s="16" t="s">
        <v>165</v>
      </c>
      <c r="BM148" s="154" t="s">
        <v>173</v>
      </c>
    </row>
    <row r="149" spans="1:65" s="2" customFormat="1" ht="39">
      <c r="A149" s="31"/>
      <c r="B149" s="32"/>
      <c r="C149" s="31"/>
      <c r="D149" s="157" t="s">
        <v>174</v>
      </c>
      <c r="E149" s="31"/>
      <c r="F149" s="173" t="s">
        <v>175</v>
      </c>
      <c r="G149" s="31"/>
      <c r="H149" s="31"/>
      <c r="I149" s="174"/>
      <c r="J149" s="31"/>
      <c r="K149" s="31"/>
      <c r="L149" s="32"/>
      <c r="M149" s="175"/>
      <c r="N149" s="176"/>
      <c r="O149" s="57"/>
      <c r="P149" s="57"/>
      <c r="Q149" s="57"/>
      <c r="R149" s="57"/>
      <c r="S149" s="57"/>
      <c r="T149" s="58"/>
      <c r="U149" s="31"/>
      <c r="V149" s="31"/>
      <c r="W149" s="31"/>
      <c r="X149" s="31"/>
      <c r="Y149" s="31"/>
      <c r="Z149" s="31"/>
      <c r="AA149" s="31"/>
      <c r="AB149" s="31"/>
      <c r="AC149" s="31"/>
      <c r="AD149" s="31"/>
      <c r="AE149" s="31"/>
      <c r="AT149" s="16" t="s">
        <v>174</v>
      </c>
      <c r="AU149" s="16" t="s">
        <v>87</v>
      </c>
    </row>
    <row r="150" spans="1:65" s="13" customFormat="1">
      <c r="B150" s="156"/>
      <c r="D150" s="157" t="s">
        <v>135</v>
      </c>
      <c r="E150" s="158" t="s">
        <v>1</v>
      </c>
      <c r="F150" s="159" t="s">
        <v>176</v>
      </c>
      <c r="H150" s="160">
        <v>113</v>
      </c>
      <c r="I150" s="161"/>
      <c r="L150" s="156"/>
      <c r="M150" s="162"/>
      <c r="N150" s="163"/>
      <c r="O150" s="163"/>
      <c r="P150" s="163"/>
      <c r="Q150" s="163"/>
      <c r="R150" s="163"/>
      <c r="S150" s="163"/>
      <c r="T150" s="164"/>
      <c r="AT150" s="158" t="s">
        <v>135</v>
      </c>
      <c r="AU150" s="158" t="s">
        <v>87</v>
      </c>
      <c r="AV150" s="13" t="s">
        <v>87</v>
      </c>
      <c r="AW150" s="13" t="s">
        <v>33</v>
      </c>
      <c r="AX150" s="13" t="s">
        <v>85</v>
      </c>
      <c r="AY150" s="158" t="s">
        <v>127</v>
      </c>
    </row>
    <row r="151" spans="1:65" s="12" customFormat="1" ht="22.9" customHeight="1">
      <c r="B151" s="129"/>
      <c r="D151" s="130" t="s">
        <v>76</v>
      </c>
      <c r="E151" s="140" t="s">
        <v>177</v>
      </c>
      <c r="F151" s="140" t="s">
        <v>178</v>
      </c>
      <c r="I151" s="132"/>
      <c r="J151" s="141">
        <f>BK151</f>
        <v>0</v>
      </c>
      <c r="L151" s="129"/>
      <c r="M151" s="134"/>
      <c r="N151" s="135"/>
      <c r="O151" s="135"/>
      <c r="P151" s="136">
        <f>SUM(P152:P184)</f>
        <v>0</v>
      </c>
      <c r="Q151" s="135"/>
      <c r="R151" s="136">
        <f>SUM(R152:R184)</f>
        <v>25.648448000000002</v>
      </c>
      <c r="S151" s="135"/>
      <c r="T151" s="137">
        <f>SUM(T152:T184)</f>
        <v>0</v>
      </c>
      <c r="AR151" s="130" t="s">
        <v>87</v>
      </c>
      <c r="AT151" s="138" t="s">
        <v>76</v>
      </c>
      <c r="AU151" s="138" t="s">
        <v>85</v>
      </c>
      <c r="AY151" s="130" t="s">
        <v>127</v>
      </c>
      <c r="BK151" s="139">
        <f>SUM(BK152:BK184)</f>
        <v>0</v>
      </c>
    </row>
    <row r="152" spans="1:65" s="2" customFormat="1" ht="24.2" customHeight="1">
      <c r="A152" s="31"/>
      <c r="B152" s="142"/>
      <c r="C152" s="143" t="s">
        <v>179</v>
      </c>
      <c r="D152" s="143" t="s">
        <v>129</v>
      </c>
      <c r="E152" s="144" t="s">
        <v>180</v>
      </c>
      <c r="F152" s="145" t="s">
        <v>181</v>
      </c>
      <c r="G152" s="146" t="s">
        <v>172</v>
      </c>
      <c r="H152" s="147">
        <v>1476.8</v>
      </c>
      <c r="I152" s="148"/>
      <c r="J152" s="149">
        <f>ROUND(I152*H152,2)</f>
        <v>0</v>
      </c>
      <c r="K152" s="145" t="s">
        <v>148</v>
      </c>
      <c r="L152" s="32"/>
      <c r="M152" s="150" t="s">
        <v>1</v>
      </c>
      <c r="N152" s="151" t="s">
        <v>42</v>
      </c>
      <c r="O152" s="57"/>
      <c r="P152" s="152">
        <f>O152*H152</f>
        <v>0</v>
      </c>
      <c r="Q152" s="152">
        <v>0</v>
      </c>
      <c r="R152" s="152">
        <f>Q152*H152</f>
        <v>0</v>
      </c>
      <c r="S152" s="152">
        <v>0</v>
      </c>
      <c r="T152" s="153">
        <f>S152*H152</f>
        <v>0</v>
      </c>
      <c r="U152" s="31"/>
      <c r="V152" s="31"/>
      <c r="W152" s="31"/>
      <c r="X152" s="31"/>
      <c r="Y152" s="31"/>
      <c r="Z152" s="31"/>
      <c r="AA152" s="31"/>
      <c r="AB152" s="31"/>
      <c r="AC152" s="31"/>
      <c r="AD152" s="31"/>
      <c r="AE152" s="31"/>
      <c r="AR152" s="154" t="s">
        <v>165</v>
      </c>
      <c r="AT152" s="154" t="s">
        <v>129</v>
      </c>
      <c r="AU152" s="154" t="s">
        <v>87</v>
      </c>
      <c r="AY152" s="16" t="s">
        <v>127</v>
      </c>
      <c r="BE152" s="155">
        <f>IF(N152="základní",J152,0)</f>
        <v>0</v>
      </c>
      <c r="BF152" s="155">
        <f>IF(N152="snížená",J152,0)</f>
        <v>0</v>
      </c>
      <c r="BG152" s="155">
        <f>IF(N152="zákl. přenesená",J152,0)</f>
        <v>0</v>
      </c>
      <c r="BH152" s="155">
        <f>IF(N152="sníž. přenesená",J152,0)</f>
        <v>0</v>
      </c>
      <c r="BI152" s="155">
        <f>IF(N152="nulová",J152,0)</f>
        <v>0</v>
      </c>
      <c r="BJ152" s="16" t="s">
        <v>85</v>
      </c>
      <c r="BK152" s="155">
        <f>ROUND(I152*H152,2)</f>
        <v>0</v>
      </c>
      <c r="BL152" s="16" t="s">
        <v>165</v>
      </c>
      <c r="BM152" s="154" t="s">
        <v>182</v>
      </c>
    </row>
    <row r="153" spans="1:65" s="13" customFormat="1">
      <c r="B153" s="156"/>
      <c r="D153" s="157" t="s">
        <v>135</v>
      </c>
      <c r="E153" s="158" t="s">
        <v>1</v>
      </c>
      <c r="F153" s="159" t="s">
        <v>183</v>
      </c>
      <c r="H153" s="160">
        <v>283.7</v>
      </c>
      <c r="I153" s="161"/>
      <c r="L153" s="156"/>
      <c r="M153" s="162"/>
      <c r="N153" s="163"/>
      <c r="O153" s="163"/>
      <c r="P153" s="163"/>
      <c r="Q153" s="163"/>
      <c r="R153" s="163"/>
      <c r="S153" s="163"/>
      <c r="T153" s="164"/>
      <c r="AT153" s="158" t="s">
        <v>135</v>
      </c>
      <c r="AU153" s="158" t="s">
        <v>87</v>
      </c>
      <c r="AV153" s="13" t="s">
        <v>87</v>
      </c>
      <c r="AW153" s="13" t="s">
        <v>33</v>
      </c>
      <c r="AX153" s="13" t="s">
        <v>77</v>
      </c>
      <c r="AY153" s="158" t="s">
        <v>127</v>
      </c>
    </row>
    <row r="154" spans="1:65" s="13" customFormat="1">
      <c r="B154" s="156"/>
      <c r="D154" s="157" t="s">
        <v>135</v>
      </c>
      <c r="E154" s="158" t="s">
        <v>1</v>
      </c>
      <c r="F154" s="159" t="s">
        <v>184</v>
      </c>
      <c r="H154" s="160">
        <v>279.10000000000002</v>
      </c>
      <c r="I154" s="161"/>
      <c r="L154" s="156"/>
      <c r="M154" s="162"/>
      <c r="N154" s="163"/>
      <c r="O154" s="163"/>
      <c r="P154" s="163"/>
      <c r="Q154" s="163"/>
      <c r="R154" s="163"/>
      <c r="S154" s="163"/>
      <c r="T154" s="164"/>
      <c r="AT154" s="158" t="s">
        <v>135</v>
      </c>
      <c r="AU154" s="158" t="s">
        <v>87</v>
      </c>
      <c r="AV154" s="13" t="s">
        <v>87</v>
      </c>
      <c r="AW154" s="13" t="s">
        <v>33</v>
      </c>
      <c r="AX154" s="13" t="s">
        <v>77</v>
      </c>
      <c r="AY154" s="158" t="s">
        <v>127</v>
      </c>
    </row>
    <row r="155" spans="1:65" s="13" customFormat="1">
      <c r="B155" s="156"/>
      <c r="D155" s="157" t="s">
        <v>135</v>
      </c>
      <c r="E155" s="158" t="s">
        <v>1</v>
      </c>
      <c r="F155" s="159" t="s">
        <v>185</v>
      </c>
      <c r="H155" s="160">
        <v>305.7</v>
      </c>
      <c r="I155" s="161"/>
      <c r="L155" s="156"/>
      <c r="M155" s="162"/>
      <c r="N155" s="163"/>
      <c r="O155" s="163"/>
      <c r="P155" s="163"/>
      <c r="Q155" s="163"/>
      <c r="R155" s="163"/>
      <c r="S155" s="163"/>
      <c r="T155" s="164"/>
      <c r="AT155" s="158" t="s">
        <v>135</v>
      </c>
      <c r="AU155" s="158" t="s">
        <v>87</v>
      </c>
      <c r="AV155" s="13" t="s">
        <v>87</v>
      </c>
      <c r="AW155" s="13" t="s">
        <v>33</v>
      </c>
      <c r="AX155" s="13" t="s">
        <v>77</v>
      </c>
      <c r="AY155" s="158" t="s">
        <v>127</v>
      </c>
    </row>
    <row r="156" spans="1:65" s="13" customFormat="1">
      <c r="B156" s="156"/>
      <c r="D156" s="157" t="s">
        <v>135</v>
      </c>
      <c r="E156" s="158" t="s">
        <v>1</v>
      </c>
      <c r="F156" s="159" t="s">
        <v>186</v>
      </c>
      <c r="H156" s="160">
        <v>608.29999999999995</v>
      </c>
      <c r="I156" s="161"/>
      <c r="L156" s="156"/>
      <c r="M156" s="162"/>
      <c r="N156" s="163"/>
      <c r="O156" s="163"/>
      <c r="P156" s="163"/>
      <c r="Q156" s="163"/>
      <c r="R156" s="163"/>
      <c r="S156" s="163"/>
      <c r="T156" s="164"/>
      <c r="AT156" s="158" t="s">
        <v>135</v>
      </c>
      <c r="AU156" s="158" t="s">
        <v>87</v>
      </c>
      <c r="AV156" s="13" t="s">
        <v>87</v>
      </c>
      <c r="AW156" s="13" t="s">
        <v>33</v>
      </c>
      <c r="AX156" s="13" t="s">
        <v>77</v>
      </c>
      <c r="AY156" s="158" t="s">
        <v>127</v>
      </c>
    </row>
    <row r="157" spans="1:65" s="14" customFormat="1">
      <c r="B157" s="165"/>
      <c r="D157" s="157" t="s">
        <v>135</v>
      </c>
      <c r="E157" s="166" t="s">
        <v>1</v>
      </c>
      <c r="F157" s="167" t="s">
        <v>151</v>
      </c>
      <c r="H157" s="168">
        <v>1476.8</v>
      </c>
      <c r="I157" s="169"/>
      <c r="L157" s="165"/>
      <c r="M157" s="170"/>
      <c r="N157" s="171"/>
      <c r="O157" s="171"/>
      <c r="P157" s="171"/>
      <c r="Q157" s="171"/>
      <c r="R157" s="171"/>
      <c r="S157" s="171"/>
      <c r="T157" s="172"/>
      <c r="AT157" s="166" t="s">
        <v>135</v>
      </c>
      <c r="AU157" s="166" t="s">
        <v>87</v>
      </c>
      <c r="AV157" s="14" t="s">
        <v>133</v>
      </c>
      <c r="AW157" s="14" t="s">
        <v>33</v>
      </c>
      <c r="AX157" s="14" t="s">
        <v>85</v>
      </c>
      <c r="AY157" s="166" t="s">
        <v>127</v>
      </c>
    </row>
    <row r="158" spans="1:65" s="2" customFormat="1" ht="16.5" customHeight="1">
      <c r="A158" s="31"/>
      <c r="B158" s="142"/>
      <c r="C158" s="177" t="s">
        <v>187</v>
      </c>
      <c r="D158" s="177" t="s">
        <v>188</v>
      </c>
      <c r="E158" s="178" t="s">
        <v>189</v>
      </c>
      <c r="F158" s="179" t="s">
        <v>190</v>
      </c>
      <c r="G158" s="180" t="s">
        <v>132</v>
      </c>
      <c r="H158" s="181">
        <v>11.84</v>
      </c>
      <c r="I158" s="182"/>
      <c r="J158" s="183">
        <f>ROUND(I158*H158,2)</f>
        <v>0</v>
      </c>
      <c r="K158" s="179" t="s">
        <v>148</v>
      </c>
      <c r="L158" s="184"/>
      <c r="M158" s="185" t="s">
        <v>1</v>
      </c>
      <c r="N158" s="186" t="s">
        <v>42</v>
      </c>
      <c r="O158" s="57"/>
      <c r="P158" s="152">
        <f>O158*H158</f>
        <v>0</v>
      </c>
      <c r="Q158" s="152">
        <v>1</v>
      </c>
      <c r="R158" s="152">
        <f>Q158*H158</f>
        <v>11.84</v>
      </c>
      <c r="S158" s="152">
        <v>0</v>
      </c>
      <c r="T158" s="153">
        <f>S158*H158</f>
        <v>0</v>
      </c>
      <c r="U158" s="31"/>
      <c r="V158" s="31"/>
      <c r="W158" s="31"/>
      <c r="X158" s="31"/>
      <c r="Y158" s="31"/>
      <c r="Z158" s="31"/>
      <c r="AA158" s="31"/>
      <c r="AB158" s="31"/>
      <c r="AC158" s="31"/>
      <c r="AD158" s="31"/>
      <c r="AE158" s="31"/>
      <c r="AR158" s="154" t="s">
        <v>191</v>
      </c>
      <c r="AT158" s="154" t="s">
        <v>188</v>
      </c>
      <c r="AU158" s="154" t="s">
        <v>87</v>
      </c>
      <c r="AY158" s="16" t="s">
        <v>127</v>
      </c>
      <c r="BE158" s="155">
        <f>IF(N158="základní",J158,0)</f>
        <v>0</v>
      </c>
      <c r="BF158" s="155">
        <f>IF(N158="snížená",J158,0)</f>
        <v>0</v>
      </c>
      <c r="BG158" s="155">
        <f>IF(N158="zákl. přenesená",J158,0)</f>
        <v>0</v>
      </c>
      <c r="BH158" s="155">
        <f>IF(N158="sníž. přenesená",J158,0)</f>
        <v>0</v>
      </c>
      <c r="BI158" s="155">
        <f>IF(N158="nulová",J158,0)</f>
        <v>0</v>
      </c>
      <c r="BJ158" s="16" t="s">
        <v>85</v>
      </c>
      <c r="BK158" s="155">
        <f>ROUND(I158*H158,2)</f>
        <v>0</v>
      </c>
      <c r="BL158" s="16" t="s">
        <v>165</v>
      </c>
      <c r="BM158" s="154" t="s">
        <v>192</v>
      </c>
    </row>
    <row r="159" spans="1:65" s="13" customFormat="1">
      <c r="B159" s="156"/>
      <c r="D159" s="157" t="s">
        <v>135</v>
      </c>
      <c r="E159" s="158" t="s">
        <v>1</v>
      </c>
      <c r="F159" s="159" t="s">
        <v>193</v>
      </c>
      <c r="H159" s="160">
        <v>11.84</v>
      </c>
      <c r="I159" s="161"/>
      <c r="L159" s="156"/>
      <c r="M159" s="162"/>
      <c r="N159" s="163"/>
      <c r="O159" s="163"/>
      <c r="P159" s="163"/>
      <c r="Q159" s="163"/>
      <c r="R159" s="163"/>
      <c r="S159" s="163"/>
      <c r="T159" s="164"/>
      <c r="AT159" s="158" t="s">
        <v>135</v>
      </c>
      <c r="AU159" s="158" t="s">
        <v>87</v>
      </c>
      <c r="AV159" s="13" t="s">
        <v>87</v>
      </c>
      <c r="AW159" s="13" t="s">
        <v>33</v>
      </c>
      <c r="AX159" s="13" t="s">
        <v>85</v>
      </c>
      <c r="AY159" s="158" t="s">
        <v>127</v>
      </c>
    </row>
    <row r="160" spans="1:65" s="2" customFormat="1" ht="24.2" customHeight="1">
      <c r="A160" s="31"/>
      <c r="B160" s="142"/>
      <c r="C160" s="143" t="s">
        <v>194</v>
      </c>
      <c r="D160" s="143" t="s">
        <v>129</v>
      </c>
      <c r="E160" s="144" t="s">
        <v>195</v>
      </c>
      <c r="F160" s="145" t="s">
        <v>196</v>
      </c>
      <c r="G160" s="146" t="s">
        <v>172</v>
      </c>
      <c r="H160" s="147">
        <v>1172.6500000000001</v>
      </c>
      <c r="I160" s="148"/>
      <c r="J160" s="149">
        <f>ROUND(I160*H160,2)</f>
        <v>0</v>
      </c>
      <c r="K160" s="145" t="s">
        <v>148</v>
      </c>
      <c r="L160" s="32"/>
      <c r="M160" s="150" t="s">
        <v>1</v>
      </c>
      <c r="N160" s="151" t="s">
        <v>42</v>
      </c>
      <c r="O160" s="57"/>
      <c r="P160" s="152">
        <f>O160*H160</f>
        <v>0</v>
      </c>
      <c r="Q160" s="152">
        <v>0</v>
      </c>
      <c r="R160" s="152">
        <f>Q160*H160</f>
        <v>0</v>
      </c>
      <c r="S160" s="152">
        <v>0</v>
      </c>
      <c r="T160" s="153">
        <f>S160*H160</f>
        <v>0</v>
      </c>
      <c r="U160" s="31"/>
      <c r="V160" s="31"/>
      <c r="W160" s="31"/>
      <c r="X160" s="31"/>
      <c r="Y160" s="31"/>
      <c r="Z160" s="31"/>
      <c r="AA160" s="31"/>
      <c r="AB160" s="31"/>
      <c r="AC160" s="31"/>
      <c r="AD160" s="31"/>
      <c r="AE160" s="31"/>
      <c r="AR160" s="154" t="s">
        <v>165</v>
      </c>
      <c r="AT160" s="154" t="s">
        <v>129</v>
      </c>
      <c r="AU160" s="154" t="s">
        <v>87</v>
      </c>
      <c r="AY160" s="16" t="s">
        <v>127</v>
      </c>
      <c r="BE160" s="155">
        <f>IF(N160="základní",J160,0)</f>
        <v>0</v>
      </c>
      <c r="BF160" s="155">
        <f>IF(N160="snížená",J160,0)</f>
        <v>0</v>
      </c>
      <c r="BG160" s="155">
        <f>IF(N160="zákl. přenesená",J160,0)</f>
        <v>0</v>
      </c>
      <c r="BH160" s="155">
        <f>IF(N160="sníž. přenesená",J160,0)</f>
        <v>0</v>
      </c>
      <c r="BI160" s="155">
        <f>IF(N160="nulová",J160,0)</f>
        <v>0</v>
      </c>
      <c r="BJ160" s="16" t="s">
        <v>85</v>
      </c>
      <c r="BK160" s="155">
        <f>ROUND(I160*H160,2)</f>
        <v>0</v>
      </c>
      <c r="BL160" s="16" t="s">
        <v>165</v>
      </c>
      <c r="BM160" s="154" t="s">
        <v>197</v>
      </c>
    </row>
    <row r="161" spans="1:65" s="13" customFormat="1">
      <c r="B161" s="156"/>
      <c r="D161" s="157" t="s">
        <v>135</v>
      </c>
      <c r="E161" s="158" t="s">
        <v>1</v>
      </c>
      <c r="F161" s="159" t="s">
        <v>198</v>
      </c>
      <c r="H161" s="160">
        <v>283.7</v>
      </c>
      <c r="I161" s="161"/>
      <c r="L161" s="156"/>
      <c r="M161" s="162"/>
      <c r="N161" s="163"/>
      <c r="O161" s="163"/>
      <c r="P161" s="163"/>
      <c r="Q161" s="163"/>
      <c r="R161" s="163"/>
      <c r="S161" s="163"/>
      <c r="T161" s="164"/>
      <c r="AT161" s="158" t="s">
        <v>135</v>
      </c>
      <c r="AU161" s="158" t="s">
        <v>87</v>
      </c>
      <c r="AV161" s="13" t="s">
        <v>87</v>
      </c>
      <c r="AW161" s="13" t="s">
        <v>33</v>
      </c>
      <c r="AX161" s="13" t="s">
        <v>77</v>
      </c>
      <c r="AY161" s="158" t="s">
        <v>127</v>
      </c>
    </row>
    <row r="162" spans="1:65" s="13" customFormat="1">
      <c r="B162" s="156"/>
      <c r="D162" s="157" t="s">
        <v>135</v>
      </c>
      <c r="E162" s="158" t="s">
        <v>1</v>
      </c>
      <c r="F162" s="159" t="s">
        <v>199</v>
      </c>
      <c r="H162" s="160">
        <v>279.10000000000002</v>
      </c>
      <c r="I162" s="161"/>
      <c r="L162" s="156"/>
      <c r="M162" s="162"/>
      <c r="N162" s="163"/>
      <c r="O162" s="163"/>
      <c r="P162" s="163"/>
      <c r="Q162" s="163"/>
      <c r="R162" s="163"/>
      <c r="S162" s="163"/>
      <c r="T162" s="164"/>
      <c r="AT162" s="158" t="s">
        <v>135</v>
      </c>
      <c r="AU162" s="158" t="s">
        <v>87</v>
      </c>
      <c r="AV162" s="13" t="s">
        <v>87</v>
      </c>
      <c r="AW162" s="13" t="s">
        <v>33</v>
      </c>
      <c r="AX162" s="13" t="s">
        <v>77</v>
      </c>
      <c r="AY162" s="158" t="s">
        <v>127</v>
      </c>
    </row>
    <row r="163" spans="1:65" s="13" customFormat="1">
      <c r="B163" s="156"/>
      <c r="D163" s="157" t="s">
        <v>135</v>
      </c>
      <c r="E163" s="158" t="s">
        <v>1</v>
      </c>
      <c r="F163" s="159" t="s">
        <v>200</v>
      </c>
      <c r="H163" s="160">
        <v>305.7</v>
      </c>
      <c r="I163" s="161"/>
      <c r="L163" s="156"/>
      <c r="M163" s="162"/>
      <c r="N163" s="163"/>
      <c r="O163" s="163"/>
      <c r="P163" s="163"/>
      <c r="Q163" s="163"/>
      <c r="R163" s="163"/>
      <c r="S163" s="163"/>
      <c r="T163" s="164"/>
      <c r="AT163" s="158" t="s">
        <v>135</v>
      </c>
      <c r="AU163" s="158" t="s">
        <v>87</v>
      </c>
      <c r="AV163" s="13" t="s">
        <v>87</v>
      </c>
      <c r="AW163" s="13" t="s">
        <v>33</v>
      </c>
      <c r="AX163" s="13" t="s">
        <v>77</v>
      </c>
      <c r="AY163" s="158" t="s">
        <v>127</v>
      </c>
    </row>
    <row r="164" spans="1:65" s="13" customFormat="1">
      <c r="B164" s="156"/>
      <c r="D164" s="157" t="s">
        <v>135</v>
      </c>
      <c r="E164" s="158" t="s">
        <v>1</v>
      </c>
      <c r="F164" s="159" t="s">
        <v>201</v>
      </c>
      <c r="H164" s="160">
        <v>304.14999999999998</v>
      </c>
      <c r="I164" s="161"/>
      <c r="L164" s="156"/>
      <c r="M164" s="162"/>
      <c r="N164" s="163"/>
      <c r="O164" s="163"/>
      <c r="P164" s="163"/>
      <c r="Q164" s="163"/>
      <c r="R164" s="163"/>
      <c r="S164" s="163"/>
      <c r="T164" s="164"/>
      <c r="AT164" s="158" t="s">
        <v>135</v>
      </c>
      <c r="AU164" s="158" t="s">
        <v>87</v>
      </c>
      <c r="AV164" s="13" t="s">
        <v>87</v>
      </c>
      <c r="AW164" s="13" t="s">
        <v>33</v>
      </c>
      <c r="AX164" s="13" t="s">
        <v>77</v>
      </c>
      <c r="AY164" s="158" t="s">
        <v>127</v>
      </c>
    </row>
    <row r="165" spans="1:65" s="14" customFormat="1">
      <c r="B165" s="165"/>
      <c r="D165" s="157" t="s">
        <v>135</v>
      </c>
      <c r="E165" s="166" t="s">
        <v>1</v>
      </c>
      <c r="F165" s="167" t="s">
        <v>151</v>
      </c>
      <c r="H165" s="168">
        <v>1172.6500000000001</v>
      </c>
      <c r="I165" s="169"/>
      <c r="L165" s="165"/>
      <c r="M165" s="170"/>
      <c r="N165" s="171"/>
      <c r="O165" s="171"/>
      <c r="P165" s="171"/>
      <c r="Q165" s="171"/>
      <c r="R165" s="171"/>
      <c r="S165" s="171"/>
      <c r="T165" s="172"/>
      <c r="AT165" s="166" t="s">
        <v>135</v>
      </c>
      <c r="AU165" s="166" t="s">
        <v>87</v>
      </c>
      <c r="AV165" s="14" t="s">
        <v>133</v>
      </c>
      <c r="AW165" s="14" t="s">
        <v>33</v>
      </c>
      <c r="AX165" s="14" t="s">
        <v>85</v>
      </c>
      <c r="AY165" s="166" t="s">
        <v>127</v>
      </c>
    </row>
    <row r="166" spans="1:65" s="2" customFormat="1" ht="16.5" customHeight="1">
      <c r="A166" s="31"/>
      <c r="B166" s="142"/>
      <c r="C166" s="177" t="s">
        <v>202</v>
      </c>
      <c r="D166" s="177" t="s">
        <v>188</v>
      </c>
      <c r="E166" s="178" t="s">
        <v>189</v>
      </c>
      <c r="F166" s="179" t="s">
        <v>190</v>
      </c>
      <c r="G166" s="180" t="s">
        <v>132</v>
      </c>
      <c r="H166" s="181">
        <v>11.8</v>
      </c>
      <c r="I166" s="182"/>
      <c r="J166" s="183">
        <f>ROUND(I166*H166,2)</f>
        <v>0</v>
      </c>
      <c r="K166" s="179" t="s">
        <v>148</v>
      </c>
      <c r="L166" s="184"/>
      <c r="M166" s="185" t="s">
        <v>1</v>
      </c>
      <c r="N166" s="186" t="s">
        <v>42</v>
      </c>
      <c r="O166" s="57"/>
      <c r="P166" s="152">
        <f>O166*H166</f>
        <v>0</v>
      </c>
      <c r="Q166" s="152">
        <v>1</v>
      </c>
      <c r="R166" s="152">
        <f>Q166*H166</f>
        <v>11.8</v>
      </c>
      <c r="S166" s="152">
        <v>0</v>
      </c>
      <c r="T166" s="153">
        <f>S166*H166</f>
        <v>0</v>
      </c>
      <c r="U166" s="31"/>
      <c r="V166" s="31"/>
      <c r="W166" s="31"/>
      <c r="X166" s="31"/>
      <c r="Y166" s="31"/>
      <c r="Z166" s="31"/>
      <c r="AA166" s="31"/>
      <c r="AB166" s="31"/>
      <c r="AC166" s="31"/>
      <c r="AD166" s="31"/>
      <c r="AE166" s="31"/>
      <c r="AR166" s="154" t="s">
        <v>191</v>
      </c>
      <c r="AT166" s="154" t="s">
        <v>188</v>
      </c>
      <c r="AU166" s="154" t="s">
        <v>87</v>
      </c>
      <c r="AY166" s="16" t="s">
        <v>127</v>
      </c>
      <c r="BE166" s="155">
        <f>IF(N166="základní",J166,0)</f>
        <v>0</v>
      </c>
      <c r="BF166" s="155">
        <f>IF(N166="snížená",J166,0)</f>
        <v>0</v>
      </c>
      <c r="BG166" s="155">
        <f>IF(N166="zákl. přenesená",J166,0)</f>
        <v>0</v>
      </c>
      <c r="BH166" s="155">
        <f>IF(N166="sníž. přenesená",J166,0)</f>
        <v>0</v>
      </c>
      <c r="BI166" s="155">
        <f>IF(N166="nulová",J166,0)</f>
        <v>0</v>
      </c>
      <c r="BJ166" s="16" t="s">
        <v>85</v>
      </c>
      <c r="BK166" s="155">
        <f>ROUND(I166*H166,2)</f>
        <v>0</v>
      </c>
      <c r="BL166" s="16" t="s">
        <v>165</v>
      </c>
      <c r="BM166" s="154" t="s">
        <v>203</v>
      </c>
    </row>
    <row r="167" spans="1:65" s="13" customFormat="1">
      <c r="B167" s="156"/>
      <c r="D167" s="157" t="s">
        <v>135</v>
      </c>
      <c r="E167" s="158" t="s">
        <v>1</v>
      </c>
      <c r="F167" s="159" t="s">
        <v>204</v>
      </c>
      <c r="H167" s="160">
        <v>11.8</v>
      </c>
      <c r="I167" s="161"/>
      <c r="L167" s="156"/>
      <c r="M167" s="162"/>
      <c r="N167" s="163"/>
      <c r="O167" s="163"/>
      <c r="P167" s="163"/>
      <c r="Q167" s="163"/>
      <c r="R167" s="163"/>
      <c r="S167" s="163"/>
      <c r="T167" s="164"/>
      <c r="AT167" s="158" t="s">
        <v>135</v>
      </c>
      <c r="AU167" s="158" t="s">
        <v>87</v>
      </c>
      <c r="AV167" s="13" t="s">
        <v>87</v>
      </c>
      <c r="AW167" s="13" t="s">
        <v>33</v>
      </c>
      <c r="AX167" s="13" t="s">
        <v>85</v>
      </c>
      <c r="AY167" s="158" t="s">
        <v>127</v>
      </c>
    </row>
    <row r="168" spans="1:65" s="2" customFormat="1" ht="24.2" customHeight="1">
      <c r="A168" s="31"/>
      <c r="B168" s="142"/>
      <c r="C168" s="143" t="s">
        <v>205</v>
      </c>
      <c r="D168" s="143" t="s">
        <v>129</v>
      </c>
      <c r="E168" s="144" t="s">
        <v>206</v>
      </c>
      <c r="F168" s="145" t="s">
        <v>207</v>
      </c>
      <c r="G168" s="146" t="s">
        <v>172</v>
      </c>
      <c r="H168" s="147">
        <v>1476.8</v>
      </c>
      <c r="I168" s="148"/>
      <c r="J168" s="149">
        <f>ROUND(I168*H168,2)</f>
        <v>0</v>
      </c>
      <c r="K168" s="145" t="s">
        <v>1</v>
      </c>
      <c r="L168" s="32"/>
      <c r="M168" s="150" t="s">
        <v>1</v>
      </c>
      <c r="N168" s="151" t="s">
        <v>42</v>
      </c>
      <c r="O168" s="57"/>
      <c r="P168" s="152">
        <f>O168*H168</f>
        <v>0</v>
      </c>
      <c r="Q168" s="152">
        <v>0</v>
      </c>
      <c r="R168" s="152">
        <f>Q168*H168</f>
        <v>0</v>
      </c>
      <c r="S168" s="152">
        <v>0</v>
      </c>
      <c r="T168" s="153">
        <f>S168*H168</f>
        <v>0</v>
      </c>
      <c r="U168" s="31"/>
      <c r="V168" s="31"/>
      <c r="W168" s="31"/>
      <c r="X168" s="31"/>
      <c r="Y168" s="31"/>
      <c r="Z168" s="31"/>
      <c r="AA168" s="31"/>
      <c r="AB168" s="31"/>
      <c r="AC168" s="31"/>
      <c r="AD168" s="31"/>
      <c r="AE168" s="31"/>
      <c r="AR168" s="154" t="s">
        <v>165</v>
      </c>
      <c r="AT168" s="154" t="s">
        <v>129</v>
      </c>
      <c r="AU168" s="154" t="s">
        <v>87</v>
      </c>
      <c r="AY168" s="16" t="s">
        <v>127</v>
      </c>
      <c r="BE168" s="155">
        <f>IF(N168="základní",J168,0)</f>
        <v>0</v>
      </c>
      <c r="BF168" s="155">
        <f>IF(N168="snížená",J168,0)</f>
        <v>0</v>
      </c>
      <c r="BG168" s="155">
        <f>IF(N168="zákl. přenesená",J168,0)</f>
        <v>0</v>
      </c>
      <c r="BH168" s="155">
        <f>IF(N168="sníž. přenesená",J168,0)</f>
        <v>0</v>
      </c>
      <c r="BI168" s="155">
        <f>IF(N168="nulová",J168,0)</f>
        <v>0</v>
      </c>
      <c r="BJ168" s="16" t="s">
        <v>85</v>
      </c>
      <c r="BK168" s="155">
        <f>ROUND(I168*H168,2)</f>
        <v>0</v>
      </c>
      <c r="BL168" s="16" t="s">
        <v>165</v>
      </c>
      <c r="BM168" s="154" t="s">
        <v>208</v>
      </c>
    </row>
    <row r="169" spans="1:65" s="13" customFormat="1">
      <c r="B169" s="156"/>
      <c r="D169" s="157" t="s">
        <v>135</v>
      </c>
      <c r="E169" s="158" t="s">
        <v>1</v>
      </c>
      <c r="F169" s="159" t="s">
        <v>209</v>
      </c>
      <c r="H169" s="160">
        <v>283.7</v>
      </c>
      <c r="I169" s="161"/>
      <c r="L169" s="156"/>
      <c r="M169" s="162"/>
      <c r="N169" s="163"/>
      <c r="O169" s="163"/>
      <c r="P169" s="163"/>
      <c r="Q169" s="163"/>
      <c r="R169" s="163"/>
      <c r="S169" s="163"/>
      <c r="T169" s="164"/>
      <c r="AT169" s="158" t="s">
        <v>135</v>
      </c>
      <c r="AU169" s="158" t="s">
        <v>87</v>
      </c>
      <c r="AV169" s="13" t="s">
        <v>87</v>
      </c>
      <c r="AW169" s="13" t="s">
        <v>33</v>
      </c>
      <c r="AX169" s="13" t="s">
        <v>77</v>
      </c>
      <c r="AY169" s="158" t="s">
        <v>127</v>
      </c>
    </row>
    <row r="170" spans="1:65" s="13" customFormat="1">
      <c r="B170" s="156"/>
      <c r="D170" s="157" t="s">
        <v>135</v>
      </c>
      <c r="E170" s="158" t="s">
        <v>1</v>
      </c>
      <c r="F170" s="159" t="s">
        <v>210</v>
      </c>
      <c r="H170" s="160">
        <v>279.10000000000002</v>
      </c>
      <c r="I170" s="161"/>
      <c r="L170" s="156"/>
      <c r="M170" s="162"/>
      <c r="N170" s="163"/>
      <c r="O170" s="163"/>
      <c r="P170" s="163"/>
      <c r="Q170" s="163"/>
      <c r="R170" s="163"/>
      <c r="S170" s="163"/>
      <c r="T170" s="164"/>
      <c r="AT170" s="158" t="s">
        <v>135</v>
      </c>
      <c r="AU170" s="158" t="s">
        <v>87</v>
      </c>
      <c r="AV170" s="13" t="s">
        <v>87</v>
      </c>
      <c r="AW170" s="13" t="s">
        <v>33</v>
      </c>
      <c r="AX170" s="13" t="s">
        <v>77</v>
      </c>
      <c r="AY170" s="158" t="s">
        <v>127</v>
      </c>
    </row>
    <row r="171" spans="1:65" s="13" customFormat="1">
      <c r="B171" s="156"/>
      <c r="D171" s="157" t="s">
        <v>135</v>
      </c>
      <c r="E171" s="158" t="s">
        <v>1</v>
      </c>
      <c r="F171" s="159" t="s">
        <v>211</v>
      </c>
      <c r="H171" s="160">
        <v>305.7</v>
      </c>
      <c r="I171" s="161"/>
      <c r="L171" s="156"/>
      <c r="M171" s="162"/>
      <c r="N171" s="163"/>
      <c r="O171" s="163"/>
      <c r="P171" s="163"/>
      <c r="Q171" s="163"/>
      <c r="R171" s="163"/>
      <c r="S171" s="163"/>
      <c r="T171" s="164"/>
      <c r="AT171" s="158" t="s">
        <v>135</v>
      </c>
      <c r="AU171" s="158" t="s">
        <v>87</v>
      </c>
      <c r="AV171" s="13" t="s">
        <v>87</v>
      </c>
      <c r="AW171" s="13" t="s">
        <v>33</v>
      </c>
      <c r="AX171" s="13" t="s">
        <v>77</v>
      </c>
      <c r="AY171" s="158" t="s">
        <v>127</v>
      </c>
    </row>
    <row r="172" spans="1:65" s="13" customFormat="1">
      <c r="B172" s="156"/>
      <c r="D172" s="157" t="s">
        <v>135</v>
      </c>
      <c r="E172" s="158" t="s">
        <v>1</v>
      </c>
      <c r="F172" s="159" t="s">
        <v>212</v>
      </c>
      <c r="H172" s="160">
        <v>608.29999999999995</v>
      </c>
      <c r="I172" s="161"/>
      <c r="L172" s="156"/>
      <c r="M172" s="162"/>
      <c r="N172" s="163"/>
      <c r="O172" s="163"/>
      <c r="P172" s="163"/>
      <c r="Q172" s="163"/>
      <c r="R172" s="163"/>
      <c r="S172" s="163"/>
      <c r="T172" s="164"/>
      <c r="AT172" s="158" t="s">
        <v>135</v>
      </c>
      <c r="AU172" s="158" t="s">
        <v>87</v>
      </c>
      <c r="AV172" s="13" t="s">
        <v>87</v>
      </c>
      <c r="AW172" s="13" t="s">
        <v>33</v>
      </c>
      <c r="AX172" s="13" t="s">
        <v>77</v>
      </c>
      <c r="AY172" s="158" t="s">
        <v>127</v>
      </c>
    </row>
    <row r="173" spans="1:65" s="14" customFormat="1">
      <c r="B173" s="165"/>
      <c r="D173" s="157" t="s">
        <v>135</v>
      </c>
      <c r="E173" s="166" t="s">
        <v>1</v>
      </c>
      <c r="F173" s="167" t="s">
        <v>151</v>
      </c>
      <c r="H173" s="168">
        <v>1476.8</v>
      </c>
      <c r="I173" s="169"/>
      <c r="L173" s="165"/>
      <c r="M173" s="170"/>
      <c r="N173" s="171"/>
      <c r="O173" s="171"/>
      <c r="P173" s="171"/>
      <c r="Q173" s="171"/>
      <c r="R173" s="171"/>
      <c r="S173" s="171"/>
      <c r="T173" s="172"/>
      <c r="AT173" s="166" t="s">
        <v>135</v>
      </c>
      <c r="AU173" s="166" t="s">
        <v>87</v>
      </c>
      <c r="AV173" s="14" t="s">
        <v>133</v>
      </c>
      <c r="AW173" s="14" t="s">
        <v>33</v>
      </c>
      <c r="AX173" s="14" t="s">
        <v>85</v>
      </c>
      <c r="AY173" s="166" t="s">
        <v>127</v>
      </c>
    </row>
    <row r="174" spans="1:65" s="2" customFormat="1" ht="33" customHeight="1">
      <c r="A174" s="31"/>
      <c r="B174" s="142"/>
      <c r="C174" s="177" t="s">
        <v>213</v>
      </c>
      <c r="D174" s="177" t="s">
        <v>188</v>
      </c>
      <c r="E174" s="178" t="s">
        <v>214</v>
      </c>
      <c r="F174" s="179" t="s">
        <v>215</v>
      </c>
      <c r="G174" s="180" t="s">
        <v>216</v>
      </c>
      <c r="H174" s="181">
        <v>406.12</v>
      </c>
      <c r="I174" s="182"/>
      <c r="J174" s="183">
        <f>ROUND(I174*H174,2)</f>
        <v>0</v>
      </c>
      <c r="K174" s="179" t="s">
        <v>1</v>
      </c>
      <c r="L174" s="184"/>
      <c r="M174" s="185" t="s">
        <v>1</v>
      </c>
      <c r="N174" s="186" t="s">
        <v>42</v>
      </c>
      <c r="O174" s="57"/>
      <c r="P174" s="152">
        <f>O174*H174</f>
        <v>0</v>
      </c>
      <c r="Q174" s="152">
        <v>1E-3</v>
      </c>
      <c r="R174" s="152">
        <f>Q174*H174</f>
        <v>0.40612000000000004</v>
      </c>
      <c r="S174" s="152">
        <v>0</v>
      </c>
      <c r="T174" s="153">
        <f>S174*H174</f>
        <v>0</v>
      </c>
      <c r="U174" s="31"/>
      <c r="V174" s="31"/>
      <c r="W174" s="31"/>
      <c r="X174" s="31"/>
      <c r="Y174" s="31"/>
      <c r="Z174" s="31"/>
      <c r="AA174" s="31"/>
      <c r="AB174" s="31"/>
      <c r="AC174" s="31"/>
      <c r="AD174" s="31"/>
      <c r="AE174" s="31"/>
      <c r="AR174" s="154" t="s">
        <v>191</v>
      </c>
      <c r="AT174" s="154" t="s">
        <v>188</v>
      </c>
      <c r="AU174" s="154" t="s">
        <v>87</v>
      </c>
      <c r="AY174" s="16" t="s">
        <v>127</v>
      </c>
      <c r="BE174" s="155">
        <f>IF(N174="základní",J174,0)</f>
        <v>0</v>
      </c>
      <c r="BF174" s="155">
        <f>IF(N174="snížená",J174,0)</f>
        <v>0</v>
      </c>
      <c r="BG174" s="155">
        <f>IF(N174="zákl. přenesená",J174,0)</f>
        <v>0</v>
      </c>
      <c r="BH174" s="155">
        <f>IF(N174="sníž. přenesená",J174,0)</f>
        <v>0</v>
      </c>
      <c r="BI174" s="155">
        <f>IF(N174="nulová",J174,0)</f>
        <v>0</v>
      </c>
      <c r="BJ174" s="16" t="s">
        <v>85</v>
      </c>
      <c r="BK174" s="155">
        <f>ROUND(I174*H174,2)</f>
        <v>0</v>
      </c>
      <c r="BL174" s="16" t="s">
        <v>165</v>
      </c>
      <c r="BM174" s="154" t="s">
        <v>217</v>
      </c>
    </row>
    <row r="175" spans="1:65" s="2" customFormat="1" ht="48.75">
      <c r="A175" s="31"/>
      <c r="B175" s="32"/>
      <c r="C175" s="31"/>
      <c r="D175" s="157" t="s">
        <v>174</v>
      </c>
      <c r="E175" s="31"/>
      <c r="F175" s="173" t="s">
        <v>218</v>
      </c>
      <c r="G175" s="31"/>
      <c r="H175" s="31"/>
      <c r="I175" s="174"/>
      <c r="J175" s="31"/>
      <c r="K175" s="31"/>
      <c r="L175" s="32"/>
      <c r="M175" s="175"/>
      <c r="N175" s="176"/>
      <c r="O175" s="57"/>
      <c r="P175" s="57"/>
      <c r="Q175" s="57"/>
      <c r="R175" s="57"/>
      <c r="S175" s="57"/>
      <c r="T175" s="58"/>
      <c r="U175" s="31"/>
      <c r="V175" s="31"/>
      <c r="W175" s="31"/>
      <c r="X175" s="31"/>
      <c r="Y175" s="31"/>
      <c r="Z175" s="31"/>
      <c r="AA175" s="31"/>
      <c r="AB175" s="31"/>
      <c r="AC175" s="31"/>
      <c r="AD175" s="31"/>
      <c r="AE175" s="31"/>
      <c r="AT175" s="16" t="s">
        <v>174</v>
      </c>
      <c r="AU175" s="16" t="s">
        <v>87</v>
      </c>
    </row>
    <row r="176" spans="1:65" s="13" customFormat="1">
      <c r="B176" s="156"/>
      <c r="D176" s="157" t="s">
        <v>135</v>
      </c>
      <c r="E176" s="158" t="s">
        <v>1</v>
      </c>
      <c r="F176" s="159" t="s">
        <v>219</v>
      </c>
      <c r="H176" s="160">
        <v>406.12</v>
      </c>
      <c r="I176" s="161"/>
      <c r="L176" s="156"/>
      <c r="M176" s="162"/>
      <c r="N176" s="163"/>
      <c r="O176" s="163"/>
      <c r="P176" s="163"/>
      <c r="Q176" s="163"/>
      <c r="R176" s="163"/>
      <c r="S176" s="163"/>
      <c r="T176" s="164"/>
      <c r="AT176" s="158" t="s">
        <v>135</v>
      </c>
      <c r="AU176" s="158" t="s">
        <v>87</v>
      </c>
      <c r="AV176" s="13" t="s">
        <v>87</v>
      </c>
      <c r="AW176" s="13" t="s">
        <v>33</v>
      </c>
      <c r="AX176" s="13" t="s">
        <v>85</v>
      </c>
      <c r="AY176" s="158" t="s">
        <v>127</v>
      </c>
    </row>
    <row r="177" spans="1:65" s="2" customFormat="1" ht="24.2" customHeight="1">
      <c r="A177" s="31"/>
      <c r="B177" s="142"/>
      <c r="C177" s="143" t="s">
        <v>220</v>
      </c>
      <c r="D177" s="143" t="s">
        <v>129</v>
      </c>
      <c r="E177" s="144" t="s">
        <v>221</v>
      </c>
      <c r="F177" s="145" t="s">
        <v>222</v>
      </c>
      <c r="G177" s="146" t="s">
        <v>172</v>
      </c>
      <c r="H177" s="147">
        <v>1476.8</v>
      </c>
      <c r="I177" s="148"/>
      <c r="J177" s="149">
        <f>ROUND(I177*H177,2)</f>
        <v>0</v>
      </c>
      <c r="K177" s="145" t="s">
        <v>1</v>
      </c>
      <c r="L177" s="32"/>
      <c r="M177" s="150" t="s">
        <v>1</v>
      </c>
      <c r="N177" s="151" t="s">
        <v>42</v>
      </c>
      <c r="O177" s="57"/>
      <c r="P177" s="152">
        <f>O177*H177</f>
        <v>0</v>
      </c>
      <c r="Q177" s="152">
        <v>0</v>
      </c>
      <c r="R177" s="152">
        <f>Q177*H177</f>
        <v>0</v>
      </c>
      <c r="S177" s="152">
        <v>0</v>
      </c>
      <c r="T177" s="153">
        <f>S177*H177</f>
        <v>0</v>
      </c>
      <c r="U177" s="31"/>
      <c r="V177" s="31"/>
      <c r="W177" s="31"/>
      <c r="X177" s="31"/>
      <c r="Y177" s="31"/>
      <c r="Z177" s="31"/>
      <c r="AA177" s="31"/>
      <c r="AB177" s="31"/>
      <c r="AC177" s="31"/>
      <c r="AD177" s="31"/>
      <c r="AE177" s="31"/>
      <c r="AR177" s="154" t="s">
        <v>165</v>
      </c>
      <c r="AT177" s="154" t="s">
        <v>129</v>
      </c>
      <c r="AU177" s="154" t="s">
        <v>87</v>
      </c>
      <c r="AY177" s="16" t="s">
        <v>127</v>
      </c>
      <c r="BE177" s="155">
        <f>IF(N177="základní",J177,0)</f>
        <v>0</v>
      </c>
      <c r="BF177" s="155">
        <f>IF(N177="snížená",J177,0)</f>
        <v>0</v>
      </c>
      <c r="BG177" s="155">
        <f>IF(N177="zákl. přenesená",J177,0)</f>
        <v>0</v>
      </c>
      <c r="BH177" s="155">
        <f>IF(N177="sníž. přenesená",J177,0)</f>
        <v>0</v>
      </c>
      <c r="BI177" s="155">
        <f>IF(N177="nulová",J177,0)</f>
        <v>0</v>
      </c>
      <c r="BJ177" s="16" t="s">
        <v>85</v>
      </c>
      <c r="BK177" s="155">
        <f>ROUND(I177*H177,2)</f>
        <v>0</v>
      </c>
      <c r="BL177" s="16" t="s">
        <v>165</v>
      </c>
      <c r="BM177" s="154" t="s">
        <v>223</v>
      </c>
    </row>
    <row r="178" spans="1:65" s="2" customFormat="1" ht="33" customHeight="1">
      <c r="A178" s="31"/>
      <c r="B178" s="142"/>
      <c r="C178" s="177" t="s">
        <v>8</v>
      </c>
      <c r="D178" s="177" t="s">
        <v>188</v>
      </c>
      <c r="E178" s="178" t="s">
        <v>224</v>
      </c>
      <c r="F178" s="179" t="s">
        <v>225</v>
      </c>
      <c r="G178" s="180" t="s">
        <v>216</v>
      </c>
      <c r="H178" s="181">
        <v>937.76800000000003</v>
      </c>
      <c r="I178" s="182"/>
      <c r="J178" s="183">
        <f>ROUND(I178*H178,2)</f>
        <v>0</v>
      </c>
      <c r="K178" s="179" t="s">
        <v>1</v>
      </c>
      <c r="L178" s="184"/>
      <c r="M178" s="185" t="s">
        <v>1</v>
      </c>
      <c r="N178" s="186" t="s">
        <v>42</v>
      </c>
      <c r="O178" s="57"/>
      <c r="P178" s="152">
        <f>O178*H178</f>
        <v>0</v>
      </c>
      <c r="Q178" s="152">
        <v>1E-3</v>
      </c>
      <c r="R178" s="152">
        <f>Q178*H178</f>
        <v>0.93776800000000005</v>
      </c>
      <c r="S178" s="152">
        <v>0</v>
      </c>
      <c r="T178" s="153">
        <f>S178*H178</f>
        <v>0</v>
      </c>
      <c r="U178" s="31"/>
      <c r="V178" s="31"/>
      <c r="W178" s="31"/>
      <c r="X178" s="31"/>
      <c r="Y178" s="31"/>
      <c r="Z178" s="31"/>
      <c r="AA178" s="31"/>
      <c r="AB178" s="31"/>
      <c r="AC178" s="31"/>
      <c r="AD178" s="31"/>
      <c r="AE178" s="31"/>
      <c r="AR178" s="154" t="s">
        <v>191</v>
      </c>
      <c r="AT178" s="154" t="s">
        <v>188</v>
      </c>
      <c r="AU178" s="154" t="s">
        <v>87</v>
      </c>
      <c r="AY178" s="16" t="s">
        <v>127</v>
      </c>
      <c r="BE178" s="155">
        <f>IF(N178="základní",J178,0)</f>
        <v>0</v>
      </c>
      <c r="BF178" s="155">
        <f>IF(N178="snížená",J178,0)</f>
        <v>0</v>
      </c>
      <c r="BG178" s="155">
        <f>IF(N178="zákl. přenesená",J178,0)</f>
        <v>0</v>
      </c>
      <c r="BH178" s="155">
        <f>IF(N178="sníž. přenesená",J178,0)</f>
        <v>0</v>
      </c>
      <c r="BI178" s="155">
        <f>IF(N178="nulová",J178,0)</f>
        <v>0</v>
      </c>
      <c r="BJ178" s="16" t="s">
        <v>85</v>
      </c>
      <c r="BK178" s="155">
        <f>ROUND(I178*H178,2)</f>
        <v>0</v>
      </c>
      <c r="BL178" s="16" t="s">
        <v>165</v>
      </c>
      <c r="BM178" s="154" t="s">
        <v>226</v>
      </c>
    </row>
    <row r="179" spans="1:65" s="2" customFormat="1" ht="48.75">
      <c r="A179" s="31"/>
      <c r="B179" s="32"/>
      <c r="C179" s="31"/>
      <c r="D179" s="157" t="s">
        <v>174</v>
      </c>
      <c r="E179" s="31"/>
      <c r="F179" s="173" t="s">
        <v>218</v>
      </c>
      <c r="G179" s="31"/>
      <c r="H179" s="31"/>
      <c r="I179" s="174"/>
      <c r="J179" s="31"/>
      <c r="K179" s="31"/>
      <c r="L179" s="32"/>
      <c r="M179" s="175"/>
      <c r="N179" s="176"/>
      <c r="O179" s="57"/>
      <c r="P179" s="57"/>
      <c r="Q179" s="57"/>
      <c r="R179" s="57"/>
      <c r="S179" s="57"/>
      <c r="T179" s="58"/>
      <c r="U179" s="31"/>
      <c r="V179" s="31"/>
      <c r="W179" s="31"/>
      <c r="X179" s="31"/>
      <c r="Y179" s="31"/>
      <c r="Z179" s="31"/>
      <c r="AA179" s="31"/>
      <c r="AB179" s="31"/>
      <c r="AC179" s="31"/>
      <c r="AD179" s="31"/>
      <c r="AE179" s="31"/>
      <c r="AT179" s="16" t="s">
        <v>174</v>
      </c>
      <c r="AU179" s="16" t="s">
        <v>87</v>
      </c>
    </row>
    <row r="180" spans="1:65" s="13" customFormat="1">
      <c r="B180" s="156"/>
      <c r="D180" s="157" t="s">
        <v>135</v>
      </c>
      <c r="E180" s="158" t="s">
        <v>1</v>
      </c>
      <c r="F180" s="159" t="s">
        <v>227</v>
      </c>
      <c r="H180" s="160">
        <v>937.76800000000003</v>
      </c>
      <c r="I180" s="161"/>
      <c r="L180" s="156"/>
      <c r="M180" s="162"/>
      <c r="N180" s="163"/>
      <c r="O180" s="163"/>
      <c r="P180" s="163"/>
      <c r="Q180" s="163"/>
      <c r="R180" s="163"/>
      <c r="S180" s="163"/>
      <c r="T180" s="164"/>
      <c r="AT180" s="158" t="s">
        <v>135</v>
      </c>
      <c r="AU180" s="158" t="s">
        <v>87</v>
      </c>
      <c r="AV180" s="13" t="s">
        <v>87</v>
      </c>
      <c r="AW180" s="13" t="s">
        <v>33</v>
      </c>
      <c r="AX180" s="13" t="s">
        <v>85</v>
      </c>
      <c r="AY180" s="158" t="s">
        <v>127</v>
      </c>
    </row>
    <row r="181" spans="1:65" s="2" customFormat="1" ht="24.2" customHeight="1">
      <c r="A181" s="31"/>
      <c r="B181" s="142"/>
      <c r="C181" s="143" t="s">
        <v>165</v>
      </c>
      <c r="D181" s="143" t="s">
        <v>129</v>
      </c>
      <c r="E181" s="144" t="s">
        <v>228</v>
      </c>
      <c r="F181" s="145" t="s">
        <v>229</v>
      </c>
      <c r="G181" s="146" t="s">
        <v>172</v>
      </c>
      <c r="H181" s="147">
        <v>1476.8</v>
      </c>
      <c r="I181" s="148"/>
      <c r="J181" s="149">
        <f>ROUND(I181*H181,2)</f>
        <v>0</v>
      </c>
      <c r="K181" s="145" t="s">
        <v>1</v>
      </c>
      <c r="L181" s="32"/>
      <c r="M181" s="150" t="s">
        <v>1</v>
      </c>
      <c r="N181" s="151" t="s">
        <v>42</v>
      </c>
      <c r="O181" s="57"/>
      <c r="P181" s="152">
        <f>O181*H181</f>
        <v>0</v>
      </c>
      <c r="Q181" s="152">
        <v>0</v>
      </c>
      <c r="R181" s="152">
        <f>Q181*H181</f>
        <v>0</v>
      </c>
      <c r="S181" s="152">
        <v>0</v>
      </c>
      <c r="T181" s="153">
        <f>S181*H181</f>
        <v>0</v>
      </c>
      <c r="U181" s="31"/>
      <c r="V181" s="31"/>
      <c r="W181" s="31"/>
      <c r="X181" s="31"/>
      <c r="Y181" s="31"/>
      <c r="Z181" s="31"/>
      <c r="AA181" s="31"/>
      <c r="AB181" s="31"/>
      <c r="AC181" s="31"/>
      <c r="AD181" s="31"/>
      <c r="AE181" s="31"/>
      <c r="AR181" s="154" t="s">
        <v>165</v>
      </c>
      <c r="AT181" s="154" t="s">
        <v>129</v>
      </c>
      <c r="AU181" s="154" t="s">
        <v>87</v>
      </c>
      <c r="AY181" s="16" t="s">
        <v>127</v>
      </c>
      <c r="BE181" s="155">
        <f>IF(N181="základní",J181,0)</f>
        <v>0</v>
      </c>
      <c r="BF181" s="155">
        <f>IF(N181="snížená",J181,0)</f>
        <v>0</v>
      </c>
      <c r="BG181" s="155">
        <f>IF(N181="zákl. přenesená",J181,0)</f>
        <v>0</v>
      </c>
      <c r="BH181" s="155">
        <f>IF(N181="sníž. přenesená",J181,0)</f>
        <v>0</v>
      </c>
      <c r="BI181" s="155">
        <f>IF(N181="nulová",J181,0)</f>
        <v>0</v>
      </c>
      <c r="BJ181" s="16" t="s">
        <v>85</v>
      </c>
      <c r="BK181" s="155">
        <f>ROUND(I181*H181,2)</f>
        <v>0</v>
      </c>
      <c r="BL181" s="16" t="s">
        <v>165</v>
      </c>
      <c r="BM181" s="154" t="s">
        <v>230</v>
      </c>
    </row>
    <row r="182" spans="1:65" s="2" customFormat="1" ht="33" customHeight="1">
      <c r="A182" s="31"/>
      <c r="B182" s="142"/>
      <c r="C182" s="177" t="s">
        <v>231</v>
      </c>
      <c r="D182" s="177" t="s">
        <v>188</v>
      </c>
      <c r="E182" s="178" t="s">
        <v>232</v>
      </c>
      <c r="F182" s="179" t="s">
        <v>233</v>
      </c>
      <c r="G182" s="180" t="s">
        <v>216</v>
      </c>
      <c r="H182" s="181">
        <v>664.56</v>
      </c>
      <c r="I182" s="182"/>
      <c r="J182" s="183">
        <f>ROUND(I182*H182,2)</f>
        <v>0</v>
      </c>
      <c r="K182" s="179" t="s">
        <v>1</v>
      </c>
      <c r="L182" s="184"/>
      <c r="M182" s="185" t="s">
        <v>1</v>
      </c>
      <c r="N182" s="186" t="s">
        <v>42</v>
      </c>
      <c r="O182" s="57"/>
      <c r="P182" s="152">
        <f>O182*H182</f>
        <v>0</v>
      </c>
      <c r="Q182" s="152">
        <v>1E-3</v>
      </c>
      <c r="R182" s="152">
        <f>Q182*H182</f>
        <v>0.66455999999999993</v>
      </c>
      <c r="S182" s="152">
        <v>0</v>
      </c>
      <c r="T182" s="153">
        <f>S182*H182</f>
        <v>0</v>
      </c>
      <c r="U182" s="31"/>
      <c r="V182" s="31"/>
      <c r="W182" s="31"/>
      <c r="X182" s="31"/>
      <c r="Y182" s="31"/>
      <c r="Z182" s="31"/>
      <c r="AA182" s="31"/>
      <c r="AB182" s="31"/>
      <c r="AC182" s="31"/>
      <c r="AD182" s="31"/>
      <c r="AE182" s="31"/>
      <c r="AR182" s="154" t="s">
        <v>191</v>
      </c>
      <c r="AT182" s="154" t="s">
        <v>188</v>
      </c>
      <c r="AU182" s="154" t="s">
        <v>87</v>
      </c>
      <c r="AY182" s="16" t="s">
        <v>127</v>
      </c>
      <c r="BE182" s="155">
        <f>IF(N182="základní",J182,0)</f>
        <v>0</v>
      </c>
      <c r="BF182" s="155">
        <f>IF(N182="snížená",J182,0)</f>
        <v>0</v>
      </c>
      <c r="BG182" s="155">
        <f>IF(N182="zákl. přenesená",J182,0)</f>
        <v>0</v>
      </c>
      <c r="BH182" s="155">
        <f>IF(N182="sníž. přenesená",J182,0)</f>
        <v>0</v>
      </c>
      <c r="BI182" s="155">
        <f>IF(N182="nulová",J182,0)</f>
        <v>0</v>
      </c>
      <c r="BJ182" s="16" t="s">
        <v>85</v>
      </c>
      <c r="BK182" s="155">
        <f>ROUND(I182*H182,2)</f>
        <v>0</v>
      </c>
      <c r="BL182" s="16" t="s">
        <v>165</v>
      </c>
      <c r="BM182" s="154" t="s">
        <v>234</v>
      </c>
    </row>
    <row r="183" spans="1:65" s="2" customFormat="1" ht="48.75">
      <c r="A183" s="31"/>
      <c r="B183" s="32"/>
      <c r="C183" s="31"/>
      <c r="D183" s="157" t="s">
        <v>174</v>
      </c>
      <c r="E183" s="31"/>
      <c r="F183" s="173" t="s">
        <v>218</v>
      </c>
      <c r="G183" s="31"/>
      <c r="H183" s="31"/>
      <c r="I183" s="174"/>
      <c r="J183" s="31"/>
      <c r="K183" s="31"/>
      <c r="L183" s="32"/>
      <c r="M183" s="175"/>
      <c r="N183" s="176"/>
      <c r="O183" s="57"/>
      <c r="P183" s="57"/>
      <c r="Q183" s="57"/>
      <c r="R183" s="57"/>
      <c r="S183" s="57"/>
      <c r="T183" s="58"/>
      <c r="U183" s="31"/>
      <c r="V183" s="31"/>
      <c r="W183" s="31"/>
      <c r="X183" s="31"/>
      <c r="Y183" s="31"/>
      <c r="Z183" s="31"/>
      <c r="AA183" s="31"/>
      <c r="AB183" s="31"/>
      <c r="AC183" s="31"/>
      <c r="AD183" s="31"/>
      <c r="AE183" s="31"/>
      <c r="AT183" s="16" t="s">
        <v>174</v>
      </c>
      <c r="AU183" s="16" t="s">
        <v>87</v>
      </c>
    </row>
    <row r="184" spans="1:65" s="13" customFormat="1">
      <c r="B184" s="156"/>
      <c r="D184" s="157" t="s">
        <v>135</v>
      </c>
      <c r="E184" s="158" t="s">
        <v>1</v>
      </c>
      <c r="F184" s="159" t="s">
        <v>235</v>
      </c>
      <c r="H184" s="160">
        <v>664.56</v>
      </c>
      <c r="I184" s="161"/>
      <c r="L184" s="156"/>
      <c r="M184" s="162"/>
      <c r="N184" s="163"/>
      <c r="O184" s="163"/>
      <c r="P184" s="163"/>
      <c r="Q184" s="163"/>
      <c r="R184" s="163"/>
      <c r="S184" s="163"/>
      <c r="T184" s="164"/>
      <c r="AT184" s="158" t="s">
        <v>135</v>
      </c>
      <c r="AU184" s="158" t="s">
        <v>87</v>
      </c>
      <c r="AV184" s="13" t="s">
        <v>87</v>
      </c>
      <c r="AW184" s="13" t="s">
        <v>33</v>
      </c>
      <c r="AX184" s="13" t="s">
        <v>85</v>
      </c>
      <c r="AY184" s="158" t="s">
        <v>127</v>
      </c>
    </row>
    <row r="185" spans="1:65" s="12" customFormat="1" ht="25.9" customHeight="1">
      <c r="B185" s="129"/>
      <c r="D185" s="130" t="s">
        <v>76</v>
      </c>
      <c r="E185" s="131" t="s">
        <v>236</v>
      </c>
      <c r="F185" s="131" t="s">
        <v>237</v>
      </c>
      <c r="I185" s="132"/>
      <c r="J185" s="133">
        <f>BK185</f>
        <v>0</v>
      </c>
      <c r="L185" s="129"/>
      <c r="M185" s="134"/>
      <c r="N185" s="135"/>
      <c r="O185" s="135"/>
      <c r="P185" s="136">
        <f>SUM(P186:P271)</f>
        <v>0</v>
      </c>
      <c r="Q185" s="135"/>
      <c r="R185" s="136">
        <f>SUM(R186:R271)</f>
        <v>3.4124999999999996</v>
      </c>
      <c r="S185" s="135"/>
      <c r="T185" s="137">
        <f>SUM(T186:T271)</f>
        <v>0</v>
      </c>
      <c r="AR185" s="130" t="s">
        <v>133</v>
      </c>
      <c r="AT185" s="138" t="s">
        <v>76</v>
      </c>
      <c r="AU185" s="138" t="s">
        <v>77</v>
      </c>
      <c r="AY185" s="130" t="s">
        <v>127</v>
      </c>
      <c r="BK185" s="139">
        <f>SUM(BK186:BK271)</f>
        <v>0</v>
      </c>
    </row>
    <row r="186" spans="1:65" s="2" customFormat="1" ht="16.5" customHeight="1">
      <c r="A186" s="31"/>
      <c r="B186" s="142"/>
      <c r="C186" s="143" t="s">
        <v>238</v>
      </c>
      <c r="D186" s="143" t="s">
        <v>129</v>
      </c>
      <c r="E186" s="144" t="s">
        <v>239</v>
      </c>
      <c r="F186" s="145" t="s">
        <v>240</v>
      </c>
      <c r="G186" s="146" t="s">
        <v>241</v>
      </c>
      <c r="H186" s="147">
        <v>304</v>
      </c>
      <c r="I186" s="148"/>
      <c r="J186" s="149">
        <f>ROUND(I186*H186,2)</f>
        <v>0</v>
      </c>
      <c r="K186" s="145" t="s">
        <v>148</v>
      </c>
      <c r="L186" s="32"/>
      <c r="M186" s="150" t="s">
        <v>1</v>
      </c>
      <c r="N186" s="151" t="s">
        <v>42</v>
      </c>
      <c r="O186" s="57"/>
      <c r="P186" s="152">
        <f>O186*H186</f>
        <v>0</v>
      </c>
      <c r="Q186" s="152">
        <v>0</v>
      </c>
      <c r="R186" s="152">
        <f>Q186*H186</f>
        <v>0</v>
      </c>
      <c r="S186" s="152">
        <v>0</v>
      </c>
      <c r="T186" s="153">
        <f>S186*H186</f>
        <v>0</v>
      </c>
      <c r="U186" s="31"/>
      <c r="V186" s="31"/>
      <c r="W186" s="31"/>
      <c r="X186" s="31"/>
      <c r="Y186" s="31"/>
      <c r="Z186" s="31"/>
      <c r="AA186" s="31"/>
      <c r="AB186" s="31"/>
      <c r="AC186" s="31"/>
      <c r="AD186" s="31"/>
      <c r="AE186" s="31"/>
      <c r="AR186" s="154" t="s">
        <v>242</v>
      </c>
      <c r="AT186" s="154" t="s">
        <v>129</v>
      </c>
      <c r="AU186" s="154" t="s">
        <v>85</v>
      </c>
      <c r="AY186" s="16" t="s">
        <v>127</v>
      </c>
      <c r="BE186" s="155">
        <f>IF(N186="základní",J186,0)</f>
        <v>0</v>
      </c>
      <c r="BF186" s="155">
        <f>IF(N186="snížená",J186,0)</f>
        <v>0</v>
      </c>
      <c r="BG186" s="155">
        <f>IF(N186="zákl. přenesená",J186,0)</f>
        <v>0</v>
      </c>
      <c r="BH186" s="155">
        <f>IF(N186="sníž. přenesená",J186,0)</f>
        <v>0</v>
      </c>
      <c r="BI186" s="155">
        <f>IF(N186="nulová",J186,0)</f>
        <v>0</v>
      </c>
      <c r="BJ186" s="16" t="s">
        <v>85</v>
      </c>
      <c r="BK186" s="155">
        <f>ROUND(I186*H186,2)</f>
        <v>0</v>
      </c>
      <c r="BL186" s="16" t="s">
        <v>242</v>
      </c>
      <c r="BM186" s="154" t="s">
        <v>243</v>
      </c>
    </row>
    <row r="187" spans="1:65" s="2" customFormat="1" ht="48.75">
      <c r="A187" s="31"/>
      <c r="B187" s="32"/>
      <c r="C187" s="31"/>
      <c r="D187" s="157" t="s">
        <v>174</v>
      </c>
      <c r="E187" s="31"/>
      <c r="F187" s="173" t="s">
        <v>244</v>
      </c>
      <c r="G187" s="31"/>
      <c r="H187" s="31"/>
      <c r="I187" s="174"/>
      <c r="J187" s="31"/>
      <c r="K187" s="31"/>
      <c r="L187" s="32"/>
      <c r="M187" s="175"/>
      <c r="N187" s="176"/>
      <c r="O187" s="57"/>
      <c r="P187" s="57"/>
      <c r="Q187" s="57"/>
      <c r="R187" s="57"/>
      <c r="S187" s="57"/>
      <c r="T187" s="58"/>
      <c r="U187" s="31"/>
      <c r="V187" s="31"/>
      <c r="W187" s="31"/>
      <c r="X187" s="31"/>
      <c r="Y187" s="31"/>
      <c r="Z187" s="31"/>
      <c r="AA187" s="31"/>
      <c r="AB187" s="31"/>
      <c r="AC187" s="31"/>
      <c r="AD187" s="31"/>
      <c r="AE187" s="31"/>
      <c r="AT187" s="16" t="s">
        <v>174</v>
      </c>
      <c r="AU187" s="16" t="s">
        <v>85</v>
      </c>
    </row>
    <row r="188" spans="1:65" s="13" customFormat="1">
      <c r="B188" s="156"/>
      <c r="D188" s="157" t="s">
        <v>135</v>
      </c>
      <c r="E188" s="158" t="s">
        <v>1</v>
      </c>
      <c r="F188" s="159" t="s">
        <v>245</v>
      </c>
      <c r="H188" s="160">
        <v>224</v>
      </c>
      <c r="I188" s="161"/>
      <c r="L188" s="156"/>
      <c r="M188" s="162"/>
      <c r="N188" s="163"/>
      <c r="O188" s="163"/>
      <c r="P188" s="163"/>
      <c r="Q188" s="163"/>
      <c r="R188" s="163"/>
      <c r="S188" s="163"/>
      <c r="T188" s="164"/>
      <c r="AT188" s="158" t="s">
        <v>135</v>
      </c>
      <c r="AU188" s="158" t="s">
        <v>85</v>
      </c>
      <c r="AV188" s="13" t="s">
        <v>87</v>
      </c>
      <c r="AW188" s="13" t="s">
        <v>33</v>
      </c>
      <c r="AX188" s="13" t="s">
        <v>77</v>
      </c>
      <c r="AY188" s="158" t="s">
        <v>127</v>
      </c>
    </row>
    <row r="189" spans="1:65" s="13" customFormat="1">
      <c r="B189" s="156"/>
      <c r="D189" s="157" t="s">
        <v>135</v>
      </c>
      <c r="E189" s="158" t="s">
        <v>1</v>
      </c>
      <c r="F189" s="159" t="s">
        <v>246</v>
      </c>
      <c r="H189" s="160">
        <v>80</v>
      </c>
      <c r="I189" s="161"/>
      <c r="L189" s="156"/>
      <c r="M189" s="162"/>
      <c r="N189" s="163"/>
      <c r="O189" s="163"/>
      <c r="P189" s="163"/>
      <c r="Q189" s="163"/>
      <c r="R189" s="163"/>
      <c r="S189" s="163"/>
      <c r="T189" s="164"/>
      <c r="AT189" s="158" t="s">
        <v>135</v>
      </c>
      <c r="AU189" s="158" t="s">
        <v>85</v>
      </c>
      <c r="AV189" s="13" t="s">
        <v>87</v>
      </c>
      <c r="AW189" s="13" t="s">
        <v>33</v>
      </c>
      <c r="AX189" s="13" t="s">
        <v>77</v>
      </c>
      <c r="AY189" s="158" t="s">
        <v>127</v>
      </c>
    </row>
    <row r="190" spans="1:65" s="14" customFormat="1">
      <c r="B190" s="165"/>
      <c r="D190" s="157" t="s">
        <v>135</v>
      </c>
      <c r="E190" s="166" t="s">
        <v>1</v>
      </c>
      <c r="F190" s="167" t="s">
        <v>151</v>
      </c>
      <c r="H190" s="168">
        <v>304</v>
      </c>
      <c r="I190" s="169"/>
      <c r="L190" s="165"/>
      <c r="M190" s="170"/>
      <c r="N190" s="171"/>
      <c r="O190" s="171"/>
      <c r="P190" s="171"/>
      <c r="Q190" s="171"/>
      <c r="R190" s="171"/>
      <c r="S190" s="171"/>
      <c r="T190" s="172"/>
      <c r="AT190" s="166" t="s">
        <v>135</v>
      </c>
      <c r="AU190" s="166" t="s">
        <v>85</v>
      </c>
      <c r="AV190" s="14" t="s">
        <v>133</v>
      </c>
      <c r="AW190" s="14" t="s">
        <v>33</v>
      </c>
      <c r="AX190" s="14" t="s">
        <v>85</v>
      </c>
      <c r="AY190" s="166" t="s">
        <v>127</v>
      </c>
    </row>
    <row r="191" spans="1:65" s="2" customFormat="1" ht="16.5" customHeight="1">
      <c r="A191" s="31"/>
      <c r="B191" s="142"/>
      <c r="C191" s="177" t="s">
        <v>247</v>
      </c>
      <c r="D191" s="177" t="s">
        <v>188</v>
      </c>
      <c r="E191" s="178" t="s">
        <v>248</v>
      </c>
      <c r="F191" s="179" t="s">
        <v>249</v>
      </c>
      <c r="G191" s="180" t="s">
        <v>250</v>
      </c>
      <c r="H191" s="181">
        <v>2.8</v>
      </c>
      <c r="I191" s="182"/>
      <c r="J191" s="183">
        <f>ROUND(I191*H191,2)</f>
        <v>0</v>
      </c>
      <c r="K191" s="179" t="s">
        <v>1</v>
      </c>
      <c r="L191" s="184"/>
      <c r="M191" s="185" t="s">
        <v>1</v>
      </c>
      <c r="N191" s="186" t="s">
        <v>42</v>
      </c>
      <c r="O191" s="57"/>
      <c r="P191" s="152">
        <f>O191*H191</f>
        <v>0</v>
      </c>
      <c r="Q191" s="152">
        <v>0.75</v>
      </c>
      <c r="R191" s="152">
        <f>Q191*H191</f>
        <v>2.0999999999999996</v>
      </c>
      <c r="S191" s="152">
        <v>0</v>
      </c>
      <c r="T191" s="153">
        <f>S191*H191</f>
        <v>0</v>
      </c>
      <c r="U191" s="31"/>
      <c r="V191" s="31"/>
      <c r="W191" s="31"/>
      <c r="X191" s="31"/>
      <c r="Y191" s="31"/>
      <c r="Z191" s="31"/>
      <c r="AA191" s="31"/>
      <c r="AB191" s="31"/>
      <c r="AC191" s="31"/>
      <c r="AD191" s="31"/>
      <c r="AE191" s="31"/>
      <c r="AR191" s="154" t="s">
        <v>242</v>
      </c>
      <c r="AT191" s="154" t="s">
        <v>188</v>
      </c>
      <c r="AU191" s="154" t="s">
        <v>85</v>
      </c>
      <c r="AY191" s="16" t="s">
        <v>127</v>
      </c>
      <c r="BE191" s="155">
        <f>IF(N191="základní",J191,0)</f>
        <v>0</v>
      </c>
      <c r="BF191" s="155">
        <f>IF(N191="snížená",J191,0)</f>
        <v>0</v>
      </c>
      <c r="BG191" s="155">
        <f>IF(N191="zákl. přenesená",J191,0)</f>
        <v>0</v>
      </c>
      <c r="BH191" s="155">
        <f>IF(N191="sníž. přenesená",J191,0)</f>
        <v>0</v>
      </c>
      <c r="BI191" s="155">
        <f>IF(N191="nulová",J191,0)</f>
        <v>0</v>
      </c>
      <c r="BJ191" s="16" t="s">
        <v>85</v>
      </c>
      <c r="BK191" s="155">
        <f>ROUND(I191*H191,2)</f>
        <v>0</v>
      </c>
      <c r="BL191" s="16" t="s">
        <v>242</v>
      </c>
      <c r="BM191" s="154" t="s">
        <v>251</v>
      </c>
    </row>
    <row r="192" spans="1:65" s="13" customFormat="1">
      <c r="B192" s="156"/>
      <c r="D192" s="157" t="s">
        <v>135</v>
      </c>
      <c r="E192" s="158" t="s">
        <v>1</v>
      </c>
      <c r="F192" s="159" t="s">
        <v>252</v>
      </c>
      <c r="H192" s="160">
        <v>2.8</v>
      </c>
      <c r="I192" s="161"/>
      <c r="L192" s="156"/>
      <c r="M192" s="162"/>
      <c r="N192" s="163"/>
      <c r="O192" s="163"/>
      <c r="P192" s="163"/>
      <c r="Q192" s="163"/>
      <c r="R192" s="163"/>
      <c r="S192" s="163"/>
      <c r="T192" s="164"/>
      <c r="AT192" s="158" t="s">
        <v>135</v>
      </c>
      <c r="AU192" s="158" t="s">
        <v>85</v>
      </c>
      <c r="AV192" s="13" t="s">
        <v>87</v>
      </c>
      <c r="AW192" s="13" t="s">
        <v>33</v>
      </c>
      <c r="AX192" s="13" t="s">
        <v>85</v>
      </c>
      <c r="AY192" s="158" t="s">
        <v>127</v>
      </c>
    </row>
    <row r="193" spans="1:65" s="2" customFormat="1" ht="16.5" customHeight="1">
      <c r="A193" s="31"/>
      <c r="B193" s="142"/>
      <c r="C193" s="177" t="s">
        <v>253</v>
      </c>
      <c r="D193" s="177" t="s">
        <v>188</v>
      </c>
      <c r="E193" s="178" t="s">
        <v>254</v>
      </c>
      <c r="F193" s="179" t="s">
        <v>255</v>
      </c>
      <c r="G193" s="180" t="s">
        <v>250</v>
      </c>
      <c r="H193" s="181">
        <v>1.75</v>
      </c>
      <c r="I193" s="182"/>
      <c r="J193" s="183">
        <f>ROUND(I193*H193,2)</f>
        <v>0</v>
      </c>
      <c r="K193" s="179" t="s">
        <v>148</v>
      </c>
      <c r="L193" s="184"/>
      <c r="M193" s="185" t="s">
        <v>1</v>
      </c>
      <c r="N193" s="186" t="s">
        <v>42</v>
      </c>
      <c r="O193" s="57"/>
      <c r="P193" s="152">
        <f>O193*H193</f>
        <v>0</v>
      </c>
      <c r="Q193" s="152">
        <v>0.75</v>
      </c>
      <c r="R193" s="152">
        <f>Q193*H193</f>
        <v>1.3125</v>
      </c>
      <c r="S193" s="152">
        <v>0</v>
      </c>
      <c r="T193" s="153">
        <f>S193*H193</f>
        <v>0</v>
      </c>
      <c r="U193" s="31"/>
      <c r="V193" s="31"/>
      <c r="W193" s="31"/>
      <c r="X193" s="31"/>
      <c r="Y193" s="31"/>
      <c r="Z193" s="31"/>
      <c r="AA193" s="31"/>
      <c r="AB193" s="31"/>
      <c r="AC193" s="31"/>
      <c r="AD193" s="31"/>
      <c r="AE193" s="31"/>
      <c r="AR193" s="154" t="s">
        <v>242</v>
      </c>
      <c r="AT193" s="154" t="s">
        <v>188</v>
      </c>
      <c r="AU193" s="154" t="s">
        <v>85</v>
      </c>
      <c r="AY193" s="16" t="s">
        <v>127</v>
      </c>
      <c r="BE193" s="155">
        <f>IF(N193="základní",J193,0)</f>
        <v>0</v>
      </c>
      <c r="BF193" s="155">
        <f>IF(N193="snížená",J193,0)</f>
        <v>0</v>
      </c>
      <c r="BG193" s="155">
        <f>IF(N193="zákl. přenesená",J193,0)</f>
        <v>0</v>
      </c>
      <c r="BH193" s="155">
        <f>IF(N193="sníž. přenesená",J193,0)</f>
        <v>0</v>
      </c>
      <c r="BI193" s="155">
        <f>IF(N193="nulová",J193,0)</f>
        <v>0</v>
      </c>
      <c r="BJ193" s="16" t="s">
        <v>85</v>
      </c>
      <c r="BK193" s="155">
        <f>ROUND(I193*H193,2)</f>
        <v>0</v>
      </c>
      <c r="BL193" s="16" t="s">
        <v>242</v>
      </c>
      <c r="BM193" s="154" t="s">
        <v>256</v>
      </c>
    </row>
    <row r="194" spans="1:65" s="2" customFormat="1" ht="16.5" customHeight="1">
      <c r="A194" s="31"/>
      <c r="B194" s="142"/>
      <c r="C194" s="143" t="s">
        <v>7</v>
      </c>
      <c r="D194" s="143" t="s">
        <v>129</v>
      </c>
      <c r="E194" s="144" t="s">
        <v>257</v>
      </c>
      <c r="F194" s="145" t="s">
        <v>258</v>
      </c>
      <c r="G194" s="146" t="s">
        <v>241</v>
      </c>
      <c r="H194" s="147">
        <v>16</v>
      </c>
      <c r="I194" s="148"/>
      <c r="J194" s="149">
        <f>ROUND(I194*H194,2)</f>
        <v>0</v>
      </c>
      <c r="K194" s="145" t="s">
        <v>148</v>
      </c>
      <c r="L194" s="32"/>
      <c r="M194" s="150" t="s">
        <v>1</v>
      </c>
      <c r="N194" s="151" t="s">
        <v>42</v>
      </c>
      <c r="O194" s="57"/>
      <c r="P194" s="152">
        <f>O194*H194</f>
        <v>0</v>
      </c>
      <c r="Q194" s="152">
        <v>0</v>
      </c>
      <c r="R194" s="152">
        <f>Q194*H194</f>
        <v>0</v>
      </c>
      <c r="S194" s="152">
        <v>0</v>
      </c>
      <c r="T194" s="153">
        <f>S194*H194</f>
        <v>0</v>
      </c>
      <c r="U194" s="31"/>
      <c r="V194" s="31"/>
      <c r="W194" s="31"/>
      <c r="X194" s="31"/>
      <c r="Y194" s="31"/>
      <c r="Z194" s="31"/>
      <c r="AA194" s="31"/>
      <c r="AB194" s="31"/>
      <c r="AC194" s="31"/>
      <c r="AD194" s="31"/>
      <c r="AE194" s="31"/>
      <c r="AR194" s="154" t="s">
        <v>242</v>
      </c>
      <c r="AT194" s="154" t="s">
        <v>129</v>
      </c>
      <c r="AU194" s="154" t="s">
        <v>85</v>
      </c>
      <c r="AY194" s="16" t="s">
        <v>127</v>
      </c>
      <c r="BE194" s="155">
        <f>IF(N194="základní",J194,0)</f>
        <v>0</v>
      </c>
      <c r="BF194" s="155">
        <f>IF(N194="snížená",J194,0)</f>
        <v>0</v>
      </c>
      <c r="BG194" s="155">
        <f>IF(N194="zákl. přenesená",J194,0)</f>
        <v>0</v>
      </c>
      <c r="BH194" s="155">
        <f>IF(N194="sníž. přenesená",J194,0)</f>
        <v>0</v>
      </c>
      <c r="BI194" s="155">
        <f>IF(N194="nulová",J194,0)</f>
        <v>0</v>
      </c>
      <c r="BJ194" s="16" t="s">
        <v>85</v>
      </c>
      <c r="BK194" s="155">
        <f>ROUND(I194*H194,2)</f>
        <v>0</v>
      </c>
      <c r="BL194" s="16" t="s">
        <v>242</v>
      </c>
      <c r="BM194" s="154" t="s">
        <v>259</v>
      </c>
    </row>
    <row r="195" spans="1:65" s="2" customFormat="1" ht="48.75">
      <c r="A195" s="31"/>
      <c r="B195" s="32"/>
      <c r="C195" s="31"/>
      <c r="D195" s="157" t="s">
        <v>174</v>
      </c>
      <c r="E195" s="31"/>
      <c r="F195" s="173" t="s">
        <v>260</v>
      </c>
      <c r="G195" s="31"/>
      <c r="H195" s="31"/>
      <c r="I195" s="174"/>
      <c r="J195" s="31"/>
      <c r="K195" s="31"/>
      <c r="L195" s="32"/>
      <c r="M195" s="175"/>
      <c r="N195" s="176"/>
      <c r="O195" s="57"/>
      <c r="P195" s="57"/>
      <c r="Q195" s="57"/>
      <c r="R195" s="57"/>
      <c r="S195" s="57"/>
      <c r="T195" s="58"/>
      <c r="U195" s="31"/>
      <c r="V195" s="31"/>
      <c r="W195" s="31"/>
      <c r="X195" s="31"/>
      <c r="Y195" s="31"/>
      <c r="Z195" s="31"/>
      <c r="AA195" s="31"/>
      <c r="AB195" s="31"/>
      <c r="AC195" s="31"/>
      <c r="AD195" s="31"/>
      <c r="AE195" s="31"/>
      <c r="AT195" s="16" t="s">
        <v>174</v>
      </c>
      <c r="AU195" s="16" t="s">
        <v>85</v>
      </c>
    </row>
    <row r="196" spans="1:65" s="13" customFormat="1">
      <c r="B196" s="156"/>
      <c r="D196" s="157" t="s">
        <v>135</v>
      </c>
      <c r="E196" s="158" t="s">
        <v>1</v>
      </c>
      <c r="F196" s="159" t="s">
        <v>261</v>
      </c>
      <c r="H196" s="160">
        <v>16</v>
      </c>
      <c r="I196" s="161"/>
      <c r="L196" s="156"/>
      <c r="M196" s="162"/>
      <c r="N196" s="163"/>
      <c r="O196" s="163"/>
      <c r="P196" s="163"/>
      <c r="Q196" s="163"/>
      <c r="R196" s="163"/>
      <c r="S196" s="163"/>
      <c r="T196" s="164"/>
      <c r="AT196" s="158" t="s">
        <v>135</v>
      </c>
      <c r="AU196" s="158" t="s">
        <v>85</v>
      </c>
      <c r="AV196" s="13" t="s">
        <v>87</v>
      </c>
      <c r="AW196" s="13" t="s">
        <v>33</v>
      </c>
      <c r="AX196" s="13" t="s">
        <v>85</v>
      </c>
      <c r="AY196" s="158" t="s">
        <v>127</v>
      </c>
    </row>
    <row r="197" spans="1:65" s="2" customFormat="1" ht="16.5" customHeight="1">
      <c r="A197" s="31"/>
      <c r="B197" s="142"/>
      <c r="C197" s="177" t="s">
        <v>262</v>
      </c>
      <c r="D197" s="177" t="s">
        <v>188</v>
      </c>
      <c r="E197" s="178" t="s">
        <v>263</v>
      </c>
      <c r="F197" s="179" t="s">
        <v>264</v>
      </c>
      <c r="G197" s="180" t="s">
        <v>265</v>
      </c>
      <c r="H197" s="181">
        <v>1</v>
      </c>
      <c r="I197" s="182"/>
      <c r="J197" s="183">
        <f>ROUND(I197*H197,2)</f>
        <v>0</v>
      </c>
      <c r="K197" s="179" t="s">
        <v>1</v>
      </c>
      <c r="L197" s="184"/>
      <c r="M197" s="185" t="s">
        <v>1</v>
      </c>
      <c r="N197" s="186" t="s">
        <v>42</v>
      </c>
      <c r="O197" s="57"/>
      <c r="P197" s="152">
        <f>O197*H197</f>
        <v>0</v>
      </c>
      <c r="Q197" s="152">
        <v>0</v>
      </c>
      <c r="R197" s="152">
        <f>Q197*H197</f>
        <v>0</v>
      </c>
      <c r="S197" s="152">
        <v>0</v>
      </c>
      <c r="T197" s="153">
        <f>S197*H197</f>
        <v>0</v>
      </c>
      <c r="U197" s="31"/>
      <c r="V197" s="31"/>
      <c r="W197" s="31"/>
      <c r="X197" s="31"/>
      <c r="Y197" s="31"/>
      <c r="Z197" s="31"/>
      <c r="AA197" s="31"/>
      <c r="AB197" s="31"/>
      <c r="AC197" s="31"/>
      <c r="AD197" s="31"/>
      <c r="AE197" s="31"/>
      <c r="AR197" s="154" t="s">
        <v>242</v>
      </c>
      <c r="AT197" s="154" t="s">
        <v>188</v>
      </c>
      <c r="AU197" s="154" t="s">
        <v>85</v>
      </c>
      <c r="AY197" s="16" t="s">
        <v>127</v>
      </c>
      <c r="BE197" s="155">
        <f>IF(N197="základní",J197,0)</f>
        <v>0</v>
      </c>
      <c r="BF197" s="155">
        <f>IF(N197="snížená",J197,0)</f>
        <v>0</v>
      </c>
      <c r="BG197" s="155">
        <f>IF(N197="zákl. přenesená",J197,0)</f>
        <v>0</v>
      </c>
      <c r="BH197" s="155">
        <f>IF(N197="sníž. přenesená",J197,0)</f>
        <v>0</v>
      </c>
      <c r="BI197" s="155">
        <f>IF(N197="nulová",J197,0)</f>
        <v>0</v>
      </c>
      <c r="BJ197" s="16" t="s">
        <v>85</v>
      </c>
      <c r="BK197" s="155">
        <f>ROUND(I197*H197,2)</f>
        <v>0</v>
      </c>
      <c r="BL197" s="16" t="s">
        <v>242</v>
      </c>
      <c r="BM197" s="154" t="s">
        <v>266</v>
      </c>
    </row>
    <row r="198" spans="1:65" s="2" customFormat="1" ht="16.5" customHeight="1">
      <c r="A198" s="31"/>
      <c r="B198" s="142"/>
      <c r="C198" s="143" t="s">
        <v>267</v>
      </c>
      <c r="D198" s="143" t="s">
        <v>129</v>
      </c>
      <c r="E198" s="144" t="s">
        <v>268</v>
      </c>
      <c r="F198" s="145" t="s">
        <v>269</v>
      </c>
      <c r="G198" s="146" t="s">
        <v>241</v>
      </c>
      <c r="H198" s="147">
        <v>226</v>
      </c>
      <c r="I198" s="148"/>
      <c r="J198" s="149">
        <f>ROUND(I198*H198,2)</f>
        <v>0</v>
      </c>
      <c r="K198" s="145" t="s">
        <v>148</v>
      </c>
      <c r="L198" s="32"/>
      <c r="M198" s="150" t="s">
        <v>1</v>
      </c>
      <c r="N198" s="151" t="s">
        <v>42</v>
      </c>
      <c r="O198" s="57"/>
      <c r="P198" s="152">
        <f>O198*H198</f>
        <v>0</v>
      </c>
      <c r="Q198" s="152">
        <v>0</v>
      </c>
      <c r="R198" s="152">
        <f>Q198*H198</f>
        <v>0</v>
      </c>
      <c r="S198" s="152">
        <v>0</v>
      </c>
      <c r="T198" s="153">
        <f>S198*H198</f>
        <v>0</v>
      </c>
      <c r="U198" s="31"/>
      <c r="V198" s="31"/>
      <c r="W198" s="31"/>
      <c r="X198" s="31"/>
      <c r="Y198" s="31"/>
      <c r="Z198" s="31"/>
      <c r="AA198" s="31"/>
      <c r="AB198" s="31"/>
      <c r="AC198" s="31"/>
      <c r="AD198" s="31"/>
      <c r="AE198" s="31"/>
      <c r="AR198" s="154" t="s">
        <v>242</v>
      </c>
      <c r="AT198" s="154" t="s">
        <v>129</v>
      </c>
      <c r="AU198" s="154" t="s">
        <v>85</v>
      </c>
      <c r="AY198" s="16" t="s">
        <v>127</v>
      </c>
      <c r="BE198" s="155">
        <f>IF(N198="základní",J198,0)</f>
        <v>0</v>
      </c>
      <c r="BF198" s="155">
        <f>IF(N198="snížená",J198,0)</f>
        <v>0</v>
      </c>
      <c r="BG198" s="155">
        <f>IF(N198="zákl. přenesená",J198,0)</f>
        <v>0</v>
      </c>
      <c r="BH198" s="155">
        <f>IF(N198="sníž. přenesená",J198,0)</f>
        <v>0</v>
      </c>
      <c r="BI198" s="155">
        <f>IF(N198="nulová",J198,0)</f>
        <v>0</v>
      </c>
      <c r="BJ198" s="16" t="s">
        <v>85</v>
      </c>
      <c r="BK198" s="155">
        <f>ROUND(I198*H198,2)</f>
        <v>0</v>
      </c>
      <c r="BL198" s="16" t="s">
        <v>242</v>
      </c>
      <c r="BM198" s="154" t="s">
        <v>270</v>
      </c>
    </row>
    <row r="199" spans="1:65" s="2" customFormat="1" ht="39">
      <c r="A199" s="31"/>
      <c r="B199" s="32"/>
      <c r="C199" s="31"/>
      <c r="D199" s="157" t="s">
        <v>174</v>
      </c>
      <c r="E199" s="31"/>
      <c r="F199" s="173" t="s">
        <v>271</v>
      </c>
      <c r="G199" s="31"/>
      <c r="H199" s="31"/>
      <c r="I199" s="174"/>
      <c r="J199" s="31"/>
      <c r="K199" s="31"/>
      <c r="L199" s="32"/>
      <c r="M199" s="175"/>
      <c r="N199" s="176"/>
      <c r="O199" s="57"/>
      <c r="P199" s="57"/>
      <c r="Q199" s="57"/>
      <c r="R199" s="57"/>
      <c r="S199" s="57"/>
      <c r="T199" s="58"/>
      <c r="U199" s="31"/>
      <c r="V199" s="31"/>
      <c r="W199" s="31"/>
      <c r="X199" s="31"/>
      <c r="Y199" s="31"/>
      <c r="Z199" s="31"/>
      <c r="AA199" s="31"/>
      <c r="AB199" s="31"/>
      <c r="AC199" s="31"/>
      <c r="AD199" s="31"/>
      <c r="AE199" s="31"/>
      <c r="AT199" s="16" t="s">
        <v>174</v>
      </c>
      <c r="AU199" s="16" t="s">
        <v>85</v>
      </c>
    </row>
    <row r="200" spans="1:65" s="13" customFormat="1" ht="22.5">
      <c r="B200" s="156"/>
      <c r="D200" s="157" t="s">
        <v>135</v>
      </c>
      <c r="E200" s="158" t="s">
        <v>1</v>
      </c>
      <c r="F200" s="159" t="s">
        <v>272</v>
      </c>
      <c r="H200" s="160">
        <v>113</v>
      </c>
      <c r="I200" s="161"/>
      <c r="L200" s="156"/>
      <c r="M200" s="162"/>
      <c r="N200" s="163"/>
      <c r="O200" s="163"/>
      <c r="P200" s="163"/>
      <c r="Q200" s="163"/>
      <c r="R200" s="163"/>
      <c r="S200" s="163"/>
      <c r="T200" s="164"/>
      <c r="AT200" s="158" t="s">
        <v>135</v>
      </c>
      <c r="AU200" s="158" t="s">
        <v>85</v>
      </c>
      <c r="AV200" s="13" t="s">
        <v>87</v>
      </c>
      <c r="AW200" s="13" t="s">
        <v>33</v>
      </c>
      <c r="AX200" s="13" t="s">
        <v>77</v>
      </c>
      <c r="AY200" s="158" t="s">
        <v>127</v>
      </c>
    </row>
    <row r="201" spans="1:65" s="13" customFormat="1" ht="22.5">
      <c r="B201" s="156"/>
      <c r="D201" s="157" t="s">
        <v>135</v>
      </c>
      <c r="E201" s="158" t="s">
        <v>1</v>
      </c>
      <c r="F201" s="159" t="s">
        <v>273</v>
      </c>
      <c r="H201" s="160">
        <v>113</v>
      </c>
      <c r="I201" s="161"/>
      <c r="L201" s="156"/>
      <c r="M201" s="162"/>
      <c r="N201" s="163"/>
      <c r="O201" s="163"/>
      <c r="P201" s="163"/>
      <c r="Q201" s="163"/>
      <c r="R201" s="163"/>
      <c r="S201" s="163"/>
      <c r="T201" s="164"/>
      <c r="AT201" s="158" t="s">
        <v>135</v>
      </c>
      <c r="AU201" s="158" t="s">
        <v>85</v>
      </c>
      <c r="AV201" s="13" t="s">
        <v>87</v>
      </c>
      <c r="AW201" s="13" t="s">
        <v>33</v>
      </c>
      <c r="AX201" s="13" t="s">
        <v>77</v>
      </c>
      <c r="AY201" s="158" t="s">
        <v>127</v>
      </c>
    </row>
    <row r="202" spans="1:65" s="14" customFormat="1">
      <c r="B202" s="165"/>
      <c r="D202" s="157" t="s">
        <v>135</v>
      </c>
      <c r="E202" s="166" t="s">
        <v>1</v>
      </c>
      <c r="F202" s="167" t="s">
        <v>151</v>
      </c>
      <c r="H202" s="168">
        <v>226</v>
      </c>
      <c r="I202" s="169"/>
      <c r="L202" s="165"/>
      <c r="M202" s="170"/>
      <c r="N202" s="171"/>
      <c r="O202" s="171"/>
      <c r="P202" s="171"/>
      <c r="Q202" s="171"/>
      <c r="R202" s="171"/>
      <c r="S202" s="171"/>
      <c r="T202" s="172"/>
      <c r="AT202" s="166" t="s">
        <v>135</v>
      </c>
      <c r="AU202" s="166" t="s">
        <v>85</v>
      </c>
      <c r="AV202" s="14" t="s">
        <v>133</v>
      </c>
      <c r="AW202" s="14" t="s">
        <v>33</v>
      </c>
      <c r="AX202" s="14" t="s">
        <v>85</v>
      </c>
      <c r="AY202" s="166" t="s">
        <v>127</v>
      </c>
    </row>
    <row r="203" spans="1:65" s="2" customFormat="1" ht="21.75" customHeight="1">
      <c r="A203" s="31"/>
      <c r="B203" s="142"/>
      <c r="C203" s="143" t="s">
        <v>274</v>
      </c>
      <c r="D203" s="143" t="s">
        <v>129</v>
      </c>
      <c r="E203" s="144" t="s">
        <v>275</v>
      </c>
      <c r="F203" s="145" t="s">
        <v>276</v>
      </c>
      <c r="G203" s="146" t="s">
        <v>241</v>
      </c>
      <c r="H203" s="147">
        <v>840</v>
      </c>
      <c r="I203" s="148"/>
      <c r="J203" s="149">
        <f>ROUND(I203*H203,2)</f>
        <v>0</v>
      </c>
      <c r="K203" s="145" t="s">
        <v>148</v>
      </c>
      <c r="L203" s="32"/>
      <c r="M203" s="150" t="s">
        <v>1</v>
      </c>
      <c r="N203" s="151" t="s">
        <v>42</v>
      </c>
      <c r="O203" s="57"/>
      <c r="P203" s="152">
        <f>O203*H203</f>
        <v>0</v>
      </c>
      <c r="Q203" s="152">
        <v>0</v>
      </c>
      <c r="R203" s="152">
        <f>Q203*H203</f>
        <v>0</v>
      </c>
      <c r="S203" s="152">
        <v>0</v>
      </c>
      <c r="T203" s="153">
        <f>S203*H203</f>
        <v>0</v>
      </c>
      <c r="U203" s="31"/>
      <c r="V203" s="31"/>
      <c r="W203" s="31"/>
      <c r="X203" s="31"/>
      <c r="Y203" s="31"/>
      <c r="Z203" s="31"/>
      <c r="AA203" s="31"/>
      <c r="AB203" s="31"/>
      <c r="AC203" s="31"/>
      <c r="AD203" s="31"/>
      <c r="AE203" s="31"/>
      <c r="AR203" s="154" t="s">
        <v>242</v>
      </c>
      <c r="AT203" s="154" t="s">
        <v>129</v>
      </c>
      <c r="AU203" s="154" t="s">
        <v>85</v>
      </c>
      <c r="AY203" s="16" t="s">
        <v>127</v>
      </c>
      <c r="BE203" s="155">
        <f>IF(N203="základní",J203,0)</f>
        <v>0</v>
      </c>
      <c r="BF203" s="155">
        <f>IF(N203="snížená",J203,0)</f>
        <v>0</v>
      </c>
      <c r="BG203" s="155">
        <f>IF(N203="zákl. přenesená",J203,0)</f>
        <v>0</v>
      </c>
      <c r="BH203" s="155">
        <f>IF(N203="sníž. přenesená",J203,0)</f>
        <v>0</v>
      </c>
      <c r="BI203" s="155">
        <f>IF(N203="nulová",J203,0)</f>
        <v>0</v>
      </c>
      <c r="BJ203" s="16" t="s">
        <v>85</v>
      </c>
      <c r="BK203" s="155">
        <f>ROUND(I203*H203,2)</f>
        <v>0</v>
      </c>
      <c r="BL203" s="16" t="s">
        <v>242</v>
      </c>
      <c r="BM203" s="154" t="s">
        <v>277</v>
      </c>
    </row>
    <row r="204" spans="1:65" s="2" customFormat="1" ht="97.5">
      <c r="A204" s="31"/>
      <c r="B204" s="32"/>
      <c r="C204" s="31"/>
      <c r="D204" s="157" t="s">
        <v>174</v>
      </c>
      <c r="E204" s="31"/>
      <c r="F204" s="173" t="s">
        <v>278</v>
      </c>
      <c r="G204" s="31"/>
      <c r="H204" s="31"/>
      <c r="I204" s="174"/>
      <c r="J204" s="31"/>
      <c r="K204" s="31"/>
      <c r="L204" s="32"/>
      <c r="M204" s="175"/>
      <c r="N204" s="176"/>
      <c r="O204" s="57"/>
      <c r="P204" s="57"/>
      <c r="Q204" s="57"/>
      <c r="R204" s="57"/>
      <c r="S204" s="57"/>
      <c r="T204" s="58"/>
      <c r="U204" s="31"/>
      <c r="V204" s="31"/>
      <c r="W204" s="31"/>
      <c r="X204" s="31"/>
      <c r="Y204" s="31"/>
      <c r="Z204" s="31"/>
      <c r="AA204" s="31"/>
      <c r="AB204" s="31"/>
      <c r="AC204" s="31"/>
      <c r="AD204" s="31"/>
      <c r="AE204" s="31"/>
      <c r="AT204" s="16" t="s">
        <v>174</v>
      </c>
      <c r="AU204" s="16" t="s">
        <v>85</v>
      </c>
    </row>
    <row r="205" spans="1:65" s="13" customFormat="1">
      <c r="B205" s="156"/>
      <c r="D205" s="157" t="s">
        <v>135</v>
      </c>
      <c r="E205" s="158" t="s">
        <v>1</v>
      </c>
      <c r="F205" s="159" t="s">
        <v>279</v>
      </c>
      <c r="H205" s="160">
        <v>252</v>
      </c>
      <c r="I205" s="161"/>
      <c r="L205" s="156"/>
      <c r="M205" s="162"/>
      <c r="N205" s="163"/>
      <c r="O205" s="163"/>
      <c r="P205" s="163"/>
      <c r="Q205" s="163"/>
      <c r="R205" s="163"/>
      <c r="S205" s="163"/>
      <c r="T205" s="164"/>
      <c r="AT205" s="158" t="s">
        <v>135</v>
      </c>
      <c r="AU205" s="158" t="s">
        <v>85</v>
      </c>
      <c r="AV205" s="13" t="s">
        <v>87</v>
      </c>
      <c r="AW205" s="13" t="s">
        <v>33</v>
      </c>
      <c r="AX205" s="13" t="s">
        <v>77</v>
      </c>
      <c r="AY205" s="158" t="s">
        <v>127</v>
      </c>
    </row>
    <row r="206" spans="1:65" s="13" customFormat="1">
      <c r="B206" s="156"/>
      <c r="D206" s="157" t="s">
        <v>135</v>
      </c>
      <c r="E206" s="158" t="s">
        <v>1</v>
      </c>
      <c r="F206" s="159" t="s">
        <v>280</v>
      </c>
      <c r="H206" s="160">
        <v>128</v>
      </c>
      <c r="I206" s="161"/>
      <c r="L206" s="156"/>
      <c r="M206" s="162"/>
      <c r="N206" s="163"/>
      <c r="O206" s="163"/>
      <c r="P206" s="163"/>
      <c r="Q206" s="163"/>
      <c r="R206" s="163"/>
      <c r="S206" s="163"/>
      <c r="T206" s="164"/>
      <c r="AT206" s="158" t="s">
        <v>135</v>
      </c>
      <c r="AU206" s="158" t="s">
        <v>85</v>
      </c>
      <c r="AV206" s="13" t="s">
        <v>87</v>
      </c>
      <c r="AW206" s="13" t="s">
        <v>33</v>
      </c>
      <c r="AX206" s="13" t="s">
        <v>77</v>
      </c>
      <c r="AY206" s="158" t="s">
        <v>127</v>
      </c>
    </row>
    <row r="207" spans="1:65" s="13" customFormat="1">
      <c r="B207" s="156"/>
      <c r="D207" s="157" t="s">
        <v>135</v>
      </c>
      <c r="E207" s="158" t="s">
        <v>1</v>
      </c>
      <c r="F207" s="159" t="s">
        <v>281</v>
      </c>
      <c r="H207" s="160">
        <v>72</v>
      </c>
      <c r="I207" s="161"/>
      <c r="L207" s="156"/>
      <c r="M207" s="162"/>
      <c r="N207" s="163"/>
      <c r="O207" s="163"/>
      <c r="P207" s="163"/>
      <c r="Q207" s="163"/>
      <c r="R207" s="163"/>
      <c r="S207" s="163"/>
      <c r="T207" s="164"/>
      <c r="AT207" s="158" t="s">
        <v>135</v>
      </c>
      <c r="AU207" s="158" t="s">
        <v>85</v>
      </c>
      <c r="AV207" s="13" t="s">
        <v>87</v>
      </c>
      <c r="AW207" s="13" t="s">
        <v>33</v>
      </c>
      <c r="AX207" s="13" t="s">
        <v>77</v>
      </c>
      <c r="AY207" s="158" t="s">
        <v>127</v>
      </c>
    </row>
    <row r="208" spans="1:65" s="13" customFormat="1">
      <c r="B208" s="156"/>
      <c r="D208" s="157" t="s">
        <v>135</v>
      </c>
      <c r="E208" s="158" t="s">
        <v>1</v>
      </c>
      <c r="F208" s="159" t="s">
        <v>282</v>
      </c>
      <c r="H208" s="160">
        <v>96</v>
      </c>
      <c r="I208" s="161"/>
      <c r="L208" s="156"/>
      <c r="M208" s="162"/>
      <c r="N208" s="163"/>
      <c r="O208" s="163"/>
      <c r="P208" s="163"/>
      <c r="Q208" s="163"/>
      <c r="R208" s="163"/>
      <c r="S208" s="163"/>
      <c r="T208" s="164"/>
      <c r="AT208" s="158" t="s">
        <v>135</v>
      </c>
      <c r="AU208" s="158" t="s">
        <v>85</v>
      </c>
      <c r="AV208" s="13" t="s">
        <v>87</v>
      </c>
      <c r="AW208" s="13" t="s">
        <v>33</v>
      </c>
      <c r="AX208" s="13" t="s">
        <v>77</v>
      </c>
      <c r="AY208" s="158" t="s">
        <v>127</v>
      </c>
    </row>
    <row r="209" spans="1:65" s="13" customFormat="1">
      <c r="B209" s="156"/>
      <c r="D209" s="157" t="s">
        <v>135</v>
      </c>
      <c r="E209" s="158" t="s">
        <v>1</v>
      </c>
      <c r="F209" s="159" t="s">
        <v>283</v>
      </c>
      <c r="H209" s="160">
        <v>48</v>
      </c>
      <c r="I209" s="161"/>
      <c r="L209" s="156"/>
      <c r="M209" s="162"/>
      <c r="N209" s="163"/>
      <c r="O209" s="163"/>
      <c r="P209" s="163"/>
      <c r="Q209" s="163"/>
      <c r="R209" s="163"/>
      <c r="S209" s="163"/>
      <c r="T209" s="164"/>
      <c r="AT209" s="158" t="s">
        <v>135</v>
      </c>
      <c r="AU209" s="158" t="s">
        <v>85</v>
      </c>
      <c r="AV209" s="13" t="s">
        <v>87</v>
      </c>
      <c r="AW209" s="13" t="s">
        <v>33</v>
      </c>
      <c r="AX209" s="13" t="s">
        <v>77</v>
      </c>
      <c r="AY209" s="158" t="s">
        <v>127</v>
      </c>
    </row>
    <row r="210" spans="1:65" s="13" customFormat="1">
      <c r="B210" s="156"/>
      <c r="D210" s="157" t="s">
        <v>135</v>
      </c>
      <c r="E210" s="158" t="s">
        <v>1</v>
      </c>
      <c r="F210" s="159" t="s">
        <v>284</v>
      </c>
      <c r="H210" s="160">
        <v>36</v>
      </c>
      <c r="I210" s="161"/>
      <c r="L210" s="156"/>
      <c r="M210" s="162"/>
      <c r="N210" s="163"/>
      <c r="O210" s="163"/>
      <c r="P210" s="163"/>
      <c r="Q210" s="163"/>
      <c r="R210" s="163"/>
      <c r="S210" s="163"/>
      <c r="T210" s="164"/>
      <c r="AT210" s="158" t="s">
        <v>135</v>
      </c>
      <c r="AU210" s="158" t="s">
        <v>85</v>
      </c>
      <c r="AV210" s="13" t="s">
        <v>87</v>
      </c>
      <c r="AW210" s="13" t="s">
        <v>33</v>
      </c>
      <c r="AX210" s="13" t="s">
        <v>77</v>
      </c>
      <c r="AY210" s="158" t="s">
        <v>127</v>
      </c>
    </row>
    <row r="211" spans="1:65" s="13" customFormat="1">
      <c r="B211" s="156"/>
      <c r="D211" s="157" t="s">
        <v>135</v>
      </c>
      <c r="E211" s="158" t="s">
        <v>1</v>
      </c>
      <c r="F211" s="159" t="s">
        <v>285</v>
      </c>
      <c r="H211" s="160">
        <v>36</v>
      </c>
      <c r="I211" s="161"/>
      <c r="L211" s="156"/>
      <c r="M211" s="162"/>
      <c r="N211" s="163"/>
      <c r="O211" s="163"/>
      <c r="P211" s="163"/>
      <c r="Q211" s="163"/>
      <c r="R211" s="163"/>
      <c r="S211" s="163"/>
      <c r="T211" s="164"/>
      <c r="AT211" s="158" t="s">
        <v>135</v>
      </c>
      <c r="AU211" s="158" t="s">
        <v>85</v>
      </c>
      <c r="AV211" s="13" t="s">
        <v>87</v>
      </c>
      <c r="AW211" s="13" t="s">
        <v>33</v>
      </c>
      <c r="AX211" s="13" t="s">
        <v>77</v>
      </c>
      <c r="AY211" s="158" t="s">
        <v>127</v>
      </c>
    </row>
    <row r="212" spans="1:65" s="13" customFormat="1">
      <c r="B212" s="156"/>
      <c r="D212" s="157" t="s">
        <v>135</v>
      </c>
      <c r="E212" s="158" t="s">
        <v>1</v>
      </c>
      <c r="F212" s="159" t="s">
        <v>286</v>
      </c>
      <c r="H212" s="160">
        <v>48</v>
      </c>
      <c r="I212" s="161"/>
      <c r="L212" s="156"/>
      <c r="M212" s="162"/>
      <c r="N212" s="163"/>
      <c r="O212" s="163"/>
      <c r="P212" s="163"/>
      <c r="Q212" s="163"/>
      <c r="R212" s="163"/>
      <c r="S212" s="163"/>
      <c r="T212" s="164"/>
      <c r="AT212" s="158" t="s">
        <v>135</v>
      </c>
      <c r="AU212" s="158" t="s">
        <v>85</v>
      </c>
      <c r="AV212" s="13" t="s">
        <v>87</v>
      </c>
      <c r="AW212" s="13" t="s">
        <v>33</v>
      </c>
      <c r="AX212" s="13" t="s">
        <v>77</v>
      </c>
      <c r="AY212" s="158" t="s">
        <v>127</v>
      </c>
    </row>
    <row r="213" spans="1:65" s="13" customFormat="1">
      <c r="B213" s="156"/>
      <c r="D213" s="157" t="s">
        <v>135</v>
      </c>
      <c r="E213" s="158" t="s">
        <v>1</v>
      </c>
      <c r="F213" s="159" t="s">
        <v>287</v>
      </c>
      <c r="H213" s="160">
        <v>24</v>
      </c>
      <c r="I213" s="161"/>
      <c r="L213" s="156"/>
      <c r="M213" s="162"/>
      <c r="N213" s="163"/>
      <c r="O213" s="163"/>
      <c r="P213" s="163"/>
      <c r="Q213" s="163"/>
      <c r="R213" s="163"/>
      <c r="S213" s="163"/>
      <c r="T213" s="164"/>
      <c r="AT213" s="158" t="s">
        <v>135</v>
      </c>
      <c r="AU213" s="158" t="s">
        <v>85</v>
      </c>
      <c r="AV213" s="13" t="s">
        <v>87</v>
      </c>
      <c r="AW213" s="13" t="s">
        <v>33</v>
      </c>
      <c r="AX213" s="13" t="s">
        <v>77</v>
      </c>
      <c r="AY213" s="158" t="s">
        <v>127</v>
      </c>
    </row>
    <row r="214" spans="1:65" s="13" customFormat="1">
      <c r="B214" s="156"/>
      <c r="D214" s="157" t="s">
        <v>135</v>
      </c>
      <c r="E214" s="158" t="s">
        <v>1</v>
      </c>
      <c r="F214" s="159" t="s">
        <v>288</v>
      </c>
      <c r="H214" s="160">
        <v>12</v>
      </c>
      <c r="I214" s="161"/>
      <c r="L214" s="156"/>
      <c r="M214" s="162"/>
      <c r="N214" s="163"/>
      <c r="O214" s="163"/>
      <c r="P214" s="163"/>
      <c r="Q214" s="163"/>
      <c r="R214" s="163"/>
      <c r="S214" s="163"/>
      <c r="T214" s="164"/>
      <c r="AT214" s="158" t="s">
        <v>135</v>
      </c>
      <c r="AU214" s="158" t="s">
        <v>85</v>
      </c>
      <c r="AV214" s="13" t="s">
        <v>87</v>
      </c>
      <c r="AW214" s="13" t="s">
        <v>33</v>
      </c>
      <c r="AX214" s="13" t="s">
        <v>77</v>
      </c>
      <c r="AY214" s="158" t="s">
        <v>127</v>
      </c>
    </row>
    <row r="215" spans="1:65" s="13" customFormat="1">
      <c r="B215" s="156"/>
      <c r="D215" s="157" t="s">
        <v>135</v>
      </c>
      <c r="E215" s="158" t="s">
        <v>1</v>
      </c>
      <c r="F215" s="159" t="s">
        <v>289</v>
      </c>
      <c r="H215" s="160">
        <v>48</v>
      </c>
      <c r="I215" s="161"/>
      <c r="L215" s="156"/>
      <c r="M215" s="162"/>
      <c r="N215" s="163"/>
      <c r="O215" s="163"/>
      <c r="P215" s="163"/>
      <c r="Q215" s="163"/>
      <c r="R215" s="163"/>
      <c r="S215" s="163"/>
      <c r="T215" s="164"/>
      <c r="AT215" s="158" t="s">
        <v>135</v>
      </c>
      <c r="AU215" s="158" t="s">
        <v>85</v>
      </c>
      <c r="AV215" s="13" t="s">
        <v>87</v>
      </c>
      <c r="AW215" s="13" t="s">
        <v>33</v>
      </c>
      <c r="AX215" s="13" t="s">
        <v>77</v>
      </c>
      <c r="AY215" s="158" t="s">
        <v>127</v>
      </c>
    </row>
    <row r="216" spans="1:65" s="13" customFormat="1" ht="22.5">
      <c r="B216" s="156"/>
      <c r="D216" s="157" t="s">
        <v>135</v>
      </c>
      <c r="E216" s="158" t="s">
        <v>1</v>
      </c>
      <c r="F216" s="159" t="s">
        <v>290</v>
      </c>
      <c r="H216" s="160">
        <v>40</v>
      </c>
      <c r="I216" s="161"/>
      <c r="L216" s="156"/>
      <c r="M216" s="162"/>
      <c r="N216" s="163"/>
      <c r="O216" s="163"/>
      <c r="P216" s="163"/>
      <c r="Q216" s="163"/>
      <c r="R216" s="163"/>
      <c r="S216" s="163"/>
      <c r="T216" s="164"/>
      <c r="AT216" s="158" t="s">
        <v>135</v>
      </c>
      <c r="AU216" s="158" t="s">
        <v>85</v>
      </c>
      <c r="AV216" s="13" t="s">
        <v>87</v>
      </c>
      <c r="AW216" s="13" t="s">
        <v>33</v>
      </c>
      <c r="AX216" s="13" t="s">
        <v>77</v>
      </c>
      <c r="AY216" s="158" t="s">
        <v>127</v>
      </c>
    </row>
    <row r="217" spans="1:65" s="14" customFormat="1">
      <c r="B217" s="165"/>
      <c r="D217" s="157" t="s">
        <v>135</v>
      </c>
      <c r="E217" s="166" t="s">
        <v>1</v>
      </c>
      <c r="F217" s="167" t="s">
        <v>151</v>
      </c>
      <c r="H217" s="168">
        <v>840</v>
      </c>
      <c r="I217" s="169"/>
      <c r="L217" s="165"/>
      <c r="M217" s="170"/>
      <c r="N217" s="171"/>
      <c r="O217" s="171"/>
      <c r="P217" s="171"/>
      <c r="Q217" s="171"/>
      <c r="R217" s="171"/>
      <c r="S217" s="171"/>
      <c r="T217" s="172"/>
      <c r="AT217" s="166" t="s">
        <v>135</v>
      </c>
      <c r="AU217" s="166" t="s">
        <v>85</v>
      </c>
      <c r="AV217" s="14" t="s">
        <v>133</v>
      </c>
      <c r="AW217" s="14" t="s">
        <v>33</v>
      </c>
      <c r="AX217" s="14" t="s">
        <v>85</v>
      </c>
      <c r="AY217" s="166" t="s">
        <v>127</v>
      </c>
    </row>
    <row r="218" spans="1:65" s="2" customFormat="1" ht="24.2" customHeight="1">
      <c r="A218" s="31"/>
      <c r="B218" s="142"/>
      <c r="C218" s="143" t="s">
        <v>291</v>
      </c>
      <c r="D218" s="143" t="s">
        <v>129</v>
      </c>
      <c r="E218" s="144" t="s">
        <v>292</v>
      </c>
      <c r="F218" s="145" t="s">
        <v>293</v>
      </c>
      <c r="G218" s="146" t="s">
        <v>241</v>
      </c>
      <c r="H218" s="147">
        <v>2808</v>
      </c>
      <c r="I218" s="148"/>
      <c r="J218" s="149">
        <f>ROUND(I218*H218,2)</f>
        <v>0</v>
      </c>
      <c r="K218" s="145" t="s">
        <v>148</v>
      </c>
      <c r="L218" s="32"/>
      <c r="M218" s="150" t="s">
        <v>1</v>
      </c>
      <c r="N218" s="151" t="s">
        <v>42</v>
      </c>
      <c r="O218" s="57"/>
      <c r="P218" s="152">
        <f>O218*H218</f>
        <v>0</v>
      </c>
      <c r="Q218" s="152">
        <v>0</v>
      </c>
      <c r="R218" s="152">
        <f>Q218*H218</f>
        <v>0</v>
      </c>
      <c r="S218" s="152">
        <v>0</v>
      </c>
      <c r="T218" s="153">
        <f>S218*H218</f>
        <v>0</v>
      </c>
      <c r="U218" s="31"/>
      <c r="V218" s="31"/>
      <c r="W218" s="31"/>
      <c r="X218" s="31"/>
      <c r="Y218" s="31"/>
      <c r="Z218" s="31"/>
      <c r="AA218" s="31"/>
      <c r="AB218" s="31"/>
      <c r="AC218" s="31"/>
      <c r="AD218" s="31"/>
      <c r="AE218" s="31"/>
      <c r="AR218" s="154" t="s">
        <v>242</v>
      </c>
      <c r="AT218" s="154" t="s">
        <v>129</v>
      </c>
      <c r="AU218" s="154" t="s">
        <v>85</v>
      </c>
      <c r="AY218" s="16" t="s">
        <v>127</v>
      </c>
      <c r="BE218" s="155">
        <f>IF(N218="základní",J218,0)</f>
        <v>0</v>
      </c>
      <c r="BF218" s="155">
        <f>IF(N218="snížená",J218,0)</f>
        <v>0</v>
      </c>
      <c r="BG218" s="155">
        <f>IF(N218="zákl. přenesená",J218,0)</f>
        <v>0</v>
      </c>
      <c r="BH218" s="155">
        <f>IF(N218="sníž. přenesená",J218,0)</f>
        <v>0</v>
      </c>
      <c r="BI218" s="155">
        <f>IF(N218="nulová",J218,0)</f>
        <v>0</v>
      </c>
      <c r="BJ218" s="16" t="s">
        <v>85</v>
      </c>
      <c r="BK218" s="155">
        <f>ROUND(I218*H218,2)</f>
        <v>0</v>
      </c>
      <c r="BL218" s="16" t="s">
        <v>242</v>
      </c>
      <c r="BM218" s="154" t="s">
        <v>294</v>
      </c>
    </row>
    <row r="219" spans="1:65" s="2" customFormat="1" ht="351">
      <c r="A219" s="31"/>
      <c r="B219" s="32"/>
      <c r="C219" s="31"/>
      <c r="D219" s="157" t="s">
        <v>174</v>
      </c>
      <c r="E219" s="31"/>
      <c r="F219" s="173" t="s">
        <v>295</v>
      </c>
      <c r="G219" s="31"/>
      <c r="H219" s="31"/>
      <c r="I219" s="174"/>
      <c r="J219" s="31"/>
      <c r="K219" s="31"/>
      <c r="L219" s="32"/>
      <c r="M219" s="175"/>
      <c r="N219" s="176"/>
      <c r="O219" s="57"/>
      <c r="P219" s="57"/>
      <c r="Q219" s="57"/>
      <c r="R219" s="57"/>
      <c r="S219" s="57"/>
      <c r="T219" s="58"/>
      <c r="U219" s="31"/>
      <c r="V219" s="31"/>
      <c r="W219" s="31"/>
      <c r="X219" s="31"/>
      <c r="Y219" s="31"/>
      <c r="Z219" s="31"/>
      <c r="AA219" s="31"/>
      <c r="AB219" s="31"/>
      <c r="AC219" s="31"/>
      <c r="AD219" s="31"/>
      <c r="AE219" s="31"/>
      <c r="AT219" s="16" t="s">
        <v>174</v>
      </c>
      <c r="AU219" s="16" t="s">
        <v>85</v>
      </c>
    </row>
    <row r="220" spans="1:65" s="13" customFormat="1" ht="22.5">
      <c r="B220" s="156"/>
      <c r="D220" s="157" t="s">
        <v>135</v>
      </c>
      <c r="E220" s="158" t="s">
        <v>1</v>
      </c>
      <c r="F220" s="159" t="s">
        <v>296</v>
      </c>
      <c r="H220" s="160">
        <v>1040</v>
      </c>
      <c r="I220" s="161"/>
      <c r="L220" s="156"/>
      <c r="M220" s="162"/>
      <c r="N220" s="163"/>
      <c r="O220" s="163"/>
      <c r="P220" s="163"/>
      <c r="Q220" s="163"/>
      <c r="R220" s="163"/>
      <c r="S220" s="163"/>
      <c r="T220" s="164"/>
      <c r="AT220" s="158" t="s">
        <v>135</v>
      </c>
      <c r="AU220" s="158" t="s">
        <v>85</v>
      </c>
      <c r="AV220" s="13" t="s">
        <v>87</v>
      </c>
      <c r="AW220" s="13" t="s">
        <v>33</v>
      </c>
      <c r="AX220" s="13" t="s">
        <v>77</v>
      </c>
      <c r="AY220" s="158" t="s">
        <v>127</v>
      </c>
    </row>
    <row r="221" spans="1:65" s="13" customFormat="1">
      <c r="B221" s="156"/>
      <c r="D221" s="157" t="s">
        <v>135</v>
      </c>
      <c r="E221" s="158" t="s">
        <v>1</v>
      </c>
      <c r="F221" s="159" t="s">
        <v>297</v>
      </c>
      <c r="H221" s="160">
        <v>28</v>
      </c>
      <c r="I221" s="161"/>
      <c r="L221" s="156"/>
      <c r="M221" s="162"/>
      <c r="N221" s="163"/>
      <c r="O221" s="163"/>
      <c r="P221" s="163"/>
      <c r="Q221" s="163"/>
      <c r="R221" s="163"/>
      <c r="S221" s="163"/>
      <c r="T221" s="164"/>
      <c r="AT221" s="158" t="s">
        <v>135</v>
      </c>
      <c r="AU221" s="158" t="s">
        <v>85</v>
      </c>
      <c r="AV221" s="13" t="s">
        <v>87</v>
      </c>
      <c r="AW221" s="13" t="s">
        <v>33</v>
      </c>
      <c r="AX221" s="13" t="s">
        <v>77</v>
      </c>
      <c r="AY221" s="158" t="s">
        <v>127</v>
      </c>
    </row>
    <row r="222" spans="1:65" s="13" customFormat="1">
      <c r="B222" s="156"/>
      <c r="D222" s="157" t="s">
        <v>135</v>
      </c>
      <c r="E222" s="158" t="s">
        <v>1</v>
      </c>
      <c r="F222" s="159" t="s">
        <v>298</v>
      </c>
      <c r="H222" s="160">
        <v>16</v>
      </c>
      <c r="I222" s="161"/>
      <c r="L222" s="156"/>
      <c r="M222" s="162"/>
      <c r="N222" s="163"/>
      <c r="O222" s="163"/>
      <c r="P222" s="163"/>
      <c r="Q222" s="163"/>
      <c r="R222" s="163"/>
      <c r="S222" s="163"/>
      <c r="T222" s="164"/>
      <c r="AT222" s="158" t="s">
        <v>135</v>
      </c>
      <c r="AU222" s="158" t="s">
        <v>85</v>
      </c>
      <c r="AV222" s="13" t="s">
        <v>87</v>
      </c>
      <c r="AW222" s="13" t="s">
        <v>33</v>
      </c>
      <c r="AX222" s="13" t="s">
        <v>77</v>
      </c>
      <c r="AY222" s="158" t="s">
        <v>127</v>
      </c>
    </row>
    <row r="223" spans="1:65" s="13" customFormat="1" ht="22.5">
      <c r="B223" s="156"/>
      <c r="D223" s="157" t="s">
        <v>135</v>
      </c>
      <c r="E223" s="158" t="s">
        <v>1</v>
      </c>
      <c r="F223" s="159" t="s">
        <v>299</v>
      </c>
      <c r="H223" s="160">
        <v>112</v>
      </c>
      <c r="I223" s="161"/>
      <c r="L223" s="156"/>
      <c r="M223" s="162"/>
      <c r="N223" s="163"/>
      <c r="O223" s="163"/>
      <c r="P223" s="163"/>
      <c r="Q223" s="163"/>
      <c r="R223" s="163"/>
      <c r="S223" s="163"/>
      <c r="T223" s="164"/>
      <c r="AT223" s="158" t="s">
        <v>135</v>
      </c>
      <c r="AU223" s="158" t="s">
        <v>85</v>
      </c>
      <c r="AV223" s="13" t="s">
        <v>87</v>
      </c>
      <c r="AW223" s="13" t="s">
        <v>33</v>
      </c>
      <c r="AX223" s="13" t="s">
        <v>77</v>
      </c>
      <c r="AY223" s="158" t="s">
        <v>127</v>
      </c>
    </row>
    <row r="224" spans="1:65" s="13" customFormat="1" ht="22.5">
      <c r="B224" s="156"/>
      <c r="D224" s="157" t="s">
        <v>135</v>
      </c>
      <c r="E224" s="158" t="s">
        <v>1</v>
      </c>
      <c r="F224" s="159" t="s">
        <v>300</v>
      </c>
      <c r="H224" s="160">
        <v>120</v>
      </c>
      <c r="I224" s="161"/>
      <c r="L224" s="156"/>
      <c r="M224" s="162"/>
      <c r="N224" s="163"/>
      <c r="O224" s="163"/>
      <c r="P224" s="163"/>
      <c r="Q224" s="163"/>
      <c r="R224" s="163"/>
      <c r="S224" s="163"/>
      <c r="T224" s="164"/>
      <c r="AT224" s="158" t="s">
        <v>135</v>
      </c>
      <c r="AU224" s="158" t="s">
        <v>85</v>
      </c>
      <c r="AV224" s="13" t="s">
        <v>87</v>
      </c>
      <c r="AW224" s="13" t="s">
        <v>33</v>
      </c>
      <c r="AX224" s="13" t="s">
        <v>77</v>
      </c>
      <c r="AY224" s="158" t="s">
        <v>127</v>
      </c>
    </row>
    <row r="225" spans="1:65" s="13" customFormat="1" ht="22.5">
      <c r="B225" s="156"/>
      <c r="D225" s="157" t="s">
        <v>135</v>
      </c>
      <c r="E225" s="158" t="s">
        <v>1</v>
      </c>
      <c r="F225" s="159" t="s">
        <v>301</v>
      </c>
      <c r="H225" s="160">
        <v>240</v>
      </c>
      <c r="I225" s="161"/>
      <c r="L225" s="156"/>
      <c r="M225" s="162"/>
      <c r="N225" s="163"/>
      <c r="O225" s="163"/>
      <c r="P225" s="163"/>
      <c r="Q225" s="163"/>
      <c r="R225" s="163"/>
      <c r="S225" s="163"/>
      <c r="T225" s="164"/>
      <c r="AT225" s="158" t="s">
        <v>135</v>
      </c>
      <c r="AU225" s="158" t="s">
        <v>85</v>
      </c>
      <c r="AV225" s="13" t="s">
        <v>87</v>
      </c>
      <c r="AW225" s="13" t="s">
        <v>33</v>
      </c>
      <c r="AX225" s="13" t="s">
        <v>77</v>
      </c>
      <c r="AY225" s="158" t="s">
        <v>127</v>
      </c>
    </row>
    <row r="226" spans="1:65" s="13" customFormat="1">
      <c r="B226" s="156"/>
      <c r="D226" s="157" t="s">
        <v>135</v>
      </c>
      <c r="E226" s="158" t="s">
        <v>1</v>
      </c>
      <c r="F226" s="159" t="s">
        <v>302</v>
      </c>
      <c r="H226" s="160">
        <v>12</v>
      </c>
      <c r="I226" s="161"/>
      <c r="L226" s="156"/>
      <c r="M226" s="162"/>
      <c r="N226" s="163"/>
      <c r="O226" s="163"/>
      <c r="P226" s="163"/>
      <c r="Q226" s="163"/>
      <c r="R226" s="163"/>
      <c r="S226" s="163"/>
      <c r="T226" s="164"/>
      <c r="AT226" s="158" t="s">
        <v>135</v>
      </c>
      <c r="AU226" s="158" t="s">
        <v>85</v>
      </c>
      <c r="AV226" s="13" t="s">
        <v>87</v>
      </c>
      <c r="AW226" s="13" t="s">
        <v>33</v>
      </c>
      <c r="AX226" s="13" t="s">
        <v>77</v>
      </c>
      <c r="AY226" s="158" t="s">
        <v>127</v>
      </c>
    </row>
    <row r="227" spans="1:65" s="13" customFormat="1">
      <c r="B227" s="156"/>
      <c r="D227" s="157" t="s">
        <v>135</v>
      </c>
      <c r="E227" s="158" t="s">
        <v>1</v>
      </c>
      <c r="F227" s="159" t="s">
        <v>303</v>
      </c>
      <c r="H227" s="160">
        <v>24</v>
      </c>
      <c r="I227" s="161"/>
      <c r="L227" s="156"/>
      <c r="M227" s="162"/>
      <c r="N227" s="163"/>
      <c r="O227" s="163"/>
      <c r="P227" s="163"/>
      <c r="Q227" s="163"/>
      <c r="R227" s="163"/>
      <c r="S227" s="163"/>
      <c r="T227" s="164"/>
      <c r="AT227" s="158" t="s">
        <v>135</v>
      </c>
      <c r="AU227" s="158" t="s">
        <v>85</v>
      </c>
      <c r="AV227" s="13" t="s">
        <v>87</v>
      </c>
      <c r="AW227" s="13" t="s">
        <v>33</v>
      </c>
      <c r="AX227" s="13" t="s">
        <v>77</v>
      </c>
      <c r="AY227" s="158" t="s">
        <v>127</v>
      </c>
    </row>
    <row r="228" spans="1:65" s="13" customFormat="1">
      <c r="B228" s="156"/>
      <c r="D228" s="157" t="s">
        <v>135</v>
      </c>
      <c r="E228" s="158" t="s">
        <v>1</v>
      </c>
      <c r="F228" s="159" t="s">
        <v>304</v>
      </c>
      <c r="H228" s="160">
        <v>24</v>
      </c>
      <c r="I228" s="161"/>
      <c r="L228" s="156"/>
      <c r="M228" s="162"/>
      <c r="N228" s="163"/>
      <c r="O228" s="163"/>
      <c r="P228" s="163"/>
      <c r="Q228" s="163"/>
      <c r="R228" s="163"/>
      <c r="S228" s="163"/>
      <c r="T228" s="164"/>
      <c r="AT228" s="158" t="s">
        <v>135</v>
      </c>
      <c r="AU228" s="158" t="s">
        <v>85</v>
      </c>
      <c r="AV228" s="13" t="s">
        <v>87</v>
      </c>
      <c r="AW228" s="13" t="s">
        <v>33</v>
      </c>
      <c r="AX228" s="13" t="s">
        <v>77</v>
      </c>
      <c r="AY228" s="158" t="s">
        <v>127</v>
      </c>
    </row>
    <row r="229" spans="1:65" s="13" customFormat="1" ht="22.5">
      <c r="B229" s="156"/>
      <c r="D229" s="157" t="s">
        <v>135</v>
      </c>
      <c r="E229" s="158" t="s">
        <v>1</v>
      </c>
      <c r="F229" s="159" t="s">
        <v>305</v>
      </c>
      <c r="H229" s="160">
        <v>176</v>
      </c>
      <c r="I229" s="161"/>
      <c r="L229" s="156"/>
      <c r="M229" s="162"/>
      <c r="N229" s="163"/>
      <c r="O229" s="163"/>
      <c r="P229" s="163"/>
      <c r="Q229" s="163"/>
      <c r="R229" s="163"/>
      <c r="S229" s="163"/>
      <c r="T229" s="164"/>
      <c r="AT229" s="158" t="s">
        <v>135</v>
      </c>
      <c r="AU229" s="158" t="s">
        <v>85</v>
      </c>
      <c r="AV229" s="13" t="s">
        <v>87</v>
      </c>
      <c r="AW229" s="13" t="s">
        <v>33</v>
      </c>
      <c r="AX229" s="13" t="s">
        <v>77</v>
      </c>
      <c r="AY229" s="158" t="s">
        <v>127</v>
      </c>
    </row>
    <row r="230" spans="1:65" s="13" customFormat="1">
      <c r="B230" s="156"/>
      <c r="D230" s="157" t="s">
        <v>135</v>
      </c>
      <c r="E230" s="158" t="s">
        <v>1</v>
      </c>
      <c r="F230" s="159" t="s">
        <v>306</v>
      </c>
      <c r="H230" s="160">
        <v>560</v>
      </c>
      <c r="I230" s="161"/>
      <c r="L230" s="156"/>
      <c r="M230" s="162"/>
      <c r="N230" s="163"/>
      <c r="O230" s="163"/>
      <c r="P230" s="163"/>
      <c r="Q230" s="163"/>
      <c r="R230" s="163"/>
      <c r="S230" s="163"/>
      <c r="T230" s="164"/>
      <c r="AT230" s="158" t="s">
        <v>135</v>
      </c>
      <c r="AU230" s="158" t="s">
        <v>85</v>
      </c>
      <c r="AV230" s="13" t="s">
        <v>87</v>
      </c>
      <c r="AW230" s="13" t="s">
        <v>33</v>
      </c>
      <c r="AX230" s="13" t="s">
        <v>77</v>
      </c>
      <c r="AY230" s="158" t="s">
        <v>127</v>
      </c>
    </row>
    <row r="231" spans="1:65" s="13" customFormat="1">
      <c r="B231" s="156"/>
      <c r="D231" s="157" t="s">
        <v>135</v>
      </c>
      <c r="E231" s="158" t="s">
        <v>1</v>
      </c>
      <c r="F231" s="159" t="s">
        <v>307</v>
      </c>
      <c r="H231" s="160">
        <v>120</v>
      </c>
      <c r="I231" s="161"/>
      <c r="L231" s="156"/>
      <c r="M231" s="162"/>
      <c r="N231" s="163"/>
      <c r="O231" s="163"/>
      <c r="P231" s="163"/>
      <c r="Q231" s="163"/>
      <c r="R231" s="163"/>
      <c r="S231" s="163"/>
      <c r="T231" s="164"/>
      <c r="AT231" s="158" t="s">
        <v>135</v>
      </c>
      <c r="AU231" s="158" t="s">
        <v>85</v>
      </c>
      <c r="AV231" s="13" t="s">
        <v>87</v>
      </c>
      <c r="AW231" s="13" t="s">
        <v>33</v>
      </c>
      <c r="AX231" s="13" t="s">
        <v>77</v>
      </c>
      <c r="AY231" s="158" t="s">
        <v>127</v>
      </c>
    </row>
    <row r="232" spans="1:65" s="13" customFormat="1" ht="22.5">
      <c r="B232" s="156"/>
      <c r="D232" s="157" t="s">
        <v>135</v>
      </c>
      <c r="E232" s="158" t="s">
        <v>1</v>
      </c>
      <c r="F232" s="159" t="s">
        <v>308</v>
      </c>
      <c r="H232" s="160">
        <v>72</v>
      </c>
      <c r="I232" s="161"/>
      <c r="L232" s="156"/>
      <c r="M232" s="162"/>
      <c r="N232" s="163"/>
      <c r="O232" s="163"/>
      <c r="P232" s="163"/>
      <c r="Q232" s="163"/>
      <c r="R232" s="163"/>
      <c r="S232" s="163"/>
      <c r="T232" s="164"/>
      <c r="AT232" s="158" t="s">
        <v>135</v>
      </c>
      <c r="AU232" s="158" t="s">
        <v>85</v>
      </c>
      <c r="AV232" s="13" t="s">
        <v>87</v>
      </c>
      <c r="AW232" s="13" t="s">
        <v>33</v>
      </c>
      <c r="AX232" s="13" t="s">
        <v>77</v>
      </c>
      <c r="AY232" s="158" t="s">
        <v>127</v>
      </c>
    </row>
    <row r="233" spans="1:65" s="13" customFormat="1">
      <c r="B233" s="156"/>
      <c r="D233" s="157" t="s">
        <v>135</v>
      </c>
      <c r="E233" s="158" t="s">
        <v>1</v>
      </c>
      <c r="F233" s="159" t="s">
        <v>309</v>
      </c>
      <c r="H233" s="160">
        <v>120</v>
      </c>
      <c r="I233" s="161"/>
      <c r="L233" s="156"/>
      <c r="M233" s="162"/>
      <c r="N233" s="163"/>
      <c r="O233" s="163"/>
      <c r="P233" s="163"/>
      <c r="Q233" s="163"/>
      <c r="R233" s="163"/>
      <c r="S233" s="163"/>
      <c r="T233" s="164"/>
      <c r="AT233" s="158" t="s">
        <v>135</v>
      </c>
      <c r="AU233" s="158" t="s">
        <v>85</v>
      </c>
      <c r="AV233" s="13" t="s">
        <v>87</v>
      </c>
      <c r="AW233" s="13" t="s">
        <v>33</v>
      </c>
      <c r="AX233" s="13" t="s">
        <v>77</v>
      </c>
      <c r="AY233" s="158" t="s">
        <v>127</v>
      </c>
    </row>
    <row r="234" spans="1:65" s="13" customFormat="1" ht="22.5">
      <c r="B234" s="156"/>
      <c r="D234" s="157" t="s">
        <v>135</v>
      </c>
      <c r="E234" s="158" t="s">
        <v>1</v>
      </c>
      <c r="F234" s="159" t="s">
        <v>310</v>
      </c>
      <c r="H234" s="160">
        <v>144</v>
      </c>
      <c r="I234" s="161"/>
      <c r="L234" s="156"/>
      <c r="M234" s="162"/>
      <c r="N234" s="163"/>
      <c r="O234" s="163"/>
      <c r="P234" s="163"/>
      <c r="Q234" s="163"/>
      <c r="R234" s="163"/>
      <c r="S234" s="163"/>
      <c r="T234" s="164"/>
      <c r="AT234" s="158" t="s">
        <v>135</v>
      </c>
      <c r="AU234" s="158" t="s">
        <v>85</v>
      </c>
      <c r="AV234" s="13" t="s">
        <v>87</v>
      </c>
      <c r="AW234" s="13" t="s">
        <v>33</v>
      </c>
      <c r="AX234" s="13" t="s">
        <v>77</v>
      </c>
      <c r="AY234" s="158" t="s">
        <v>127</v>
      </c>
    </row>
    <row r="235" spans="1:65" s="14" customFormat="1">
      <c r="B235" s="165"/>
      <c r="D235" s="157" t="s">
        <v>135</v>
      </c>
      <c r="E235" s="166" t="s">
        <v>1</v>
      </c>
      <c r="F235" s="167" t="s">
        <v>151</v>
      </c>
      <c r="H235" s="168">
        <v>2808</v>
      </c>
      <c r="I235" s="169"/>
      <c r="L235" s="165"/>
      <c r="M235" s="170"/>
      <c r="N235" s="171"/>
      <c r="O235" s="171"/>
      <c r="P235" s="171"/>
      <c r="Q235" s="171"/>
      <c r="R235" s="171"/>
      <c r="S235" s="171"/>
      <c r="T235" s="172"/>
      <c r="AT235" s="166" t="s">
        <v>135</v>
      </c>
      <c r="AU235" s="166" t="s">
        <v>85</v>
      </c>
      <c r="AV235" s="14" t="s">
        <v>133</v>
      </c>
      <c r="AW235" s="14" t="s">
        <v>33</v>
      </c>
      <c r="AX235" s="14" t="s">
        <v>85</v>
      </c>
      <c r="AY235" s="166" t="s">
        <v>127</v>
      </c>
    </row>
    <row r="236" spans="1:65" s="2" customFormat="1" ht="16.5" customHeight="1">
      <c r="A236" s="31"/>
      <c r="B236" s="142"/>
      <c r="C236" s="177" t="s">
        <v>311</v>
      </c>
      <c r="D236" s="177" t="s">
        <v>188</v>
      </c>
      <c r="E236" s="178" t="s">
        <v>312</v>
      </c>
      <c r="F236" s="179" t="s">
        <v>313</v>
      </c>
      <c r="G236" s="180" t="s">
        <v>216</v>
      </c>
      <c r="H236" s="181">
        <v>121.5</v>
      </c>
      <c r="I236" s="182"/>
      <c r="J236" s="183">
        <f>ROUND(I236*H236,2)</f>
        <v>0</v>
      </c>
      <c r="K236" s="179" t="s">
        <v>1</v>
      </c>
      <c r="L236" s="184"/>
      <c r="M236" s="185" t="s">
        <v>1</v>
      </c>
      <c r="N236" s="186" t="s">
        <v>42</v>
      </c>
      <c r="O236" s="57"/>
      <c r="P236" s="152">
        <f>O236*H236</f>
        <v>0</v>
      </c>
      <c r="Q236" s="152">
        <v>0</v>
      </c>
      <c r="R236" s="152">
        <f>Q236*H236</f>
        <v>0</v>
      </c>
      <c r="S236" s="152">
        <v>0</v>
      </c>
      <c r="T236" s="153">
        <f>S236*H236</f>
        <v>0</v>
      </c>
      <c r="U236" s="31"/>
      <c r="V236" s="31"/>
      <c r="W236" s="31"/>
      <c r="X236" s="31"/>
      <c r="Y236" s="31"/>
      <c r="Z236" s="31"/>
      <c r="AA236" s="31"/>
      <c r="AB236" s="31"/>
      <c r="AC236" s="31"/>
      <c r="AD236" s="31"/>
      <c r="AE236" s="31"/>
      <c r="AR236" s="154" t="s">
        <v>242</v>
      </c>
      <c r="AT236" s="154" t="s">
        <v>188</v>
      </c>
      <c r="AU236" s="154" t="s">
        <v>85</v>
      </c>
      <c r="AY236" s="16" t="s">
        <v>127</v>
      </c>
      <c r="BE236" s="155">
        <f>IF(N236="základní",J236,0)</f>
        <v>0</v>
      </c>
      <c r="BF236" s="155">
        <f>IF(N236="snížená",J236,0)</f>
        <v>0</v>
      </c>
      <c r="BG236" s="155">
        <f>IF(N236="zákl. přenesená",J236,0)</f>
        <v>0</v>
      </c>
      <c r="BH236" s="155">
        <f>IF(N236="sníž. přenesená",J236,0)</f>
        <v>0</v>
      </c>
      <c r="BI236" s="155">
        <f>IF(N236="nulová",J236,0)</f>
        <v>0</v>
      </c>
      <c r="BJ236" s="16" t="s">
        <v>85</v>
      </c>
      <c r="BK236" s="155">
        <f>ROUND(I236*H236,2)</f>
        <v>0</v>
      </c>
      <c r="BL236" s="16" t="s">
        <v>242</v>
      </c>
      <c r="BM236" s="154" t="s">
        <v>314</v>
      </c>
    </row>
    <row r="237" spans="1:65" s="2" customFormat="1" ht="39">
      <c r="A237" s="31"/>
      <c r="B237" s="32"/>
      <c r="C237" s="31"/>
      <c r="D237" s="157" t="s">
        <v>174</v>
      </c>
      <c r="E237" s="31"/>
      <c r="F237" s="173" t="s">
        <v>315</v>
      </c>
      <c r="G237" s="31"/>
      <c r="H237" s="31"/>
      <c r="I237" s="174"/>
      <c r="J237" s="31"/>
      <c r="K237" s="31"/>
      <c r="L237" s="32"/>
      <c r="M237" s="175"/>
      <c r="N237" s="176"/>
      <c r="O237" s="57"/>
      <c r="P237" s="57"/>
      <c r="Q237" s="57"/>
      <c r="R237" s="57"/>
      <c r="S237" s="57"/>
      <c r="T237" s="58"/>
      <c r="U237" s="31"/>
      <c r="V237" s="31"/>
      <c r="W237" s="31"/>
      <c r="X237" s="31"/>
      <c r="Y237" s="31"/>
      <c r="Z237" s="31"/>
      <c r="AA237" s="31"/>
      <c r="AB237" s="31"/>
      <c r="AC237" s="31"/>
      <c r="AD237" s="31"/>
      <c r="AE237" s="31"/>
      <c r="AT237" s="16" t="s">
        <v>174</v>
      </c>
      <c r="AU237" s="16" t="s">
        <v>85</v>
      </c>
    </row>
    <row r="238" spans="1:65" s="13" customFormat="1">
      <c r="B238" s="156"/>
      <c r="D238" s="157" t="s">
        <v>135</v>
      </c>
      <c r="E238" s="158" t="s">
        <v>1</v>
      </c>
      <c r="F238" s="159" t="s">
        <v>316</v>
      </c>
      <c r="H238" s="160">
        <v>121.5</v>
      </c>
      <c r="I238" s="161"/>
      <c r="L238" s="156"/>
      <c r="M238" s="162"/>
      <c r="N238" s="163"/>
      <c r="O238" s="163"/>
      <c r="P238" s="163"/>
      <c r="Q238" s="163"/>
      <c r="R238" s="163"/>
      <c r="S238" s="163"/>
      <c r="T238" s="164"/>
      <c r="AT238" s="158" t="s">
        <v>135</v>
      </c>
      <c r="AU238" s="158" t="s">
        <v>85</v>
      </c>
      <c r="AV238" s="13" t="s">
        <v>87</v>
      </c>
      <c r="AW238" s="13" t="s">
        <v>33</v>
      </c>
      <c r="AX238" s="13" t="s">
        <v>85</v>
      </c>
      <c r="AY238" s="158" t="s">
        <v>127</v>
      </c>
    </row>
    <row r="239" spans="1:65" s="2" customFormat="1" ht="21.75" customHeight="1">
      <c r="A239" s="31"/>
      <c r="B239" s="142"/>
      <c r="C239" s="177" t="s">
        <v>317</v>
      </c>
      <c r="D239" s="177" t="s">
        <v>188</v>
      </c>
      <c r="E239" s="178" t="s">
        <v>318</v>
      </c>
      <c r="F239" s="179" t="s">
        <v>319</v>
      </c>
      <c r="G239" s="180" t="s">
        <v>216</v>
      </c>
      <c r="H239" s="181">
        <v>1740</v>
      </c>
      <c r="I239" s="182"/>
      <c r="J239" s="183">
        <f>ROUND(I239*H239,2)</f>
        <v>0</v>
      </c>
      <c r="K239" s="179" t="s">
        <v>1</v>
      </c>
      <c r="L239" s="184"/>
      <c r="M239" s="185" t="s">
        <v>1</v>
      </c>
      <c r="N239" s="186" t="s">
        <v>42</v>
      </c>
      <c r="O239" s="57"/>
      <c r="P239" s="152">
        <f>O239*H239</f>
        <v>0</v>
      </c>
      <c r="Q239" s="152">
        <v>0</v>
      </c>
      <c r="R239" s="152">
        <f>Q239*H239</f>
        <v>0</v>
      </c>
      <c r="S239" s="152">
        <v>0</v>
      </c>
      <c r="T239" s="153">
        <f>S239*H239</f>
        <v>0</v>
      </c>
      <c r="U239" s="31"/>
      <c r="V239" s="31"/>
      <c r="W239" s="31"/>
      <c r="X239" s="31"/>
      <c r="Y239" s="31"/>
      <c r="Z239" s="31"/>
      <c r="AA239" s="31"/>
      <c r="AB239" s="31"/>
      <c r="AC239" s="31"/>
      <c r="AD239" s="31"/>
      <c r="AE239" s="31"/>
      <c r="AR239" s="154" t="s">
        <v>242</v>
      </c>
      <c r="AT239" s="154" t="s">
        <v>188</v>
      </c>
      <c r="AU239" s="154" t="s">
        <v>85</v>
      </c>
      <c r="AY239" s="16" t="s">
        <v>127</v>
      </c>
      <c r="BE239" s="155">
        <f>IF(N239="základní",J239,0)</f>
        <v>0</v>
      </c>
      <c r="BF239" s="155">
        <f>IF(N239="snížená",J239,0)</f>
        <v>0</v>
      </c>
      <c r="BG239" s="155">
        <f>IF(N239="zákl. přenesená",J239,0)</f>
        <v>0</v>
      </c>
      <c r="BH239" s="155">
        <f>IF(N239="sníž. přenesená",J239,0)</f>
        <v>0</v>
      </c>
      <c r="BI239" s="155">
        <f>IF(N239="nulová",J239,0)</f>
        <v>0</v>
      </c>
      <c r="BJ239" s="16" t="s">
        <v>85</v>
      </c>
      <c r="BK239" s="155">
        <f>ROUND(I239*H239,2)</f>
        <v>0</v>
      </c>
      <c r="BL239" s="16" t="s">
        <v>242</v>
      </c>
      <c r="BM239" s="154" t="s">
        <v>320</v>
      </c>
    </row>
    <row r="240" spans="1:65" s="2" customFormat="1" ht="19.5">
      <c r="A240" s="31"/>
      <c r="B240" s="32"/>
      <c r="C240" s="31"/>
      <c r="D240" s="157" t="s">
        <v>174</v>
      </c>
      <c r="E240" s="31"/>
      <c r="F240" s="173" t="s">
        <v>321</v>
      </c>
      <c r="G240" s="31"/>
      <c r="H240" s="31"/>
      <c r="I240" s="174"/>
      <c r="J240" s="31"/>
      <c r="K240" s="31"/>
      <c r="L240" s="32"/>
      <c r="M240" s="175"/>
      <c r="N240" s="176"/>
      <c r="O240" s="57"/>
      <c r="P240" s="57"/>
      <c r="Q240" s="57"/>
      <c r="R240" s="57"/>
      <c r="S240" s="57"/>
      <c r="T240" s="58"/>
      <c r="U240" s="31"/>
      <c r="V240" s="31"/>
      <c r="W240" s="31"/>
      <c r="X240" s="31"/>
      <c r="Y240" s="31"/>
      <c r="Z240" s="31"/>
      <c r="AA240" s="31"/>
      <c r="AB240" s="31"/>
      <c r="AC240" s="31"/>
      <c r="AD240" s="31"/>
      <c r="AE240" s="31"/>
      <c r="AT240" s="16" t="s">
        <v>174</v>
      </c>
      <c r="AU240" s="16" t="s">
        <v>85</v>
      </c>
    </row>
    <row r="241" spans="1:65" s="13" customFormat="1">
      <c r="B241" s="156"/>
      <c r="D241" s="157" t="s">
        <v>135</v>
      </c>
      <c r="E241" s="158" t="s">
        <v>1</v>
      </c>
      <c r="F241" s="159" t="s">
        <v>322</v>
      </c>
      <c r="H241" s="160">
        <v>1740</v>
      </c>
      <c r="I241" s="161"/>
      <c r="L241" s="156"/>
      <c r="M241" s="162"/>
      <c r="N241" s="163"/>
      <c r="O241" s="163"/>
      <c r="P241" s="163"/>
      <c r="Q241" s="163"/>
      <c r="R241" s="163"/>
      <c r="S241" s="163"/>
      <c r="T241" s="164"/>
      <c r="AT241" s="158" t="s">
        <v>135</v>
      </c>
      <c r="AU241" s="158" t="s">
        <v>85</v>
      </c>
      <c r="AV241" s="13" t="s">
        <v>87</v>
      </c>
      <c r="AW241" s="13" t="s">
        <v>33</v>
      </c>
      <c r="AX241" s="13" t="s">
        <v>85</v>
      </c>
      <c r="AY241" s="158" t="s">
        <v>127</v>
      </c>
    </row>
    <row r="242" spans="1:65" s="2" customFormat="1" ht="24.2" customHeight="1">
      <c r="A242" s="31"/>
      <c r="B242" s="142"/>
      <c r="C242" s="177" t="s">
        <v>323</v>
      </c>
      <c r="D242" s="177" t="s">
        <v>188</v>
      </c>
      <c r="E242" s="178" t="s">
        <v>324</v>
      </c>
      <c r="F242" s="179" t="s">
        <v>325</v>
      </c>
      <c r="G242" s="180" t="s">
        <v>216</v>
      </c>
      <c r="H242" s="181">
        <v>330</v>
      </c>
      <c r="I242" s="182"/>
      <c r="J242" s="183">
        <f>ROUND(I242*H242,2)</f>
        <v>0</v>
      </c>
      <c r="K242" s="179" t="s">
        <v>1</v>
      </c>
      <c r="L242" s="184"/>
      <c r="M242" s="185" t="s">
        <v>1</v>
      </c>
      <c r="N242" s="186" t="s">
        <v>42</v>
      </c>
      <c r="O242" s="57"/>
      <c r="P242" s="152">
        <f>O242*H242</f>
        <v>0</v>
      </c>
      <c r="Q242" s="152">
        <v>0</v>
      </c>
      <c r="R242" s="152">
        <f>Q242*H242</f>
        <v>0</v>
      </c>
      <c r="S242" s="152">
        <v>0</v>
      </c>
      <c r="T242" s="153">
        <f>S242*H242</f>
        <v>0</v>
      </c>
      <c r="U242" s="31"/>
      <c r="V242" s="31"/>
      <c r="W242" s="31"/>
      <c r="X242" s="31"/>
      <c r="Y242" s="31"/>
      <c r="Z242" s="31"/>
      <c r="AA242" s="31"/>
      <c r="AB242" s="31"/>
      <c r="AC242" s="31"/>
      <c r="AD242" s="31"/>
      <c r="AE242" s="31"/>
      <c r="AR242" s="154" t="s">
        <v>242</v>
      </c>
      <c r="AT242" s="154" t="s">
        <v>188</v>
      </c>
      <c r="AU242" s="154" t="s">
        <v>85</v>
      </c>
      <c r="AY242" s="16" t="s">
        <v>127</v>
      </c>
      <c r="BE242" s="155">
        <f>IF(N242="základní",J242,0)</f>
        <v>0</v>
      </c>
      <c r="BF242" s="155">
        <f>IF(N242="snížená",J242,0)</f>
        <v>0</v>
      </c>
      <c r="BG242" s="155">
        <f>IF(N242="zákl. přenesená",J242,0)</f>
        <v>0</v>
      </c>
      <c r="BH242" s="155">
        <f>IF(N242="sníž. přenesená",J242,0)</f>
        <v>0</v>
      </c>
      <c r="BI242" s="155">
        <f>IF(N242="nulová",J242,0)</f>
        <v>0</v>
      </c>
      <c r="BJ242" s="16" t="s">
        <v>85</v>
      </c>
      <c r="BK242" s="155">
        <f>ROUND(I242*H242,2)</f>
        <v>0</v>
      </c>
      <c r="BL242" s="16" t="s">
        <v>242</v>
      </c>
      <c r="BM242" s="154" t="s">
        <v>326</v>
      </c>
    </row>
    <row r="243" spans="1:65" s="13" customFormat="1">
      <c r="B243" s="156"/>
      <c r="D243" s="157" t="s">
        <v>135</v>
      </c>
      <c r="E243" s="158" t="s">
        <v>1</v>
      </c>
      <c r="F243" s="159" t="s">
        <v>327</v>
      </c>
      <c r="H243" s="160">
        <v>250</v>
      </c>
      <c r="I243" s="161"/>
      <c r="L243" s="156"/>
      <c r="M243" s="162"/>
      <c r="N243" s="163"/>
      <c r="O243" s="163"/>
      <c r="P243" s="163"/>
      <c r="Q243" s="163"/>
      <c r="R243" s="163"/>
      <c r="S243" s="163"/>
      <c r="T243" s="164"/>
      <c r="AT243" s="158" t="s">
        <v>135</v>
      </c>
      <c r="AU243" s="158" t="s">
        <v>85</v>
      </c>
      <c r="AV243" s="13" t="s">
        <v>87</v>
      </c>
      <c r="AW243" s="13" t="s">
        <v>33</v>
      </c>
      <c r="AX243" s="13" t="s">
        <v>77</v>
      </c>
      <c r="AY243" s="158" t="s">
        <v>127</v>
      </c>
    </row>
    <row r="244" spans="1:65" s="13" customFormat="1">
      <c r="B244" s="156"/>
      <c r="D244" s="157" t="s">
        <v>135</v>
      </c>
      <c r="E244" s="158" t="s">
        <v>1</v>
      </c>
      <c r="F244" s="159" t="s">
        <v>328</v>
      </c>
      <c r="H244" s="160">
        <v>50</v>
      </c>
      <c r="I244" s="161"/>
      <c r="L244" s="156"/>
      <c r="M244" s="162"/>
      <c r="N244" s="163"/>
      <c r="O244" s="163"/>
      <c r="P244" s="163"/>
      <c r="Q244" s="163"/>
      <c r="R244" s="163"/>
      <c r="S244" s="163"/>
      <c r="T244" s="164"/>
      <c r="AT244" s="158" t="s">
        <v>135</v>
      </c>
      <c r="AU244" s="158" t="s">
        <v>85</v>
      </c>
      <c r="AV244" s="13" t="s">
        <v>87</v>
      </c>
      <c r="AW244" s="13" t="s">
        <v>33</v>
      </c>
      <c r="AX244" s="13" t="s">
        <v>77</v>
      </c>
      <c r="AY244" s="158" t="s">
        <v>127</v>
      </c>
    </row>
    <row r="245" spans="1:65" s="13" customFormat="1">
      <c r="B245" s="156"/>
      <c r="D245" s="157" t="s">
        <v>135</v>
      </c>
      <c r="E245" s="158" t="s">
        <v>1</v>
      </c>
      <c r="F245" s="159" t="s">
        <v>329</v>
      </c>
      <c r="H245" s="160">
        <v>30</v>
      </c>
      <c r="I245" s="161"/>
      <c r="L245" s="156"/>
      <c r="M245" s="162"/>
      <c r="N245" s="163"/>
      <c r="O245" s="163"/>
      <c r="P245" s="163"/>
      <c r="Q245" s="163"/>
      <c r="R245" s="163"/>
      <c r="S245" s="163"/>
      <c r="T245" s="164"/>
      <c r="AT245" s="158" t="s">
        <v>135</v>
      </c>
      <c r="AU245" s="158" t="s">
        <v>85</v>
      </c>
      <c r="AV245" s="13" t="s">
        <v>87</v>
      </c>
      <c r="AW245" s="13" t="s">
        <v>33</v>
      </c>
      <c r="AX245" s="13" t="s">
        <v>77</v>
      </c>
      <c r="AY245" s="158" t="s">
        <v>127</v>
      </c>
    </row>
    <row r="246" spans="1:65" s="14" customFormat="1">
      <c r="B246" s="165"/>
      <c r="D246" s="157" t="s">
        <v>135</v>
      </c>
      <c r="E246" s="166" t="s">
        <v>1</v>
      </c>
      <c r="F246" s="167" t="s">
        <v>151</v>
      </c>
      <c r="H246" s="168">
        <v>330</v>
      </c>
      <c r="I246" s="169"/>
      <c r="L246" s="165"/>
      <c r="M246" s="170"/>
      <c r="N246" s="171"/>
      <c r="O246" s="171"/>
      <c r="P246" s="171"/>
      <c r="Q246" s="171"/>
      <c r="R246" s="171"/>
      <c r="S246" s="171"/>
      <c r="T246" s="172"/>
      <c r="AT246" s="166" t="s">
        <v>135</v>
      </c>
      <c r="AU246" s="166" t="s">
        <v>85</v>
      </c>
      <c r="AV246" s="14" t="s">
        <v>133</v>
      </c>
      <c r="AW246" s="14" t="s">
        <v>33</v>
      </c>
      <c r="AX246" s="14" t="s">
        <v>85</v>
      </c>
      <c r="AY246" s="166" t="s">
        <v>127</v>
      </c>
    </row>
    <row r="247" spans="1:65" s="2" customFormat="1" ht="21.75" customHeight="1">
      <c r="A247" s="31"/>
      <c r="B247" s="142"/>
      <c r="C247" s="177" t="s">
        <v>330</v>
      </c>
      <c r="D247" s="177" t="s">
        <v>188</v>
      </c>
      <c r="E247" s="178" t="s">
        <v>331</v>
      </c>
      <c r="F247" s="179" t="s">
        <v>332</v>
      </c>
      <c r="G247" s="180" t="s">
        <v>216</v>
      </c>
      <c r="H247" s="181">
        <v>780</v>
      </c>
      <c r="I247" s="182"/>
      <c r="J247" s="183">
        <f>ROUND(I247*H247,2)</f>
        <v>0</v>
      </c>
      <c r="K247" s="179" t="s">
        <v>1</v>
      </c>
      <c r="L247" s="184"/>
      <c r="M247" s="185" t="s">
        <v>1</v>
      </c>
      <c r="N247" s="186" t="s">
        <v>42</v>
      </c>
      <c r="O247" s="57"/>
      <c r="P247" s="152">
        <f>O247*H247</f>
        <v>0</v>
      </c>
      <c r="Q247" s="152">
        <v>0</v>
      </c>
      <c r="R247" s="152">
        <f>Q247*H247</f>
        <v>0</v>
      </c>
      <c r="S247" s="152">
        <v>0</v>
      </c>
      <c r="T247" s="153">
        <f>S247*H247</f>
        <v>0</v>
      </c>
      <c r="U247" s="31"/>
      <c r="V247" s="31"/>
      <c r="W247" s="31"/>
      <c r="X247" s="31"/>
      <c r="Y247" s="31"/>
      <c r="Z247" s="31"/>
      <c r="AA247" s="31"/>
      <c r="AB247" s="31"/>
      <c r="AC247" s="31"/>
      <c r="AD247" s="31"/>
      <c r="AE247" s="31"/>
      <c r="AR247" s="154" t="s">
        <v>242</v>
      </c>
      <c r="AT247" s="154" t="s">
        <v>188</v>
      </c>
      <c r="AU247" s="154" t="s">
        <v>85</v>
      </c>
      <c r="AY247" s="16" t="s">
        <v>127</v>
      </c>
      <c r="BE247" s="155">
        <f>IF(N247="základní",J247,0)</f>
        <v>0</v>
      </c>
      <c r="BF247" s="155">
        <f>IF(N247="snížená",J247,0)</f>
        <v>0</v>
      </c>
      <c r="BG247" s="155">
        <f>IF(N247="zákl. přenesená",J247,0)</f>
        <v>0</v>
      </c>
      <c r="BH247" s="155">
        <f>IF(N247="sníž. přenesená",J247,0)</f>
        <v>0</v>
      </c>
      <c r="BI247" s="155">
        <f>IF(N247="nulová",J247,0)</f>
        <v>0</v>
      </c>
      <c r="BJ247" s="16" t="s">
        <v>85</v>
      </c>
      <c r="BK247" s="155">
        <f>ROUND(I247*H247,2)</f>
        <v>0</v>
      </c>
      <c r="BL247" s="16" t="s">
        <v>242</v>
      </c>
      <c r="BM247" s="154" t="s">
        <v>333</v>
      </c>
    </row>
    <row r="248" spans="1:65" s="13" customFormat="1">
      <c r="B248" s="156"/>
      <c r="D248" s="157" t="s">
        <v>135</v>
      </c>
      <c r="E248" s="158" t="s">
        <v>1</v>
      </c>
      <c r="F248" s="159" t="s">
        <v>334</v>
      </c>
      <c r="H248" s="160">
        <v>450</v>
      </c>
      <c r="I248" s="161"/>
      <c r="L248" s="156"/>
      <c r="M248" s="162"/>
      <c r="N248" s="163"/>
      <c r="O248" s="163"/>
      <c r="P248" s="163"/>
      <c r="Q248" s="163"/>
      <c r="R248" s="163"/>
      <c r="S248" s="163"/>
      <c r="T248" s="164"/>
      <c r="AT248" s="158" t="s">
        <v>135</v>
      </c>
      <c r="AU248" s="158" t="s">
        <v>85</v>
      </c>
      <c r="AV248" s="13" t="s">
        <v>87</v>
      </c>
      <c r="AW248" s="13" t="s">
        <v>33</v>
      </c>
      <c r="AX248" s="13" t="s">
        <v>77</v>
      </c>
      <c r="AY248" s="158" t="s">
        <v>127</v>
      </c>
    </row>
    <row r="249" spans="1:65" s="13" customFormat="1">
      <c r="B249" s="156"/>
      <c r="D249" s="157" t="s">
        <v>135</v>
      </c>
      <c r="E249" s="158" t="s">
        <v>1</v>
      </c>
      <c r="F249" s="159" t="s">
        <v>335</v>
      </c>
      <c r="H249" s="160">
        <v>180</v>
      </c>
      <c r="I249" s="161"/>
      <c r="L249" s="156"/>
      <c r="M249" s="162"/>
      <c r="N249" s="163"/>
      <c r="O249" s="163"/>
      <c r="P249" s="163"/>
      <c r="Q249" s="163"/>
      <c r="R249" s="163"/>
      <c r="S249" s="163"/>
      <c r="T249" s="164"/>
      <c r="AT249" s="158" t="s">
        <v>135</v>
      </c>
      <c r="AU249" s="158" t="s">
        <v>85</v>
      </c>
      <c r="AV249" s="13" t="s">
        <v>87</v>
      </c>
      <c r="AW249" s="13" t="s">
        <v>33</v>
      </c>
      <c r="AX249" s="13" t="s">
        <v>77</v>
      </c>
      <c r="AY249" s="158" t="s">
        <v>127</v>
      </c>
    </row>
    <row r="250" spans="1:65" s="13" customFormat="1">
      <c r="B250" s="156"/>
      <c r="D250" s="157" t="s">
        <v>135</v>
      </c>
      <c r="E250" s="158" t="s">
        <v>1</v>
      </c>
      <c r="F250" s="159" t="s">
        <v>336</v>
      </c>
      <c r="H250" s="160">
        <v>150</v>
      </c>
      <c r="I250" s="161"/>
      <c r="L250" s="156"/>
      <c r="M250" s="162"/>
      <c r="N250" s="163"/>
      <c r="O250" s="163"/>
      <c r="P250" s="163"/>
      <c r="Q250" s="163"/>
      <c r="R250" s="163"/>
      <c r="S250" s="163"/>
      <c r="T250" s="164"/>
      <c r="AT250" s="158" t="s">
        <v>135</v>
      </c>
      <c r="AU250" s="158" t="s">
        <v>85</v>
      </c>
      <c r="AV250" s="13" t="s">
        <v>87</v>
      </c>
      <c r="AW250" s="13" t="s">
        <v>33</v>
      </c>
      <c r="AX250" s="13" t="s">
        <v>77</v>
      </c>
      <c r="AY250" s="158" t="s">
        <v>127</v>
      </c>
    </row>
    <row r="251" spans="1:65" s="14" customFormat="1">
      <c r="B251" s="165"/>
      <c r="D251" s="157" t="s">
        <v>135</v>
      </c>
      <c r="E251" s="166" t="s">
        <v>1</v>
      </c>
      <c r="F251" s="167" t="s">
        <v>151</v>
      </c>
      <c r="H251" s="168">
        <v>780</v>
      </c>
      <c r="I251" s="169"/>
      <c r="L251" s="165"/>
      <c r="M251" s="170"/>
      <c r="N251" s="171"/>
      <c r="O251" s="171"/>
      <c r="P251" s="171"/>
      <c r="Q251" s="171"/>
      <c r="R251" s="171"/>
      <c r="S251" s="171"/>
      <c r="T251" s="172"/>
      <c r="AT251" s="166" t="s">
        <v>135</v>
      </c>
      <c r="AU251" s="166" t="s">
        <v>85</v>
      </c>
      <c r="AV251" s="14" t="s">
        <v>133</v>
      </c>
      <c r="AW251" s="14" t="s">
        <v>33</v>
      </c>
      <c r="AX251" s="14" t="s">
        <v>85</v>
      </c>
      <c r="AY251" s="166" t="s">
        <v>127</v>
      </c>
    </row>
    <row r="252" spans="1:65" s="2" customFormat="1" ht="16.5" customHeight="1">
      <c r="A252" s="31"/>
      <c r="B252" s="142"/>
      <c r="C252" s="177" t="s">
        <v>337</v>
      </c>
      <c r="D252" s="177" t="s">
        <v>188</v>
      </c>
      <c r="E252" s="178" t="s">
        <v>338</v>
      </c>
      <c r="F252" s="179" t="s">
        <v>339</v>
      </c>
      <c r="G252" s="180" t="s">
        <v>216</v>
      </c>
      <c r="H252" s="181">
        <v>39.200000000000003</v>
      </c>
      <c r="I252" s="182"/>
      <c r="J252" s="183">
        <f>ROUND(I252*H252,2)</f>
        <v>0</v>
      </c>
      <c r="K252" s="179" t="s">
        <v>1</v>
      </c>
      <c r="L252" s="184"/>
      <c r="M252" s="185" t="s">
        <v>1</v>
      </c>
      <c r="N252" s="186" t="s">
        <v>42</v>
      </c>
      <c r="O252" s="57"/>
      <c r="P252" s="152">
        <f>O252*H252</f>
        <v>0</v>
      </c>
      <c r="Q252" s="152">
        <v>0</v>
      </c>
      <c r="R252" s="152">
        <f>Q252*H252</f>
        <v>0</v>
      </c>
      <c r="S252" s="152">
        <v>0</v>
      </c>
      <c r="T252" s="153">
        <f>S252*H252</f>
        <v>0</v>
      </c>
      <c r="U252" s="31"/>
      <c r="V252" s="31"/>
      <c r="W252" s="31"/>
      <c r="X252" s="31"/>
      <c r="Y252" s="31"/>
      <c r="Z252" s="31"/>
      <c r="AA252" s="31"/>
      <c r="AB252" s="31"/>
      <c r="AC252" s="31"/>
      <c r="AD252" s="31"/>
      <c r="AE252" s="31"/>
      <c r="AR252" s="154" t="s">
        <v>242</v>
      </c>
      <c r="AT252" s="154" t="s">
        <v>188</v>
      </c>
      <c r="AU252" s="154" t="s">
        <v>85</v>
      </c>
      <c r="AY252" s="16" t="s">
        <v>127</v>
      </c>
      <c r="BE252" s="155">
        <f>IF(N252="základní",J252,0)</f>
        <v>0</v>
      </c>
      <c r="BF252" s="155">
        <f>IF(N252="snížená",J252,0)</f>
        <v>0</v>
      </c>
      <c r="BG252" s="155">
        <f>IF(N252="zákl. přenesená",J252,0)</f>
        <v>0</v>
      </c>
      <c r="BH252" s="155">
        <f>IF(N252="sníž. přenesená",J252,0)</f>
        <v>0</v>
      </c>
      <c r="BI252" s="155">
        <f>IF(N252="nulová",J252,0)</f>
        <v>0</v>
      </c>
      <c r="BJ252" s="16" t="s">
        <v>85</v>
      </c>
      <c r="BK252" s="155">
        <f>ROUND(I252*H252,2)</f>
        <v>0</v>
      </c>
      <c r="BL252" s="16" t="s">
        <v>242</v>
      </c>
      <c r="BM252" s="154" t="s">
        <v>340</v>
      </c>
    </row>
    <row r="253" spans="1:65" s="2" customFormat="1" ht="39">
      <c r="A253" s="31"/>
      <c r="B253" s="32"/>
      <c r="C253" s="31"/>
      <c r="D253" s="157" t="s">
        <v>174</v>
      </c>
      <c r="E253" s="31"/>
      <c r="F253" s="173" t="s">
        <v>341</v>
      </c>
      <c r="G253" s="31"/>
      <c r="H253" s="31"/>
      <c r="I253" s="174"/>
      <c r="J253" s="31"/>
      <c r="K253" s="31"/>
      <c r="L253" s="32"/>
      <c r="M253" s="175"/>
      <c r="N253" s="176"/>
      <c r="O253" s="57"/>
      <c r="P253" s="57"/>
      <c r="Q253" s="57"/>
      <c r="R253" s="57"/>
      <c r="S253" s="57"/>
      <c r="T253" s="58"/>
      <c r="U253" s="31"/>
      <c r="V253" s="31"/>
      <c r="W253" s="31"/>
      <c r="X253" s="31"/>
      <c r="Y253" s="31"/>
      <c r="Z253" s="31"/>
      <c r="AA253" s="31"/>
      <c r="AB253" s="31"/>
      <c r="AC253" s="31"/>
      <c r="AD253" s="31"/>
      <c r="AE253" s="31"/>
      <c r="AT253" s="16" t="s">
        <v>174</v>
      </c>
      <c r="AU253" s="16" t="s">
        <v>85</v>
      </c>
    </row>
    <row r="254" spans="1:65" s="13" customFormat="1">
      <c r="B254" s="156"/>
      <c r="D254" s="157" t="s">
        <v>135</v>
      </c>
      <c r="E254" s="158" t="s">
        <v>1</v>
      </c>
      <c r="F254" s="159" t="s">
        <v>342</v>
      </c>
      <c r="H254" s="160">
        <v>39.200000000000003</v>
      </c>
      <c r="I254" s="161"/>
      <c r="L254" s="156"/>
      <c r="M254" s="162"/>
      <c r="N254" s="163"/>
      <c r="O254" s="163"/>
      <c r="P254" s="163"/>
      <c r="Q254" s="163"/>
      <c r="R254" s="163"/>
      <c r="S254" s="163"/>
      <c r="T254" s="164"/>
      <c r="AT254" s="158" t="s">
        <v>135</v>
      </c>
      <c r="AU254" s="158" t="s">
        <v>85</v>
      </c>
      <c r="AV254" s="13" t="s">
        <v>87</v>
      </c>
      <c r="AW254" s="13" t="s">
        <v>33</v>
      </c>
      <c r="AX254" s="13" t="s">
        <v>85</v>
      </c>
      <c r="AY254" s="158" t="s">
        <v>127</v>
      </c>
    </row>
    <row r="255" spans="1:65" s="2" customFormat="1" ht="16.5" customHeight="1">
      <c r="A255" s="31"/>
      <c r="B255" s="142"/>
      <c r="C255" s="177" t="s">
        <v>343</v>
      </c>
      <c r="D255" s="177" t="s">
        <v>188</v>
      </c>
      <c r="E255" s="178" t="s">
        <v>344</v>
      </c>
      <c r="F255" s="179" t="s">
        <v>345</v>
      </c>
      <c r="G255" s="180" t="s">
        <v>216</v>
      </c>
      <c r="H255" s="181">
        <v>52.8</v>
      </c>
      <c r="I255" s="182"/>
      <c r="J255" s="183">
        <f>ROUND(I255*H255,2)</f>
        <v>0</v>
      </c>
      <c r="K255" s="179" t="s">
        <v>1</v>
      </c>
      <c r="L255" s="184"/>
      <c r="M255" s="185" t="s">
        <v>1</v>
      </c>
      <c r="N255" s="186" t="s">
        <v>42</v>
      </c>
      <c r="O255" s="57"/>
      <c r="P255" s="152">
        <f>O255*H255</f>
        <v>0</v>
      </c>
      <c r="Q255" s="152">
        <v>0</v>
      </c>
      <c r="R255" s="152">
        <f>Q255*H255</f>
        <v>0</v>
      </c>
      <c r="S255" s="152">
        <v>0</v>
      </c>
      <c r="T255" s="153">
        <f>S255*H255</f>
        <v>0</v>
      </c>
      <c r="U255" s="31"/>
      <c r="V255" s="31"/>
      <c r="W255" s="31"/>
      <c r="X255" s="31"/>
      <c r="Y255" s="31"/>
      <c r="Z255" s="31"/>
      <c r="AA255" s="31"/>
      <c r="AB255" s="31"/>
      <c r="AC255" s="31"/>
      <c r="AD255" s="31"/>
      <c r="AE255" s="31"/>
      <c r="AR255" s="154" t="s">
        <v>242</v>
      </c>
      <c r="AT255" s="154" t="s">
        <v>188</v>
      </c>
      <c r="AU255" s="154" t="s">
        <v>85</v>
      </c>
      <c r="AY255" s="16" t="s">
        <v>127</v>
      </c>
      <c r="BE255" s="155">
        <f>IF(N255="základní",J255,0)</f>
        <v>0</v>
      </c>
      <c r="BF255" s="155">
        <f>IF(N255="snížená",J255,0)</f>
        <v>0</v>
      </c>
      <c r="BG255" s="155">
        <f>IF(N255="zákl. přenesená",J255,0)</f>
        <v>0</v>
      </c>
      <c r="BH255" s="155">
        <f>IF(N255="sníž. přenesená",J255,0)</f>
        <v>0</v>
      </c>
      <c r="BI255" s="155">
        <f>IF(N255="nulová",J255,0)</f>
        <v>0</v>
      </c>
      <c r="BJ255" s="16" t="s">
        <v>85</v>
      </c>
      <c r="BK255" s="155">
        <f>ROUND(I255*H255,2)</f>
        <v>0</v>
      </c>
      <c r="BL255" s="16" t="s">
        <v>242</v>
      </c>
      <c r="BM255" s="154" t="s">
        <v>346</v>
      </c>
    </row>
    <row r="256" spans="1:65" s="13" customFormat="1">
      <c r="B256" s="156"/>
      <c r="D256" s="157" t="s">
        <v>135</v>
      </c>
      <c r="E256" s="158" t="s">
        <v>1</v>
      </c>
      <c r="F256" s="159" t="s">
        <v>347</v>
      </c>
      <c r="H256" s="160">
        <v>52.8</v>
      </c>
      <c r="I256" s="161"/>
      <c r="L256" s="156"/>
      <c r="M256" s="162"/>
      <c r="N256" s="163"/>
      <c r="O256" s="163"/>
      <c r="P256" s="163"/>
      <c r="Q256" s="163"/>
      <c r="R256" s="163"/>
      <c r="S256" s="163"/>
      <c r="T256" s="164"/>
      <c r="AT256" s="158" t="s">
        <v>135</v>
      </c>
      <c r="AU256" s="158" t="s">
        <v>85</v>
      </c>
      <c r="AV256" s="13" t="s">
        <v>87</v>
      </c>
      <c r="AW256" s="13" t="s">
        <v>33</v>
      </c>
      <c r="AX256" s="13" t="s">
        <v>85</v>
      </c>
      <c r="AY256" s="158" t="s">
        <v>127</v>
      </c>
    </row>
    <row r="257" spans="1:65" s="2" customFormat="1" ht="16.5" customHeight="1">
      <c r="A257" s="31"/>
      <c r="B257" s="142"/>
      <c r="C257" s="177" t="s">
        <v>191</v>
      </c>
      <c r="D257" s="177" t="s">
        <v>188</v>
      </c>
      <c r="E257" s="178" t="s">
        <v>348</v>
      </c>
      <c r="F257" s="179" t="s">
        <v>349</v>
      </c>
      <c r="G257" s="180" t="s">
        <v>216</v>
      </c>
      <c r="H257" s="181">
        <v>16.559999999999999</v>
      </c>
      <c r="I257" s="182"/>
      <c r="J257" s="183">
        <f>ROUND(I257*H257,2)</f>
        <v>0</v>
      </c>
      <c r="K257" s="179" t="s">
        <v>1</v>
      </c>
      <c r="L257" s="184"/>
      <c r="M257" s="185" t="s">
        <v>1</v>
      </c>
      <c r="N257" s="186" t="s">
        <v>42</v>
      </c>
      <c r="O257" s="57"/>
      <c r="P257" s="152">
        <f>O257*H257</f>
        <v>0</v>
      </c>
      <c r="Q257" s="152">
        <v>0</v>
      </c>
      <c r="R257" s="152">
        <f>Q257*H257</f>
        <v>0</v>
      </c>
      <c r="S257" s="152">
        <v>0</v>
      </c>
      <c r="T257" s="153">
        <f>S257*H257</f>
        <v>0</v>
      </c>
      <c r="U257" s="31"/>
      <c r="V257" s="31"/>
      <c r="W257" s="31"/>
      <c r="X257" s="31"/>
      <c r="Y257" s="31"/>
      <c r="Z257" s="31"/>
      <c r="AA257" s="31"/>
      <c r="AB257" s="31"/>
      <c r="AC257" s="31"/>
      <c r="AD257" s="31"/>
      <c r="AE257" s="31"/>
      <c r="AR257" s="154" t="s">
        <v>242</v>
      </c>
      <c r="AT257" s="154" t="s">
        <v>188</v>
      </c>
      <c r="AU257" s="154" t="s">
        <v>85</v>
      </c>
      <c r="AY257" s="16" t="s">
        <v>127</v>
      </c>
      <c r="BE257" s="155">
        <f>IF(N257="základní",J257,0)</f>
        <v>0</v>
      </c>
      <c r="BF257" s="155">
        <f>IF(N257="snížená",J257,0)</f>
        <v>0</v>
      </c>
      <c r="BG257" s="155">
        <f>IF(N257="zákl. přenesená",J257,0)</f>
        <v>0</v>
      </c>
      <c r="BH257" s="155">
        <f>IF(N257="sníž. přenesená",J257,0)</f>
        <v>0</v>
      </c>
      <c r="BI257" s="155">
        <f>IF(N257="nulová",J257,0)</f>
        <v>0</v>
      </c>
      <c r="BJ257" s="16" t="s">
        <v>85</v>
      </c>
      <c r="BK257" s="155">
        <f>ROUND(I257*H257,2)</f>
        <v>0</v>
      </c>
      <c r="BL257" s="16" t="s">
        <v>242</v>
      </c>
      <c r="BM257" s="154" t="s">
        <v>350</v>
      </c>
    </row>
    <row r="258" spans="1:65" s="2" customFormat="1" ht="48.75">
      <c r="A258" s="31"/>
      <c r="B258" s="32"/>
      <c r="C258" s="31"/>
      <c r="D258" s="157" t="s">
        <v>174</v>
      </c>
      <c r="E258" s="31"/>
      <c r="F258" s="173" t="s">
        <v>351</v>
      </c>
      <c r="G258" s="31"/>
      <c r="H258" s="31"/>
      <c r="I258" s="174"/>
      <c r="J258" s="31"/>
      <c r="K258" s="31"/>
      <c r="L258" s="32"/>
      <c r="M258" s="175"/>
      <c r="N258" s="176"/>
      <c r="O258" s="57"/>
      <c r="P258" s="57"/>
      <c r="Q258" s="57"/>
      <c r="R258" s="57"/>
      <c r="S258" s="57"/>
      <c r="T258" s="58"/>
      <c r="U258" s="31"/>
      <c r="V258" s="31"/>
      <c r="W258" s="31"/>
      <c r="X258" s="31"/>
      <c r="Y258" s="31"/>
      <c r="Z258" s="31"/>
      <c r="AA258" s="31"/>
      <c r="AB258" s="31"/>
      <c r="AC258" s="31"/>
      <c r="AD258" s="31"/>
      <c r="AE258" s="31"/>
      <c r="AT258" s="16" t="s">
        <v>174</v>
      </c>
      <c r="AU258" s="16" t="s">
        <v>85</v>
      </c>
    </row>
    <row r="259" spans="1:65" s="13" customFormat="1">
      <c r="B259" s="156"/>
      <c r="D259" s="157" t="s">
        <v>135</v>
      </c>
      <c r="E259" s="158" t="s">
        <v>1</v>
      </c>
      <c r="F259" s="159" t="s">
        <v>352</v>
      </c>
      <c r="H259" s="160">
        <v>16.559999999999999</v>
      </c>
      <c r="I259" s="161"/>
      <c r="L259" s="156"/>
      <c r="M259" s="162"/>
      <c r="N259" s="163"/>
      <c r="O259" s="163"/>
      <c r="P259" s="163"/>
      <c r="Q259" s="163"/>
      <c r="R259" s="163"/>
      <c r="S259" s="163"/>
      <c r="T259" s="164"/>
      <c r="AT259" s="158" t="s">
        <v>135</v>
      </c>
      <c r="AU259" s="158" t="s">
        <v>85</v>
      </c>
      <c r="AV259" s="13" t="s">
        <v>87</v>
      </c>
      <c r="AW259" s="13" t="s">
        <v>33</v>
      </c>
      <c r="AX259" s="13" t="s">
        <v>85</v>
      </c>
      <c r="AY259" s="158" t="s">
        <v>127</v>
      </c>
    </row>
    <row r="260" spans="1:65" s="2" customFormat="1" ht="16.5" customHeight="1">
      <c r="A260" s="31"/>
      <c r="B260" s="142"/>
      <c r="C260" s="177" t="s">
        <v>353</v>
      </c>
      <c r="D260" s="177" t="s">
        <v>188</v>
      </c>
      <c r="E260" s="178" t="s">
        <v>354</v>
      </c>
      <c r="F260" s="179" t="s">
        <v>355</v>
      </c>
      <c r="G260" s="180" t="s">
        <v>216</v>
      </c>
      <c r="H260" s="181">
        <v>36.479999999999997</v>
      </c>
      <c r="I260" s="182"/>
      <c r="J260" s="183">
        <f>ROUND(I260*H260,2)</f>
        <v>0</v>
      </c>
      <c r="K260" s="179" t="s">
        <v>1</v>
      </c>
      <c r="L260" s="184"/>
      <c r="M260" s="185" t="s">
        <v>1</v>
      </c>
      <c r="N260" s="186" t="s">
        <v>42</v>
      </c>
      <c r="O260" s="57"/>
      <c r="P260" s="152">
        <f>O260*H260</f>
        <v>0</v>
      </c>
      <c r="Q260" s="152">
        <v>0</v>
      </c>
      <c r="R260" s="152">
        <f>Q260*H260</f>
        <v>0</v>
      </c>
      <c r="S260" s="152">
        <v>0</v>
      </c>
      <c r="T260" s="153">
        <f>S260*H260</f>
        <v>0</v>
      </c>
      <c r="U260" s="31"/>
      <c r="V260" s="31"/>
      <c r="W260" s="31"/>
      <c r="X260" s="31"/>
      <c r="Y260" s="31"/>
      <c r="Z260" s="31"/>
      <c r="AA260" s="31"/>
      <c r="AB260" s="31"/>
      <c r="AC260" s="31"/>
      <c r="AD260" s="31"/>
      <c r="AE260" s="31"/>
      <c r="AR260" s="154" t="s">
        <v>242</v>
      </c>
      <c r="AT260" s="154" t="s">
        <v>188</v>
      </c>
      <c r="AU260" s="154" t="s">
        <v>85</v>
      </c>
      <c r="AY260" s="16" t="s">
        <v>127</v>
      </c>
      <c r="BE260" s="155">
        <f>IF(N260="základní",J260,0)</f>
        <v>0</v>
      </c>
      <c r="BF260" s="155">
        <f>IF(N260="snížená",J260,0)</f>
        <v>0</v>
      </c>
      <c r="BG260" s="155">
        <f>IF(N260="zákl. přenesená",J260,0)</f>
        <v>0</v>
      </c>
      <c r="BH260" s="155">
        <f>IF(N260="sníž. přenesená",J260,0)</f>
        <v>0</v>
      </c>
      <c r="BI260" s="155">
        <f>IF(N260="nulová",J260,0)</f>
        <v>0</v>
      </c>
      <c r="BJ260" s="16" t="s">
        <v>85</v>
      </c>
      <c r="BK260" s="155">
        <f>ROUND(I260*H260,2)</f>
        <v>0</v>
      </c>
      <c r="BL260" s="16" t="s">
        <v>242</v>
      </c>
      <c r="BM260" s="154" t="s">
        <v>356</v>
      </c>
    </row>
    <row r="261" spans="1:65" s="2" customFormat="1" ht="39">
      <c r="A261" s="31"/>
      <c r="B261" s="32"/>
      <c r="C261" s="31"/>
      <c r="D261" s="157" t="s">
        <v>174</v>
      </c>
      <c r="E261" s="31"/>
      <c r="F261" s="173" t="s">
        <v>357</v>
      </c>
      <c r="G261" s="31"/>
      <c r="H261" s="31"/>
      <c r="I261" s="174"/>
      <c r="J261" s="31"/>
      <c r="K261" s="31"/>
      <c r="L261" s="32"/>
      <c r="M261" s="175"/>
      <c r="N261" s="176"/>
      <c r="O261" s="57"/>
      <c r="P261" s="57"/>
      <c r="Q261" s="57"/>
      <c r="R261" s="57"/>
      <c r="S261" s="57"/>
      <c r="T261" s="58"/>
      <c r="U261" s="31"/>
      <c r="V261" s="31"/>
      <c r="W261" s="31"/>
      <c r="X261" s="31"/>
      <c r="Y261" s="31"/>
      <c r="Z261" s="31"/>
      <c r="AA261" s="31"/>
      <c r="AB261" s="31"/>
      <c r="AC261" s="31"/>
      <c r="AD261" s="31"/>
      <c r="AE261" s="31"/>
      <c r="AT261" s="16" t="s">
        <v>174</v>
      </c>
      <c r="AU261" s="16" t="s">
        <v>85</v>
      </c>
    </row>
    <row r="262" spans="1:65" s="13" customFormat="1">
      <c r="B262" s="156"/>
      <c r="D262" s="157" t="s">
        <v>135</v>
      </c>
      <c r="E262" s="158" t="s">
        <v>1</v>
      </c>
      <c r="F262" s="159" t="s">
        <v>358</v>
      </c>
      <c r="H262" s="160">
        <v>36.479999999999997</v>
      </c>
      <c r="I262" s="161"/>
      <c r="L262" s="156"/>
      <c r="M262" s="162"/>
      <c r="N262" s="163"/>
      <c r="O262" s="163"/>
      <c r="P262" s="163"/>
      <c r="Q262" s="163"/>
      <c r="R262" s="163"/>
      <c r="S262" s="163"/>
      <c r="T262" s="164"/>
      <c r="AT262" s="158" t="s">
        <v>135</v>
      </c>
      <c r="AU262" s="158" t="s">
        <v>85</v>
      </c>
      <c r="AV262" s="13" t="s">
        <v>87</v>
      </c>
      <c r="AW262" s="13" t="s">
        <v>33</v>
      </c>
      <c r="AX262" s="13" t="s">
        <v>85</v>
      </c>
      <c r="AY262" s="158" t="s">
        <v>127</v>
      </c>
    </row>
    <row r="263" spans="1:65" s="2" customFormat="1" ht="16.5" customHeight="1">
      <c r="A263" s="31"/>
      <c r="B263" s="142"/>
      <c r="C263" s="177" t="s">
        <v>359</v>
      </c>
      <c r="D263" s="177" t="s">
        <v>188</v>
      </c>
      <c r="E263" s="178" t="s">
        <v>360</v>
      </c>
      <c r="F263" s="179" t="s">
        <v>361</v>
      </c>
      <c r="G263" s="180" t="s">
        <v>216</v>
      </c>
      <c r="H263" s="181">
        <v>202.8</v>
      </c>
      <c r="I263" s="182"/>
      <c r="J263" s="183">
        <f>ROUND(I263*H263,2)</f>
        <v>0</v>
      </c>
      <c r="K263" s="179" t="s">
        <v>1</v>
      </c>
      <c r="L263" s="184"/>
      <c r="M263" s="185" t="s">
        <v>1</v>
      </c>
      <c r="N263" s="186" t="s">
        <v>42</v>
      </c>
      <c r="O263" s="57"/>
      <c r="P263" s="152">
        <f>O263*H263</f>
        <v>0</v>
      </c>
      <c r="Q263" s="152">
        <v>0</v>
      </c>
      <c r="R263" s="152">
        <f>Q263*H263</f>
        <v>0</v>
      </c>
      <c r="S263" s="152">
        <v>0</v>
      </c>
      <c r="T263" s="153">
        <f>S263*H263</f>
        <v>0</v>
      </c>
      <c r="U263" s="31"/>
      <c r="V263" s="31"/>
      <c r="W263" s="31"/>
      <c r="X263" s="31"/>
      <c r="Y263" s="31"/>
      <c r="Z263" s="31"/>
      <c r="AA263" s="31"/>
      <c r="AB263" s="31"/>
      <c r="AC263" s="31"/>
      <c r="AD263" s="31"/>
      <c r="AE263" s="31"/>
      <c r="AR263" s="154" t="s">
        <v>242</v>
      </c>
      <c r="AT263" s="154" t="s">
        <v>188</v>
      </c>
      <c r="AU263" s="154" t="s">
        <v>85</v>
      </c>
      <c r="AY263" s="16" t="s">
        <v>127</v>
      </c>
      <c r="BE263" s="155">
        <f>IF(N263="základní",J263,0)</f>
        <v>0</v>
      </c>
      <c r="BF263" s="155">
        <f>IF(N263="snížená",J263,0)</f>
        <v>0</v>
      </c>
      <c r="BG263" s="155">
        <f>IF(N263="zákl. přenesená",J263,0)</f>
        <v>0</v>
      </c>
      <c r="BH263" s="155">
        <f>IF(N263="sníž. přenesená",J263,0)</f>
        <v>0</v>
      </c>
      <c r="BI263" s="155">
        <f>IF(N263="nulová",J263,0)</f>
        <v>0</v>
      </c>
      <c r="BJ263" s="16" t="s">
        <v>85</v>
      </c>
      <c r="BK263" s="155">
        <f>ROUND(I263*H263,2)</f>
        <v>0</v>
      </c>
      <c r="BL263" s="16" t="s">
        <v>242</v>
      </c>
      <c r="BM263" s="154" t="s">
        <v>362</v>
      </c>
    </row>
    <row r="264" spans="1:65" s="2" customFormat="1" ht="19.5">
      <c r="A264" s="31"/>
      <c r="B264" s="32"/>
      <c r="C264" s="31"/>
      <c r="D264" s="157" t="s">
        <v>174</v>
      </c>
      <c r="E264" s="31"/>
      <c r="F264" s="173" t="s">
        <v>363</v>
      </c>
      <c r="G264" s="31"/>
      <c r="H264" s="31"/>
      <c r="I264" s="174"/>
      <c r="J264" s="31"/>
      <c r="K264" s="31"/>
      <c r="L264" s="32"/>
      <c r="M264" s="175"/>
      <c r="N264" s="176"/>
      <c r="O264" s="57"/>
      <c r="P264" s="57"/>
      <c r="Q264" s="57"/>
      <c r="R264" s="57"/>
      <c r="S264" s="57"/>
      <c r="T264" s="58"/>
      <c r="U264" s="31"/>
      <c r="V264" s="31"/>
      <c r="W264" s="31"/>
      <c r="X264" s="31"/>
      <c r="Y264" s="31"/>
      <c r="Z264" s="31"/>
      <c r="AA264" s="31"/>
      <c r="AB264" s="31"/>
      <c r="AC264" s="31"/>
      <c r="AD264" s="31"/>
      <c r="AE264" s="31"/>
      <c r="AT264" s="16" t="s">
        <v>174</v>
      </c>
      <c r="AU264" s="16" t="s">
        <v>85</v>
      </c>
    </row>
    <row r="265" spans="1:65" s="13" customFormat="1">
      <c r="B265" s="156"/>
      <c r="D265" s="157" t="s">
        <v>135</v>
      </c>
      <c r="E265" s="158" t="s">
        <v>1</v>
      </c>
      <c r="F265" s="159" t="s">
        <v>364</v>
      </c>
      <c r="H265" s="160">
        <v>202.8</v>
      </c>
      <c r="I265" s="161"/>
      <c r="L265" s="156"/>
      <c r="M265" s="162"/>
      <c r="N265" s="163"/>
      <c r="O265" s="163"/>
      <c r="P265" s="163"/>
      <c r="Q265" s="163"/>
      <c r="R265" s="163"/>
      <c r="S265" s="163"/>
      <c r="T265" s="164"/>
      <c r="AT265" s="158" t="s">
        <v>135</v>
      </c>
      <c r="AU265" s="158" t="s">
        <v>85</v>
      </c>
      <c r="AV265" s="13" t="s">
        <v>87</v>
      </c>
      <c r="AW265" s="13" t="s">
        <v>33</v>
      </c>
      <c r="AX265" s="13" t="s">
        <v>85</v>
      </c>
      <c r="AY265" s="158" t="s">
        <v>127</v>
      </c>
    </row>
    <row r="266" spans="1:65" s="2" customFormat="1" ht="16.5" customHeight="1">
      <c r="A266" s="31"/>
      <c r="B266" s="142"/>
      <c r="C266" s="177" t="s">
        <v>365</v>
      </c>
      <c r="D266" s="177" t="s">
        <v>188</v>
      </c>
      <c r="E266" s="178" t="s">
        <v>366</v>
      </c>
      <c r="F266" s="179" t="s">
        <v>367</v>
      </c>
      <c r="G266" s="180" t="s">
        <v>368</v>
      </c>
      <c r="H266" s="181">
        <v>42</v>
      </c>
      <c r="I266" s="182"/>
      <c r="J266" s="183">
        <f>ROUND(I266*H266,2)</f>
        <v>0</v>
      </c>
      <c r="K266" s="179" t="s">
        <v>1</v>
      </c>
      <c r="L266" s="184"/>
      <c r="M266" s="185" t="s">
        <v>1</v>
      </c>
      <c r="N266" s="186" t="s">
        <v>42</v>
      </c>
      <c r="O266" s="57"/>
      <c r="P266" s="152">
        <f>O266*H266</f>
        <v>0</v>
      </c>
      <c r="Q266" s="152">
        <v>0</v>
      </c>
      <c r="R266" s="152">
        <f>Q266*H266</f>
        <v>0</v>
      </c>
      <c r="S266" s="152">
        <v>0</v>
      </c>
      <c r="T266" s="153">
        <f>S266*H266</f>
        <v>0</v>
      </c>
      <c r="U266" s="31"/>
      <c r="V266" s="31"/>
      <c r="W266" s="31"/>
      <c r="X266" s="31"/>
      <c r="Y266" s="31"/>
      <c r="Z266" s="31"/>
      <c r="AA266" s="31"/>
      <c r="AB266" s="31"/>
      <c r="AC266" s="31"/>
      <c r="AD266" s="31"/>
      <c r="AE266" s="31"/>
      <c r="AR266" s="154" t="s">
        <v>242</v>
      </c>
      <c r="AT266" s="154" t="s">
        <v>188</v>
      </c>
      <c r="AU266" s="154" t="s">
        <v>85</v>
      </c>
      <c r="AY266" s="16" t="s">
        <v>127</v>
      </c>
      <c r="BE266" s="155">
        <f>IF(N266="základní",J266,0)</f>
        <v>0</v>
      </c>
      <c r="BF266" s="155">
        <f>IF(N266="snížená",J266,0)</f>
        <v>0</v>
      </c>
      <c r="BG266" s="155">
        <f>IF(N266="zákl. přenesená",J266,0)</f>
        <v>0</v>
      </c>
      <c r="BH266" s="155">
        <f>IF(N266="sníž. přenesená",J266,0)</f>
        <v>0</v>
      </c>
      <c r="BI266" s="155">
        <f>IF(N266="nulová",J266,0)</f>
        <v>0</v>
      </c>
      <c r="BJ266" s="16" t="s">
        <v>85</v>
      </c>
      <c r="BK266" s="155">
        <f>ROUND(I266*H266,2)</f>
        <v>0</v>
      </c>
      <c r="BL266" s="16" t="s">
        <v>242</v>
      </c>
      <c r="BM266" s="154" t="s">
        <v>369</v>
      </c>
    </row>
    <row r="267" spans="1:65" s="2" customFormat="1" ht="39">
      <c r="A267" s="31"/>
      <c r="B267" s="32"/>
      <c r="C267" s="31"/>
      <c r="D267" s="157" t="s">
        <v>174</v>
      </c>
      <c r="E267" s="31"/>
      <c r="F267" s="173" t="s">
        <v>370</v>
      </c>
      <c r="G267" s="31"/>
      <c r="H267" s="31"/>
      <c r="I267" s="174"/>
      <c r="J267" s="31"/>
      <c r="K267" s="31"/>
      <c r="L267" s="32"/>
      <c r="M267" s="175"/>
      <c r="N267" s="176"/>
      <c r="O267" s="57"/>
      <c r="P267" s="57"/>
      <c r="Q267" s="57"/>
      <c r="R267" s="57"/>
      <c r="S267" s="57"/>
      <c r="T267" s="58"/>
      <c r="U267" s="31"/>
      <c r="V267" s="31"/>
      <c r="W267" s="31"/>
      <c r="X267" s="31"/>
      <c r="Y267" s="31"/>
      <c r="Z267" s="31"/>
      <c r="AA267" s="31"/>
      <c r="AB267" s="31"/>
      <c r="AC267" s="31"/>
      <c r="AD267" s="31"/>
      <c r="AE267" s="31"/>
      <c r="AT267" s="16" t="s">
        <v>174</v>
      </c>
      <c r="AU267" s="16" t="s">
        <v>85</v>
      </c>
    </row>
    <row r="268" spans="1:65" s="13" customFormat="1">
      <c r="B268" s="156"/>
      <c r="D268" s="157" t="s">
        <v>135</v>
      </c>
      <c r="E268" s="158" t="s">
        <v>1</v>
      </c>
      <c r="F268" s="159" t="s">
        <v>371</v>
      </c>
      <c r="H268" s="160">
        <v>42</v>
      </c>
      <c r="I268" s="161"/>
      <c r="L268" s="156"/>
      <c r="M268" s="162"/>
      <c r="N268" s="163"/>
      <c r="O268" s="163"/>
      <c r="P268" s="163"/>
      <c r="Q268" s="163"/>
      <c r="R268" s="163"/>
      <c r="S268" s="163"/>
      <c r="T268" s="164"/>
      <c r="AT268" s="158" t="s">
        <v>135</v>
      </c>
      <c r="AU268" s="158" t="s">
        <v>85</v>
      </c>
      <c r="AV268" s="13" t="s">
        <v>87</v>
      </c>
      <c r="AW268" s="13" t="s">
        <v>33</v>
      </c>
      <c r="AX268" s="13" t="s">
        <v>85</v>
      </c>
      <c r="AY268" s="158" t="s">
        <v>127</v>
      </c>
    </row>
    <row r="269" spans="1:65" s="2" customFormat="1" ht="16.5" customHeight="1">
      <c r="A269" s="31"/>
      <c r="B269" s="142"/>
      <c r="C269" s="177" t="s">
        <v>372</v>
      </c>
      <c r="D269" s="177" t="s">
        <v>188</v>
      </c>
      <c r="E269" s="178" t="s">
        <v>373</v>
      </c>
      <c r="F269" s="179" t="s">
        <v>374</v>
      </c>
      <c r="G269" s="180" t="s">
        <v>265</v>
      </c>
      <c r="H269" s="181">
        <v>1</v>
      </c>
      <c r="I269" s="182"/>
      <c r="J269" s="183">
        <f>ROUND(I269*H269,2)</f>
        <v>0</v>
      </c>
      <c r="K269" s="179" t="s">
        <v>1</v>
      </c>
      <c r="L269" s="184"/>
      <c r="M269" s="185" t="s">
        <v>1</v>
      </c>
      <c r="N269" s="186" t="s">
        <v>42</v>
      </c>
      <c r="O269" s="57"/>
      <c r="P269" s="152">
        <f>O269*H269</f>
        <v>0</v>
      </c>
      <c r="Q269" s="152">
        <v>0</v>
      </c>
      <c r="R269" s="152">
        <f>Q269*H269</f>
        <v>0</v>
      </c>
      <c r="S269" s="152">
        <v>0</v>
      </c>
      <c r="T269" s="153">
        <f>S269*H269</f>
        <v>0</v>
      </c>
      <c r="U269" s="31"/>
      <c r="V269" s="31"/>
      <c r="W269" s="31"/>
      <c r="X269" s="31"/>
      <c r="Y269" s="31"/>
      <c r="Z269" s="31"/>
      <c r="AA269" s="31"/>
      <c r="AB269" s="31"/>
      <c r="AC269" s="31"/>
      <c r="AD269" s="31"/>
      <c r="AE269" s="31"/>
      <c r="AR269" s="154" t="s">
        <v>242</v>
      </c>
      <c r="AT269" s="154" t="s">
        <v>188</v>
      </c>
      <c r="AU269" s="154" t="s">
        <v>85</v>
      </c>
      <c r="AY269" s="16" t="s">
        <v>127</v>
      </c>
      <c r="BE269" s="155">
        <f>IF(N269="základní",J269,0)</f>
        <v>0</v>
      </c>
      <c r="BF269" s="155">
        <f>IF(N269="snížená",J269,0)</f>
        <v>0</v>
      </c>
      <c r="BG269" s="155">
        <f>IF(N269="zákl. přenesená",J269,0)</f>
        <v>0</v>
      </c>
      <c r="BH269" s="155">
        <f>IF(N269="sníž. přenesená",J269,0)</f>
        <v>0</v>
      </c>
      <c r="BI269" s="155">
        <f>IF(N269="nulová",J269,0)</f>
        <v>0</v>
      </c>
      <c r="BJ269" s="16" t="s">
        <v>85</v>
      </c>
      <c r="BK269" s="155">
        <f>ROUND(I269*H269,2)</f>
        <v>0</v>
      </c>
      <c r="BL269" s="16" t="s">
        <v>242</v>
      </c>
      <c r="BM269" s="154" t="s">
        <v>375</v>
      </c>
    </row>
    <row r="270" spans="1:65" s="2" customFormat="1" ht="16.5" customHeight="1">
      <c r="A270" s="31"/>
      <c r="B270" s="142"/>
      <c r="C270" s="177" t="s">
        <v>376</v>
      </c>
      <c r="D270" s="177" t="s">
        <v>188</v>
      </c>
      <c r="E270" s="178" t="s">
        <v>377</v>
      </c>
      <c r="F270" s="179" t="s">
        <v>378</v>
      </c>
      <c r="G270" s="180" t="s">
        <v>265</v>
      </c>
      <c r="H270" s="181">
        <v>1</v>
      </c>
      <c r="I270" s="182"/>
      <c r="J270" s="183">
        <f>ROUND(I270*H270,2)</f>
        <v>0</v>
      </c>
      <c r="K270" s="179" t="s">
        <v>1</v>
      </c>
      <c r="L270" s="184"/>
      <c r="M270" s="185" t="s">
        <v>1</v>
      </c>
      <c r="N270" s="186" t="s">
        <v>42</v>
      </c>
      <c r="O270" s="57"/>
      <c r="P270" s="152">
        <f>O270*H270</f>
        <v>0</v>
      </c>
      <c r="Q270" s="152">
        <v>0</v>
      </c>
      <c r="R270" s="152">
        <f>Q270*H270</f>
        <v>0</v>
      </c>
      <c r="S270" s="152">
        <v>0</v>
      </c>
      <c r="T270" s="153">
        <f>S270*H270</f>
        <v>0</v>
      </c>
      <c r="U270" s="31"/>
      <c r="V270" s="31"/>
      <c r="W270" s="31"/>
      <c r="X270" s="31"/>
      <c r="Y270" s="31"/>
      <c r="Z270" s="31"/>
      <c r="AA270" s="31"/>
      <c r="AB270" s="31"/>
      <c r="AC270" s="31"/>
      <c r="AD270" s="31"/>
      <c r="AE270" s="31"/>
      <c r="AR270" s="154" t="s">
        <v>242</v>
      </c>
      <c r="AT270" s="154" t="s">
        <v>188</v>
      </c>
      <c r="AU270" s="154" t="s">
        <v>85</v>
      </c>
      <c r="AY270" s="16" t="s">
        <v>127</v>
      </c>
      <c r="BE270" s="155">
        <f>IF(N270="základní",J270,0)</f>
        <v>0</v>
      </c>
      <c r="BF270" s="155">
        <f>IF(N270="snížená",J270,0)</f>
        <v>0</v>
      </c>
      <c r="BG270" s="155">
        <f>IF(N270="zákl. přenesená",J270,0)</f>
        <v>0</v>
      </c>
      <c r="BH270" s="155">
        <f>IF(N270="sníž. přenesená",J270,0)</f>
        <v>0</v>
      </c>
      <c r="BI270" s="155">
        <f>IF(N270="nulová",J270,0)</f>
        <v>0</v>
      </c>
      <c r="BJ270" s="16" t="s">
        <v>85</v>
      </c>
      <c r="BK270" s="155">
        <f>ROUND(I270*H270,2)</f>
        <v>0</v>
      </c>
      <c r="BL270" s="16" t="s">
        <v>242</v>
      </c>
      <c r="BM270" s="154" t="s">
        <v>379</v>
      </c>
    </row>
    <row r="271" spans="1:65" s="2" customFormat="1" ht="39">
      <c r="A271" s="31"/>
      <c r="B271" s="32"/>
      <c r="C271" s="31"/>
      <c r="D271" s="157" t="s">
        <v>174</v>
      </c>
      <c r="E271" s="31"/>
      <c r="F271" s="173" t="s">
        <v>380</v>
      </c>
      <c r="G271" s="31"/>
      <c r="H271" s="31"/>
      <c r="I271" s="174"/>
      <c r="J271" s="31"/>
      <c r="K271" s="31"/>
      <c r="L271" s="32"/>
      <c r="M271" s="175"/>
      <c r="N271" s="176"/>
      <c r="O271" s="57"/>
      <c r="P271" s="57"/>
      <c r="Q271" s="57"/>
      <c r="R271" s="57"/>
      <c r="S271" s="57"/>
      <c r="T271" s="58"/>
      <c r="U271" s="31"/>
      <c r="V271" s="31"/>
      <c r="W271" s="31"/>
      <c r="X271" s="31"/>
      <c r="Y271" s="31"/>
      <c r="Z271" s="31"/>
      <c r="AA271" s="31"/>
      <c r="AB271" s="31"/>
      <c r="AC271" s="31"/>
      <c r="AD271" s="31"/>
      <c r="AE271" s="31"/>
      <c r="AT271" s="16" t="s">
        <v>174</v>
      </c>
      <c r="AU271" s="16" t="s">
        <v>85</v>
      </c>
    </row>
    <row r="272" spans="1:65" s="12" customFormat="1" ht="25.9" customHeight="1">
      <c r="B272" s="129"/>
      <c r="D272" s="130" t="s">
        <v>76</v>
      </c>
      <c r="E272" s="131" t="s">
        <v>381</v>
      </c>
      <c r="F272" s="131" t="s">
        <v>382</v>
      </c>
      <c r="I272" s="132"/>
      <c r="J272" s="133">
        <f>BK272</f>
        <v>0</v>
      </c>
      <c r="L272" s="129"/>
      <c r="M272" s="134"/>
      <c r="N272" s="135"/>
      <c r="O272" s="135"/>
      <c r="P272" s="136">
        <f>P273+P278+P281+P286</f>
        <v>0</v>
      </c>
      <c r="Q272" s="135"/>
      <c r="R272" s="136">
        <f>R273+R278+R281+R286</f>
        <v>0</v>
      </c>
      <c r="S272" s="135"/>
      <c r="T272" s="137">
        <f>T273+T278+T281+T286</f>
        <v>0</v>
      </c>
      <c r="AR272" s="130" t="s">
        <v>152</v>
      </c>
      <c r="AT272" s="138" t="s">
        <v>76</v>
      </c>
      <c r="AU272" s="138" t="s">
        <v>77</v>
      </c>
      <c r="AY272" s="130" t="s">
        <v>127</v>
      </c>
      <c r="BK272" s="139">
        <f>BK273+BK278+BK281+BK286</f>
        <v>0</v>
      </c>
    </row>
    <row r="273" spans="1:65" s="12" customFormat="1" ht="22.9" customHeight="1">
      <c r="B273" s="129"/>
      <c r="D273" s="130" t="s">
        <v>76</v>
      </c>
      <c r="E273" s="140" t="s">
        <v>383</v>
      </c>
      <c r="F273" s="140" t="s">
        <v>384</v>
      </c>
      <c r="I273" s="132"/>
      <c r="J273" s="141">
        <f>BK273</f>
        <v>0</v>
      </c>
      <c r="L273" s="129"/>
      <c r="M273" s="134"/>
      <c r="N273" s="135"/>
      <c r="O273" s="135"/>
      <c r="P273" s="136">
        <f>SUM(P274:P277)</f>
        <v>0</v>
      </c>
      <c r="Q273" s="135"/>
      <c r="R273" s="136">
        <f>SUM(R274:R277)</f>
        <v>0</v>
      </c>
      <c r="S273" s="135"/>
      <c r="T273" s="137">
        <f>SUM(T274:T277)</f>
        <v>0</v>
      </c>
      <c r="AR273" s="130" t="s">
        <v>152</v>
      </c>
      <c r="AT273" s="138" t="s">
        <v>76</v>
      </c>
      <c r="AU273" s="138" t="s">
        <v>85</v>
      </c>
      <c r="AY273" s="130" t="s">
        <v>127</v>
      </c>
      <c r="BK273" s="139">
        <f>SUM(BK274:BK277)</f>
        <v>0</v>
      </c>
    </row>
    <row r="274" spans="1:65" s="2" customFormat="1" ht="16.5" customHeight="1">
      <c r="A274" s="31"/>
      <c r="B274" s="142"/>
      <c r="C274" s="143" t="s">
        <v>385</v>
      </c>
      <c r="D274" s="143" t="s">
        <v>129</v>
      </c>
      <c r="E274" s="144" t="s">
        <v>386</v>
      </c>
      <c r="F274" s="145" t="s">
        <v>387</v>
      </c>
      <c r="G274" s="146" t="s">
        <v>368</v>
      </c>
      <c r="H274" s="147">
        <v>1</v>
      </c>
      <c r="I274" s="148"/>
      <c r="J274" s="149">
        <f>ROUND(I274*H274,2)</f>
        <v>0</v>
      </c>
      <c r="K274" s="145" t="s">
        <v>148</v>
      </c>
      <c r="L274" s="32"/>
      <c r="M274" s="150" t="s">
        <v>1</v>
      </c>
      <c r="N274" s="151" t="s">
        <v>42</v>
      </c>
      <c r="O274" s="57"/>
      <c r="P274" s="152">
        <f>O274*H274</f>
        <v>0</v>
      </c>
      <c r="Q274" s="152">
        <v>0</v>
      </c>
      <c r="R274" s="152">
        <f>Q274*H274</f>
        <v>0</v>
      </c>
      <c r="S274" s="152">
        <v>0</v>
      </c>
      <c r="T274" s="153">
        <f>S274*H274</f>
        <v>0</v>
      </c>
      <c r="U274" s="31"/>
      <c r="V274" s="31"/>
      <c r="W274" s="31"/>
      <c r="X274" s="31"/>
      <c r="Y274" s="31"/>
      <c r="Z274" s="31"/>
      <c r="AA274" s="31"/>
      <c r="AB274" s="31"/>
      <c r="AC274" s="31"/>
      <c r="AD274" s="31"/>
      <c r="AE274" s="31"/>
      <c r="AR274" s="154" t="s">
        <v>388</v>
      </c>
      <c r="AT274" s="154" t="s">
        <v>129</v>
      </c>
      <c r="AU274" s="154" t="s">
        <v>87</v>
      </c>
      <c r="AY274" s="16" t="s">
        <v>127</v>
      </c>
      <c r="BE274" s="155">
        <f>IF(N274="základní",J274,0)</f>
        <v>0</v>
      </c>
      <c r="BF274" s="155">
        <f>IF(N274="snížená",J274,0)</f>
        <v>0</v>
      </c>
      <c r="BG274" s="155">
        <f>IF(N274="zákl. přenesená",J274,0)</f>
        <v>0</v>
      </c>
      <c r="BH274" s="155">
        <f>IF(N274="sníž. přenesená",J274,0)</f>
        <v>0</v>
      </c>
      <c r="BI274" s="155">
        <f>IF(N274="nulová",J274,0)</f>
        <v>0</v>
      </c>
      <c r="BJ274" s="16" t="s">
        <v>85</v>
      </c>
      <c r="BK274" s="155">
        <f>ROUND(I274*H274,2)</f>
        <v>0</v>
      </c>
      <c r="BL274" s="16" t="s">
        <v>388</v>
      </c>
      <c r="BM274" s="154" t="s">
        <v>389</v>
      </c>
    </row>
    <row r="275" spans="1:65" s="2" customFormat="1" ht="48.75">
      <c r="A275" s="31"/>
      <c r="B275" s="32"/>
      <c r="C275" s="31"/>
      <c r="D275" s="157" t="s">
        <v>174</v>
      </c>
      <c r="E275" s="31"/>
      <c r="F275" s="173" t="s">
        <v>390</v>
      </c>
      <c r="G275" s="31"/>
      <c r="H275" s="31"/>
      <c r="I275" s="174"/>
      <c r="J275" s="31"/>
      <c r="K275" s="31"/>
      <c r="L275" s="32"/>
      <c r="M275" s="175"/>
      <c r="N275" s="176"/>
      <c r="O275" s="57"/>
      <c r="P275" s="57"/>
      <c r="Q275" s="57"/>
      <c r="R275" s="57"/>
      <c r="S275" s="57"/>
      <c r="T275" s="58"/>
      <c r="U275" s="31"/>
      <c r="V275" s="31"/>
      <c r="W275" s="31"/>
      <c r="X275" s="31"/>
      <c r="Y275" s="31"/>
      <c r="Z275" s="31"/>
      <c r="AA275" s="31"/>
      <c r="AB275" s="31"/>
      <c r="AC275" s="31"/>
      <c r="AD275" s="31"/>
      <c r="AE275" s="31"/>
      <c r="AT275" s="16" t="s">
        <v>174</v>
      </c>
      <c r="AU275" s="16" t="s">
        <v>87</v>
      </c>
    </row>
    <row r="276" spans="1:65" s="2" customFormat="1" ht="16.5" customHeight="1">
      <c r="A276" s="31"/>
      <c r="B276" s="142"/>
      <c r="C276" s="143" t="s">
        <v>391</v>
      </c>
      <c r="D276" s="143" t="s">
        <v>129</v>
      </c>
      <c r="E276" s="144" t="s">
        <v>392</v>
      </c>
      <c r="F276" s="145" t="s">
        <v>393</v>
      </c>
      <c r="G276" s="146" t="s">
        <v>368</v>
      </c>
      <c r="H276" s="147">
        <v>1</v>
      </c>
      <c r="I276" s="148"/>
      <c r="J276" s="149">
        <f>ROUND(I276*H276,2)</f>
        <v>0</v>
      </c>
      <c r="K276" s="145" t="s">
        <v>148</v>
      </c>
      <c r="L276" s="32"/>
      <c r="M276" s="150" t="s">
        <v>1</v>
      </c>
      <c r="N276" s="151" t="s">
        <v>42</v>
      </c>
      <c r="O276" s="57"/>
      <c r="P276" s="152">
        <f>O276*H276</f>
        <v>0</v>
      </c>
      <c r="Q276" s="152">
        <v>0</v>
      </c>
      <c r="R276" s="152">
        <f>Q276*H276</f>
        <v>0</v>
      </c>
      <c r="S276" s="152">
        <v>0</v>
      </c>
      <c r="T276" s="153">
        <f>S276*H276</f>
        <v>0</v>
      </c>
      <c r="U276" s="31"/>
      <c r="V276" s="31"/>
      <c r="W276" s="31"/>
      <c r="X276" s="31"/>
      <c r="Y276" s="31"/>
      <c r="Z276" s="31"/>
      <c r="AA276" s="31"/>
      <c r="AB276" s="31"/>
      <c r="AC276" s="31"/>
      <c r="AD276" s="31"/>
      <c r="AE276" s="31"/>
      <c r="AR276" s="154" t="s">
        <v>388</v>
      </c>
      <c r="AT276" s="154" t="s">
        <v>129</v>
      </c>
      <c r="AU276" s="154" t="s">
        <v>87</v>
      </c>
      <c r="AY276" s="16" t="s">
        <v>127</v>
      </c>
      <c r="BE276" s="155">
        <f>IF(N276="základní",J276,0)</f>
        <v>0</v>
      </c>
      <c r="BF276" s="155">
        <f>IF(N276="snížená",J276,0)</f>
        <v>0</v>
      </c>
      <c r="BG276" s="155">
        <f>IF(N276="zákl. přenesená",J276,0)</f>
        <v>0</v>
      </c>
      <c r="BH276" s="155">
        <f>IF(N276="sníž. přenesená",J276,0)</f>
        <v>0</v>
      </c>
      <c r="BI276" s="155">
        <f>IF(N276="nulová",J276,0)</f>
        <v>0</v>
      </c>
      <c r="BJ276" s="16" t="s">
        <v>85</v>
      </c>
      <c r="BK276" s="155">
        <f>ROUND(I276*H276,2)</f>
        <v>0</v>
      </c>
      <c r="BL276" s="16" t="s">
        <v>388</v>
      </c>
      <c r="BM276" s="154" t="s">
        <v>394</v>
      </c>
    </row>
    <row r="277" spans="1:65" s="2" customFormat="1" ht="58.5">
      <c r="A277" s="31"/>
      <c r="B277" s="32"/>
      <c r="C277" s="31"/>
      <c r="D277" s="157" t="s">
        <v>174</v>
      </c>
      <c r="E277" s="31"/>
      <c r="F277" s="173" t="s">
        <v>395</v>
      </c>
      <c r="G277" s="31"/>
      <c r="H277" s="31"/>
      <c r="I277" s="174"/>
      <c r="J277" s="31"/>
      <c r="K277" s="31"/>
      <c r="L277" s="32"/>
      <c r="M277" s="175"/>
      <c r="N277" s="176"/>
      <c r="O277" s="57"/>
      <c r="P277" s="57"/>
      <c r="Q277" s="57"/>
      <c r="R277" s="57"/>
      <c r="S277" s="57"/>
      <c r="T277" s="58"/>
      <c r="U277" s="31"/>
      <c r="V277" s="31"/>
      <c r="W277" s="31"/>
      <c r="X277" s="31"/>
      <c r="Y277" s="31"/>
      <c r="Z277" s="31"/>
      <c r="AA277" s="31"/>
      <c r="AB277" s="31"/>
      <c r="AC277" s="31"/>
      <c r="AD277" s="31"/>
      <c r="AE277" s="31"/>
      <c r="AT277" s="16" t="s">
        <v>174</v>
      </c>
      <c r="AU277" s="16" t="s">
        <v>87</v>
      </c>
    </row>
    <row r="278" spans="1:65" s="12" customFormat="1" ht="22.9" customHeight="1">
      <c r="B278" s="129"/>
      <c r="D278" s="130" t="s">
        <v>76</v>
      </c>
      <c r="E278" s="140" t="s">
        <v>396</v>
      </c>
      <c r="F278" s="140" t="s">
        <v>397</v>
      </c>
      <c r="I278" s="132"/>
      <c r="J278" s="141">
        <f>BK278</f>
        <v>0</v>
      </c>
      <c r="L278" s="129"/>
      <c r="M278" s="134"/>
      <c r="N278" s="135"/>
      <c r="O278" s="135"/>
      <c r="P278" s="136">
        <f>SUM(P279:P280)</f>
        <v>0</v>
      </c>
      <c r="Q278" s="135"/>
      <c r="R278" s="136">
        <f>SUM(R279:R280)</f>
        <v>0</v>
      </c>
      <c r="S278" s="135"/>
      <c r="T278" s="137">
        <f>SUM(T279:T280)</f>
        <v>0</v>
      </c>
      <c r="AR278" s="130" t="s">
        <v>152</v>
      </c>
      <c r="AT278" s="138" t="s">
        <v>76</v>
      </c>
      <c r="AU278" s="138" t="s">
        <v>85</v>
      </c>
      <c r="AY278" s="130" t="s">
        <v>127</v>
      </c>
      <c r="BK278" s="139">
        <f>SUM(BK279:BK280)</f>
        <v>0</v>
      </c>
    </row>
    <row r="279" spans="1:65" s="2" customFormat="1" ht="16.5" customHeight="1">
      <c r="A279" s="31"/>
      <c r="B279" s="142"/>
      <c r="C279" s="143" t="s">
        <v>398</v>
      </c>
      <c r="D279" s="143" t="s">
        <v>129</v>
      </c>
      <c r="E279" s="144" t="s">
        <v>399</v>
      </c>
      <c r="F279" s="145" t="s">
        <v>397</v>
      </c>
      <c r="G279" s="146" t="s">
        <v>265</v>
      </c>
      <c r="H279" s="147">
        <v>1</v>
      </c>
      <c r="I279" s="148"/>
      <c r="J279" s="149">
        <f>ROUND(I279*H279,2)</f>
        <v>0</v>
      </c>
      <c r="K279" s="145" t="s">
        <v>148</v>
      </c>
      <c r="L279" s="32"/>
      <c r="M279" s="150" t="s">
        <v>1</v>
      </c>
      <c r="N279" s="151" t="s">
        <v>42</v>
      </c>
      <c r="O279" s="57"/>
      <c r="P279" s="152">
        <f>O279*H279</f>
        <v>0</v>
      </c>
      <c r="Q279" s="152">
        <v>0</v>
      </c>
      <c r="R279" s="152">
        <f>Q279*H279</f>
        <v>0</v>
      </c>
      <c r="S279" s="152">
        <v>0</v>
      </c>
      <c r="T279" s="153">
        <f>S279*H279</f>
        <v>0</v>
      </c>
      <c r="U279" s="31"/>
      <c r="V279" s="31"/>
      <c r="W279" s="31"/>
      <c r="X279" s="31"/>
      <c r="Y279" s="31"/>
      <c r="Z279" s="31"/>
      <c r="AA279" s="31"/>
      <c r="AB279" s="31"/>
      <c r="AC279" s="31"/>
      <c r="AD279" s="31"/>
      <c r="AE279" s="31"/>
      <c r="AR279" s="154" t="s">
        <v>388</v>
      </c>
      <c r="AT279" s="154" t="s">
        <v>129</v>
      </c>
      <c r="AU279" s="154" t="s">
        <v>87</v>
      </c>
      <c r="AY279" s="16" t="s">
        <v>127</v>
      </c>
      <c r="BE279" s="155">
        <f>IF(N279="základní",J279,0)</f>
        <v>0</v>
      </c>
      <c r="BF279" s="155">
        <f>IF(N279="snížená",J279,0)</f>
        <v>0</v>
      </c>
      <c r="BG279" s="155">
        <f>IF(N279="zákl. přenesená",J279,0)</f>
        <v>0</v>
      </c>
      <c r="BH279" s="155">
        <f>IF(N279="sníž. přenesená",J279,0)</f>
        <v>0</v>
      </c>
      <c r="BI279" s="155">
        <f>IF(N279="nulová",J279,0)</f>
        <v>0</v>
      </c>
      <c r="BJ279" s="16" t="s">
        <v>85</v>
      </c>
      <c r="BK279" s="155">
        <f>ROUND(I279*H279,2)</f>
        <v>0</v>
      </c>
      <c r="BL279" s="16" t="s">
        <v>388</v>
      </c>
      <c r="BM279" s="154" t="s">
        <v>400</v>
      </c>
    </row>
    <row r="280" spans="1:65" s="2" customFormat="1" ht="58.5">
      <c r="A280" s="31"/>
      <c r="B280" s="32"/>
      <c r="C280" s="31"/>
      <c r="D280" s="157" t="s">
        <v>174</v>
      </c>
      <c r="E280" s="31"/>
      <c r="F280" s="173" t="s">
        <v>401</v>
      </c>
      <c r="G280" s="31"/>
      <c r="H280" s="31"/>
      <c r="I280" s="174"/>
      <c r="J280" s="31"/>
      <c r="K280" s="31"/>
      <c r="L280" s="32"/>
      <c r="M280" s="175"/>
      <c r="N280" s="176"/>
      <c r="O280" s="57"/>
      <c r="P280" s="57"/>
      <c r="Q280" s="57"/>
      <c r="R280" s="57"/>
      <c r="S280" s="57"/>
      <c r="T280" s="58"/>
      <c r="U280" s="31"/>
      <c r="V280" s="31"/>
      <c r="W280" s="31"/>
      <c r="X280" s="31"/>
      <c r="Y280" s="31"/>
      <c r="Z280" s="31"/>
      <c r="AA280" s="31"/>
      <c r="AB280" s="31"/>
      <c r="AC280" s="31"/>
      <c r="AD280" s="31"/>
      <c r="AE280" s="31"/>
      <c r="AT280" s="16" t="s">
        <v>174</v>
      </c>
      <c r="AU280" s="16" t="s">
        <v>87</v>
      </c>
    </row>
    <row r="281" spans="1:65" s="12" customFormat="1" ht="22.9" customHeight="1">
      <c r="B281" s="129"/>
      <c r="D281" s="130" t="s">
        <v>76</v>
      </c>
      <c r="E281" s="140" t="s">
        <v>402</v>
      </c>
      <c r="F281" s="140" t="s">
        <v>403</v>
      </c>
      <c r="I281" s="132"/>
      <c r="J281" s="141">
        <f>BK281</f>
        <v>0</v>
      </c>
      <c r="L281" s="129"/>
      <c r="M281" s="134"/>
      <c r="N281" s="135"/>
      <c r="O281" s="135"/>
      <c r="P281" s="136">
        <f>SUM(P282:P285)</f>
        <v>0</v>
      </c>
      <c r="Q281" s="135"/>
      <c r="R281" s="136">
        <f>SUM(R282:R285)</f>
        <v>0</v>
      </c>
      <c r="S281" s="135"/>
      <c r="T281" s="137">
        <f>SUM(T282:T285)</f>
        <v>0</v>
      </c>
      <c r="AR281" s="130" t="s">
        <v>152</v>
      </c>
      <c r="AT281" s="138" t="s">
        <v>76</v>
      </c>
      <c r="AU281" s="138" t="s">
        <v>85</v>
      </c>
      <c r="AY281" s="130" t="s">
        <v>127</v>
      </c>
      <c r="BK281" s="139">
        <f>SUM(BK282:BK285)</f>
        <v>0</v>
      </c>
    </row>
    <row r="282" spans="1:65" s="2" customFormat="1" ht="16.5" customHeight="1">
      <c r="A282" s="31"/>
      <c r="B282" s="142"/>
      <c r="C282" s="143" t="s">
        <v>404</v>
      </c>
      <c r="D282" s="143" t="s">
        <v>129</v>
      </c>
      <c r="E282" s="144" t="s">
        <v>405</v>
      </c>
      <c r="F282" s="145" t="s">
        <v>406</v>
      </c>
      <c r="G282" s="146" t="s">
        <v>368</v>
      </c>
      <c r="H282" s="147">
        <v>1</v>
      </c>
      <c r="I282" s="148"/>
      <c r="J282" s="149">
        <f>ROUND(I282*H282,2)</f>
        <v>0</v>
      </c>
      <c r="K282" s="145" t="s">
        <v>148</v>
      </c>
      <c r="L282" s="32"/>
      <c r="M282" s="150" t="s">
        <v>1</v>
      </c>
      <c r="N282" s="151" t="s">
        <v>42</v>
      </c>
      <c r="O282" s="57"/>
      <c r="P282" s="152">
        <f>O282*H282</f>
        <v>0</v>
      </c>
      <c r="Q282" s="152">
        <v>0</v>
      </c>
      <c r="R282" s="152">
        <f>Q282*H282</f>
        <v>0</v>
      </c>
      <c r="S282" s="152">
        <v>0</v>
      </c>
      <c r="T282" s="153">
        <f>S282*H282</f>
        <v>0</v>
      </c>
      <c r="U282" s="31"/>
      <c r="V282" s="31"/>
      <c r="W282" s="31"/>
      <c r="X282" s="31"/>
      <c r="Y282" s="31"/>
      <c r="Z282" s="31"/>
      <c r="AA282" s="31"/>
      <c r="AB282" s="31"/>
      <c r="AC282" s="31"/>
      <c r="AD282" s="31"/>
      <c r="AE282" s="31"/>
      <c r="AR282" s="154" t="s">
        <v>388</v>
      </c>
      <c r="AT282" s="154" t="s">
        <v>129</v>
      </c>
      <c r="AU282" s="154" t="s">
        <v>87</v>
      </c>
      <c r="AY282" s="16" t="s">
        <v>127</v>
      </c>
      <c r="BE282" s="155">
        <f>IF(N282="základní",J282,0)</f>
        <v>0</v>
      </c>
      <c r="BF282" s="155">
        <f>IF(N282="snížená",J282,0)</f>
        <v>0</v>
      </c>
      <c r="BG282" s="155">
        <f>IF(N282="zákl. přenesená",J282,0)</f>
        <v>0</v>
      </c>
      <c r="BH282" s="155">
        <f>IF(N282="sníž. přenesená",J282,0)</f>
        <v>0</v>
      </c>
      <c r="BI282" s="155">
        <f>IF(N282="nulová",J282,0)</f>
        <v>0</v>
      </c>
      <c r="BJ282" s="16" t="s">
        <v>85</v>
      </c>
      <c r="BK282" s="155">
        <f>ROUND(I282*H282,2)</f>
        <v>0</v>
      </c>
      <c r="BL282" s="16" t="s">
        <v>388</v>
      </c>
      <c r="BM282" s="154" t="s">
        <v>407</v>
      </c>
    </row>
    <row r="283" spans="1:65" s="2" customFormat="1" ht="19.5">
      <c r="A283" s="31"/>
      <c r="B283" s="32"/>
      <c r="C283" s="31"/>
      <c r="D283" s="157" t="s">
        <v>174</v>
      </c>
      <c r="E283" s="31"/>
      <c r="F283" s="173" t="s">
        <v>408</v>
      </c>
      <c r="G283" s="31"/>
      <c r="H283" s="31"/>
      <c r="I283" s="174"/>
      <c r="J283" s="31"/>
      <c r="K283" s="31"/>
      <c r="L283" s="32"/>
      <c r="M283" s="175"/>
      <c r="N283" s="176"/>
      <c r="O283" s="57"/>
      <c r="P283" s="57"/>
      <c r="Q283" s="57"/>
      <c r="R283" s="57"/>
      <c r="S283" s="57"/>
      <c r="T283" s="58"/>
      <c r="U283" s="31"/>
      <c r="V283" s="31"/>
      <c r="W283" s="31"/>
      <c r="X283" s="31"/>
      <c r="Y283" s="31"/>
      <c r="Z283" s="31"/>
      <c r="AA283" s="31"/>
      <c r="AB283" s="31"/>
      <c r="AC283" s="31"/>
      <c r="AD283" s="31"/>
      <c r="AE283" s="31"/>
      <c r="AT283" s="16" t="s">
        <v>174</v>
      </c>
      <c r="AU283" s="16" t="s">
        <v>87</v>
      </c>
    </row>
    <row r="284" spans="1:65" s="2" customFormat="1" ht="16.5" customHeight="1">
      <c r="A284" s="31"/>
      <c r="B284" s="142"/>
      <c r="C284" s="143" t="s">
        <v>409</v>
      </c>
      <c r="D284" s="143" t="s">
        <v>129</v>
      </c>
      <c r="E284" s="144" t="s">
        <v>410</v>
      </c>
      <c r="F284" s="145" t="s">
        <v>411</v>
      </c>
      <c r="G284" s="146" t="s">
        <v>265</v>
      </c>
      <c r="H284" s="147">
        <v>1</v>
      </c>
      <c r="I284" s="148"/>
      <c r="J284" s="149">
        <f>ROUND(I284*H284,2)</f>
        <v>0</v>
      </c>
      <c r="K284" s="145" t="s">
        <v>148</v>
      </c>
      <c r="L284" s="32"/>
      <c r="M284" s="150" t="s">
        <v>1</v>
      </c>
      <c r="N284" s="151" t="s">
        <v>42</v>
      </c>
      <c r="O284" s="57"/>
      <c r="P284" s="152">
        <f>O284*H284</f>
        <v>0</v>
      </c>
      <c r="Q284" s="152">
        <v>0</v>
      </c>
      <c r="R284" s="152">
        <f>Q284*H284</f>
        <v>0</v>
      </c>
      <c r="S284" s="152">
        <v>0</v>
      </c>
      <c r="T284" s="153">
        <f>S284*H284</f>
        <v>0</v>
      </c>
      <c r="U284" s="31"/>
      <c r="V284" s="31"/>
      <c r="W284" s="31"/>
      <c r="X284" s="31"/>
      <c r="Y284" s="31"/>
      <c r="Z284" s="31"/>
      <c r="AA284" s="31"/>
      <c r="AB284" s="31"/>
      <c r="AC284" s="31"/>
      <c r="AD284" s="31"/>
      <c r="AE284" s="31"/>
      <c r="AR284" s="154" t="s">
        <v>388</v>
      </c>
      <c r="AT284" s="154" t="s">
        <v>129</v>
      </c>
      <c r="AU284" s="154" t="s">
        <v>87</v>
      </c>
      <c r="AY284" s="16" t="s">
        <v>127</v>
      </c>
      <c r="BE284" s="155">
        <f>IF(N284="základní",J284,0)</f>
        <v>0</v>
      </c>
      <c r="BF284" s="155">
        <f>IF(N284="snížená",J284,0)</f>
        <v>0</v>
      </c>
      <c r="BG284" s="155">
        <f>IF(N284="zákl. přenesená",J284,0)</f>
        <v>0</v>
      </c>
      <c r="BH284" s="155">
        <f>IF(N284="sníž. přenesená",J284,0)</f>
        <v>0</v>
      </c>
      <c r="BI284" s="155">
        <f>IF(N284="nulová",J284,0)</f>
        <v>0</v>
      </c>
      <c r="BJ284" s="16" t="s">
        <v>85</v>
      </c>
      <c r="BK284" s="155">
        <f>ROUND(I284*H284,2)</f>
        <v>0</v>
      </c>
      <c r="BL284" s="16" t="s">
        <v>388</v>
      </c>
      <c r="BM284" s="154" t="s">
        <v>412</v>
      </c>
    </row>
    <row r="285" spans="1:65" s="2" customFormat="1" ht="29.25">
      <c r="A285" s="31"/>
      <c r="B285" s="32"/>
      <c r="C285" s="31"/>
      <c r="D285" s="157" t="s">
        <v>174</v>
      </c>
      <c r="E285" s="31"/>
      <c r="F285" s="173" t="s">
        <v>413</v>
      </c>
      <c r="G285" s="31"/>
      <c r="H285" s="31"/>
      <c r="I285" s="174"/>
      <c r="J285" s="31"/>
      <c r="K285" s="31"/>
      <c r="L285" s="32"/>
      <c r="M285" s="175"/>
      <c r="N285" s="176"/>
      <c r="O285" s="57"/>
      <c r="P285" s="57"/>
      <c r="Q285" s="57"/>
      <c r="R285" s="57"/>
      <c r="S285" s="57"/>
      <c r="T285" s="58"/>
      <c r="U285" s="31"/>
      <c r="V285" s="31"/>
      <c r="W285" s="31"/>
      <c r="X285" s="31"/>
      <c r="Y285" s="31"/>
      <c r="Z285" s="31"/>
      <c r="AA285" s="31"/>
      <c r="AB285" s="31"/>
      <c r="AC285" s="31"/>
      <c r="AD285" s="31"/>
      <c r="AE285" s="31"/>
      <c r="AT285" s="16" t="s">
        <v>174</v>
      </c>
      <c r="AU285" s="16" t="s">
        <v>87</v>
      </c>
    </row>
    <row r="286" spans="1:65" s="12" customFormat="1" ht="22.9" customHeight="1">
      <c r="B286" s="129"/>
      <c r="D286" s="130" t="s">
        <v>76</v>
      </c>
      <c r="E286" s="140" t="s">
        <v>414</v>
      </c>
      <c r="F286" s="140" t="s">
        <v>415</v>
      </c>
      <c r="I286" s="132"/>
      <c r="J286" s="141">
        <f>BK286</f>
        <v>0</v>
      </c>
      <c r="L286" s="129"/>
      <c r="M286" s="134"/>
      <c r="N286" s="135"/>
      <c r="O286" s="135"/>
      <c r="P286" s="136">
        <f>SUM(P287:P288)</f>
        <v>0</v>
      </c>
      <c r="Q286" s="135"/>
      <c r="R286" s="136">
        <f>SUM(R287:R288)</f>
        <v>0</v>
      </c>
      <c r="S286" s="135"/>
      <c r="T286" s="137">
        <f>SUM(T287:T288)</f>
        <v>0</v>
      </c>
      <c r="AR286" s="130" t="s">
        <v>152</v>
      </c>
      <c r="AT286" s="138" t="s">
        <v>76</v>
      </c>
      <c r="AU286" s="138" t="s">
        <v>85</v>
      </c>
      <c r="AY286" s="130" t="s">
        <v>127</v>
      </c>
      <c r="BK286" s="139">
        <f>SUM(BK287:BK288)</f>
        <v>0</v>
      </c>
    </row>
    <row r="287" spans="1:65" s="2" customFormat="1" ht="16.5" customHeight="1">
      <c r="A287" s="31"/>
      <c r="B287" s="142"/>
      <c r="C287" s="143" t="s">
        <v>416</v>
      </c>
      <c r="D287" s="143" t="s">
        <v>129</v>
      </c>
      <c r="E287" s="144" t="s">
        <v>417</v>
      </c>
      <c r="F287" s="145" t="s">
        <v>418</v>
      </c>
      <c r="G287" s="146" t="s">
        <v>265</v>
      </c>
      <c r="H287" s="147">
        <v>1</v>
      </c>
      <c r="I287" s="148"/>
      <c r="J287" s="149">
        <f>ROUND(I287*H287,2)</f>
        <v>0</v>
      </c>
      <c r="K287" s="145" t="s">
        <v>148</v>
      </c>
      <c r="L287" s="32"/>
      <c r="M287" s="150" t="s">
        <v>1</v>
      </c>
      <c r="N287" s="151" t="s">
        <v>42</v>
      </c>
      <c r="O287" s="57"/>
      <c r="P287" s="152">
        <f>O287*H287</f>
        <v>0</v>
      </c>
      <c r="Q287" s="152">
        <v>0</v>
      </c>
      <c r="R287" s="152">
        <f>Q287*H287</f>
        <v>0</v>
      </c>
      <c r="S287" s="152">
        <v>0</v>
      </c>
      <c r="T287" s="153">
        <f>S287*H287</f>
        <v>0</v>
      </c>
      <c r="U287" s="31"/>
      <c r="V287" s="31"/>
      <c r="W287" s="31"/>
      <c r="X287" s="31"/>
      <c r="Y287" s="31"/>
      <c r="Z287" s="31"/>
      <c r="AA287" s="31"/>
      <c r="AB287" s="31"/>
      <c r="AC287" s="31"/>
      <c r="AD287" s="31"/>
      <c r="AE287" s="31"/>
      <c r="AR287" s="154" t="s">
        <v>388</v>
      </c>
      <c r="AT287" s="154" t="s">
        <v>129</v>
      </c>
      <c r="AU287" s="154" t="s">
        <v>87</v>
      </c>
      <c r="AY287" s="16" t="s">
        <v>127</v>
      </c>
      <c r="BE287" s="155">
        <f>IF(N287="základní",J287,0)</f>
        <v>0</v>
      </c>
      <c r="BF287" s="155">
        <f>IF(N287="snížená",J287,0)</f>
        <v>0</v>
      </c>
      <c r="BG287" s="155">
        <f>IF(N287="zákl. přenesená",J287,0)</f>
        <v>0</v>
      </c>
      <c r="BH287" s="155">
        <f>IF(N287="sníž. přenesená",J287,0)</f>
        <v>0</v>
      </c>
      <c r="BI287" s="155">
        <f>IF(N287="nulová",J287,0)</f>
        <v>0</v>
      </c>
      <c r="BJ287" s="16" t="s">
        <v>85</v>
      </c>
      <c r="BK287" s="155">
        <f>ROUND(I287*H287,2)</f>
        <v>0</v>
      </c>
      <c r="BL287" s="16" t="s">
        <v>388</v>
      </c>
      <c r="BM287" s="154" t="s">
        <v>419</v>
      </c>
    </row>
    <row r="288" spans="1:65" s="2" customFormat="1" ht="48.75">
      <c r="A288" s="31"/>
      <c r="B288" s="32"/>
      <c r="C288" s="31"/>
      <c r="D288" s="157" t="s">
        <v>174</v>
      </c>
      <c r="E288" s="31"/>
      <c r="F288" s="173" t="s">
        <v>420</v>
      </c>
      <c r="G288" s="31"/>
      <c r="H288" s="31"/>
      <c r="I288" s="174"/>
      <c r="J288" s="31"/>
      <c r="K288" s="31"/>
      <c r="L288" s="32"/>
      <c r="M288" s="187"/>
      <c r="N288" s="188"/>
      <c r="O288" s="189"/>
      <c r="P288" s="189"/>
      <c r="Q288" s="189"/>
      <c r="R288" s="189"/>
      <c r="S288" s="189"/>
      <c r="T288" s="190"/>
      <c r="U288" s="31"/>
      <c r="V288" s="31"/>
      <c r="W288" s="31"/>
      <c r="X288" s="31"/>
      <c r="Y288" s="31"/>
      <c r="Z288" s="31"/>
      <c r="AA288" s="31"/>
      <c r="AB288" s="31"/>
      <c r="AC288" s="31"/>
      <c r="AD288" s="31"/>
      <c r="AE288" s="31"/>
      <c r="AT288" s="16" t="s">
        <v>174</v>
      </c>
      <c r="AU288" s="16" t="s">
        <v>87</v>
      </c>
    </row>
    <row r="289" spans="1:31" s="2" customFormat="1" ht="6.95" customHeight="1">
      <c r="A289" s="31"/>
      <c r="B289" s="46"/>
      <c r="C289" s="47"/>
      <c r="D289" s="47"/>
      <c r="E289" s="47"/>
      <c r="F289" s="47"/>
      <c r="G289" s="47"/>
      <c r="H289" s="47"/>
      <c r="I289" s="47"/>
      <c r="J289" s="47"/>
      <c r="K289" s="47"/>
      <c r="L289" s="32"/>
      <c r="M289" s="31"/>
      <c r="O289" s="31"/>
      <c r="P289" s="31"/>
      <c r="Q289" s="31"/>
      <c r="R289" s="31"/>
      <c r="S289" s="31"/>
      <c r="T289" s="31"/>
      <c r="U289" s="31"/>
      <c r="V289" s="31"/>
      <c r="W289" s="31"/>
      <c r="X289" s="31"/>
      <c r="Y289" s="31"/>
      <c r="Z289" s="31"/>
      <c r="AA289" s="31"/>
      <c r="AB289" s="31"/>
      <c r="AC289" s="31"/>
      <c r="AD289" s="31"/>
      <c r="AE289" s="31"/>
    </row>
  </sheetData>
  <autoFilter ref="C128:K288"/>
  <mergeCells count="9">
    <mergeCell ref="E87:H87"/>
    <mergeCell ref="E119:H119"/>
    <mergeCell ref="E121:H12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scale="76" fitToHeight="100" orientation="portrait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90"/>
  <sheetViews>
    <sheetView showGridLines="0" topLeftCell="A98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17" t="s">
        <v>5</v>
      </c>
      <c r="M2" s="195"/>
      <c r="N2" s="195"/>
      <c r="O2" s="195"/>
      <c r="P2" s="195"/>
      <c r="Q2" s="195"/>
      <c r="R2" s="195"/>
      <c r="S2" s="195"/>
      <c r="T2" s="195"/>
      <c r="U2" s="195"/>
      <c r="V2" s="195"/>
      <c r="AT2" s="16" t="s">
        <v>90</v>
      </c>
    </row>
    <row r="3" spans="1:46" s="1" customFormat="1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87</v>
      </c>
    </row>
    <row r="4" spans="1:46" s="1" customFormat="1" ht="24.95" customHeight="1">
      <c r="B4" s="19"/>
      <c r="D4" s="20" t="s">
        <v>91</v>
      </c>
      <c r="L4" s="19"/>
      <c r="M4" s="92" t="s">
        <v>10</v>
      </c>
      <c r="AT4" s="16" t="s">
        <v>3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26" t="s">
        <v>16</v>
      </c>
      <c r="L6" s="19"/>
    </row>
    <row r="7" spans="1:46" s="1" customFormat="1" ht="16.5" customHeight="1">
      <c r="B7" s="19"/>
      <c r="E7" s="231" t="str">
        <f>'Rekapitulace stavby'!K6</f>
        <v>VD Střekov, oprava provizorního hrazení VPK z dolní a horní vody</v>
      </c>
      <c r="F7" s="232"/>
      <c r="G7" s="232"/>
      <c r="H7" s="232"/>
      <c r="L7" s="19"/>
    </row>
    <row r="8" spans="1:46" s="2" customFormat="1" ht="12" customHeight="1">
      <c r="A8" s="31"/>
      <c r="B8" s="32"/>
      <c r="C8" s="31"/>
      <c r="D8" s="26" t="s">
        <v>92</v>
      </c>
      <c r="E8" s="31"/>
      <c r="F8" s="31"/>
      <c r="G8" s="31"/>
      <c r="H8" s="31"/>
      <c r="I8" s="31"/>
      <c r="J8" s="31"/>
      <c r="K8" s="31"/>
      <c r="L8" s="41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30" customHeight="1">
      <c r="A9" s="31"/>
      <c r="B9" s="32"/>
      <c r="C9" s="31"/>
      <c r="D9" s="31"/>
      <c r="E9" s="228" t="s">
        <v>421</v>
      </c>
      <c r="F9" s="230"/>
      <c r="G9" s="230"/>
      <c r="H9" s="230"/>
      <c r="I9" s="31"/>
      <c r="J9" s="31"/>
      <c r="K9" s="31"/>
      <c r="L9" s="41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>
      <c r="A10" s="31"/>
      <c r="B10" s="32"/>
      <c r="C10" s="31"/>
      <c r="D10" s="31"/>
      <c r="E10" s="31"/>
      <c r="F10" s="31"/>
      <c r="G10" s="31"/>
      <c r="H10" s="31"/>
      <c r="I10" s="31"/>
      <c r="J10" s="31"/>
      <c r="K10" s="31"/>
      <c r="L10" s="41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2" customHeight="1">
      <c r="A11" s="31"/>
      <c r="B11" s="32"/>
      <c r="C11" s="31"/>
      <c r="D11" s="26" t="s">
        <v>18</v>
      </c>
      <c r="E11" s="31"/>
      <c r="F11" s="24" t="s">
        <v>19</v>
      </c>
      <c r="G11" s="31"/>
      <c r="H11" s="31"/>
      <c r="I11" s="26" t="s">
        <v>20</v>
      </c>
      <c r="J11" s="24" t="s">
        <v>1</v>
      </c>
      <c r="K11" s="31"/>
      <c r="L11" s="41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customHeight="1">
      <c r="A12" s="31"/>
      <c r="B12" s="32"/>
      <c r="C12" s="31"/>
      <c r="D12" s="26" t="s">
        <v>21</v>
      </c>
      <c r="E12" s="31"/>
      <c r="F12" s="24" t="s">
        <v>22</v>
      </c>
      <c r="G12" s="31"/>
      <c r="H12" s="31"/>
      <c r="I12" s="26" t="s">
        <v>23</v>
      </c>
      <c r="J12" s="54" t="str">
        <f>'Rekapitulace stavby'!AN8</f>
        <v>18. 12. 2020</v>
      </c>
      <c r="K12" s="31"/>
      <c r="L12" s="41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0.9" customHeight="1">
      <c r="A13" s="31"/>
      <c r="B13" s="32"/>
      <c r="C13" s="31"/>
      <c r="D13" s="31"/>
      <c r="E13" s="31"/>
      <c r="F13" s="31"/>
      <c r="G13" s="31"/>
      <c r="H13" s="31"/>
      <c r="I13" s="31"/>
      <c r="J13" s="31"/>
      <c r="K13" s="31"/>
      <c r="L13" s="41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2"/>
      <c r="C14" s="31"/>
      <c r="D14" s="26" t="s">
        <v>25</v>
      </c>
      <c r="E14" s="31"/>
      <c r="F14" s="31"/>
      <c r="G14" s="31"/>
      <c r="H14" s="31"/>
      <c r="I14" s="26" t="s">
        <v>26</v>
      </c>
      <c r="J14" s="24" t="s">
        <v>1</v>
      </c>
      <c r="K14" s="31"/>
      <c r="L14" s="4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8" customHeight="1">
      <c r="A15" s="31"/>
      <c r="B15" s="32"/>
      <c r="C15" s="31"/>
      <c r="D15" s="31"/>
      <c r="E15" s="24" t="s">
        <v>27</v>
      </c>
      <c r="F15" s="31"/>
      <c r="G15" s="31"/>
      <c r="H15" s="31"/>
      <c r="I15" s="26" t="s">
        <v>28</v>
      </c>
      <c r="J15" s="24" t="s">
        <v>1</v>
      </c>
      <c r="K15" s="31"/>
      <c r="L15" s="41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6.95" customHeight="1">
      <c r="A16" s="31"/>
      <c r="B16" s="32"/>
      <c r="C16" s="31"/>
      <c r="D16" s="31"/>
      <c r="E16" s="31"/>
      <c r="F16" s="31"/>
      <c r="G16" s="31"/>
      <c r="H16" s="31"/>
      <c r="I16" s="31"/>
      <c r="J16" s="31"/>
      <c r="K16" s="31"/>
      <c r="L16" s="41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2" customHeight="1">
      <c r="A17" s="31"/>
      <c r="B17" s="32"/>
      <c r="C17" s="31"/>
      <c r="D17" s="26" t="s">
        <v>29</v>
      </c>
      <c r="E17" s="31"/>
      <c r="F17" s="31"/>
      <c r="G17" s="31"/>
      <c r="H17" s="31"/>
      <c r="I17" s="26" t="s">
        <v>26</v>
      </c>
      <c r="J17" s="27" t="str">
        <f>'Rekapitulace stavby'!AN13</f>
        <v>Vyplň údaj</v>
      </c>
      <c r="K17" s="31"/>
      <c r="L17" s="41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8" customHeight="1">
      <c r="A18" s="31"/>
      <c r="B18" s="32"/>
      <c r="C18" s="31"/>
      <c r="D18" s="31"/>
      <c r="E18" s="233" t="str">
        <f>'Rekapitulace stavby'!E14</f>
        <v>Vyplň údaj</v>
      </c>
      <c r="F18" s="194"/>
      <c r="G18" s="194"/>
      <c r="H18" s="194"/>
      <c r="I18" s="26" t="s">
        <v>28</v>
      </c>
      <c r="J18" s="27" t="str">
        <f>'Rekapitulace stavby'!AN14</f>
        <v>Vyplň údaj</v>
      </c>
      <c r="K18" s="31"/>
      <c r="L18" s="41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6.95" customHeight="1">
      <c r="A19" s="31"/>
      <c r="B19" s="32"/>
      <c r="C19" s="31"/>
      <c r="D19" s="31"/>
      <c r="E19" s="31"/>
      <c r="F19" s="31"/>
      <c r="G19" s="31"/>
      <c r="H19" s="31"/>
      <c r="I19" s="31"/>
      <c r="J19" s="31"/>
      <c r="K19" s="31"/>
      <c r="L19" s="41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2" customHeight="1">
      <c r="A20" s="31"/>
      <c r="B20" s="32"/>
      <c r="C20" s="31"/>
      <c r="D20" s="26" t="s">
        <v>31</v>
      </c>
      <c r="E20" s="31"/>
      <c r="F20" s="31"/>
      <c r="G20" s="31"/>
      <c r="H20" s="31"/>
      <c r="I20" s="26" t="s">
        <v>26</v>
      </c>
      <c r="J20" s="24" t="s">
        <v>1</v>
      </c>
      <c r="K20" s="31"/>
      <c r="L20" s="41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8" customHeight="1">
      <c r="A21" s="31"/>
      <c r="B21" s="32"/>
      <c r="C21" s="31"/>
      <c r="D21" s="31"/>
      <c r="E21" s="24" t="s">
        <v>32</v>
      </c>
      <c r="F21" s="31"/>
      <c r="G21" s="31"/>
      <c r="H21" s="31"/>
      <c r="I21" s="26" t="s">
        <v>28</v>
      </c>
      <c r="J21" s="24" t="s">
        <v>1</v>
      </c>
      <c r="K21" s="31"/>
      <c r="L21" s="41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6.95" customHeight="1">
      <c r="A22" s="31"/>
      <c r="B22" s="32"/>
      <c r="C22" s="31"/>
      <c r="D22" s="31"/>
      <c r="E22" s="31"/>
      <c r="F22" s="31"/>
      <c r="G22" s="31"/>
      <c r="H22" s="31"/>
      <c r="I22" s="31"/>
      <c r="J22" s="31"/>
      <c r="K22" s="31"/>
      <c r="L22" s="41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2" customHeight="1">
      <c r="A23" s="31"/>
      <c r="B23" s="32"/>
      <c r="C23" s="31"/>
      <c r="D23" s="26" t="s">
        <v>34</v>
      </c>
      <c r="E23" s="31"/>
      <c r="F23" s="31"/>
      <c r="G23" s="31"/>
      <c r="H23" s="31"/>
      <c r="I23" s="26" t="s">
        <v>26</v>
      </c>
      <c r="J23" s="24" t="s">
        <v>1</v>
      </c>
      <c r="K23" s="31"/>
      <c r="L23" s="41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8" customHeight="1">
      <c r="A24" s="31"/>
      <c r="B24" s="32"/>
      <c r="C24" s="31"/>
      <c r="D24" s="31"/>
      <c r="E24" s="24" t="s">
        <v>35</v>
      </c>
      <c r="F24" s="31"/>
      <c r="G24" s="31"/>
      <c r="H24" s="31"/>
      <c r="I24" s="26" t="s">
        <v>28</v>
      </c>
      <c r="J24" s="24" t="s">
        <v>1</v>
      </c>
      <c r="K24" s="31"/>
      <c r="L24" s="41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6.95" customHeight="1">
      <c r="A25" s="31"/>
      <c r="B25" s="32"/>
      <c r="C25" s="31"/>
      <c r="D25" s="31"/>
      <c r="E25" s="31"/>
      <c r="F25" s="31"/>
      <c r="G25" s="31"/>
      <c r="H25" s="31"/>
      <c r="I25" s="31"/>
      <c r="J25" s="31"/>
      <c r="K25" s="31"/>
      <c r="L25" s="4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2" customHeight="1">
      <c r="A26" s="31"/>
      <c r="B26" s="32"/>
      <c r="C26" s="31"/>
      <c r="D26" s="26" t="s">
        <v>36</v>
      </c>
      <c r="E26" s="31"/>
      <c r="F26" s="31"/>
      <c r="G26" s="31"/>
      <c r="H26" s="31"/>
      <c r="I26" s="31"/>
      <c r="J26" s="31"/>
      <c r="K26" s="31"/>
      <c r="L26" s="41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8" customFormat="1" ht="16.5" customHeight="1">
      <c r="A27" s="93"/>
      <c r="B27" s="94"/>
      <c r="C27" s="93"/>
      <c r="D27" s="93"/>
      <c r="E27" s="199" t="s">
        <v>1</v>
      </c>
      <c r="F27" s="199"/>
      <c r="G27" s="199"/>
      <c r="H27" s="199"/>
      <c r="I27" s="93"/>
      <c r="J27" s="93"/>
      <c r="K27" s="93"/>
      <c r="L27" s="95"/>
      <c r="S27" s="93"/>
      <c r="T27" s="93"/>
      <c r="U27" s="93"/>
      <c r="V27" s="93"/>
      <c r="W27" s="93"/>
      <c r="X27" s="93"/>
      <c r="Y27" s="93"/>
      <c r="Z27" s="93"/>
      <c r="AA27" s="93"/>
      <c r="AB27" s="93"/>
      <c r="AC27" s="93"/>
      <c r="AD27" s="93"/>
      <c r="AE27" s="93"/>
    </row>
    <row r="28" spans="1:31" s="2" customFormat="1" ht="6.95" customHeight="1">
      <c r="A28" s="31"/>
      <c r="B28" s="32"/>
      <c r="C28" s="31"/>
      <c r="D28" s="31"/>
      <c r="E28" s="31"/>
      <c r="F28" s="31"/>
      <c r="G28" s="31"/>
      <c r="H28" s="31"/>
      <c r="I28" s="31"/>
      <c r="J28" s="31"/>
      <c r="K28" s="31"/>
      <c r="L28" s="41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5" customHeight="1">
      <c r="A29" s="31"/>
      <c r="B29" s="32"/>
      <c r="C29" s="31"/>
      <c r="D29" s="65"/>
      <c r="E29" s="65"/>
      <c r="F29" s="65"/>
      <c r="G29" s="65"/>
      <c r="H29" s="65"/>
      <c r="I29" s="65"/>
      <c r="J29" s="65"/>
      <c r="K29" s="65"/>
      <c r="L29" s="41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25.35" customHeight="1">
      <c r="A30" s="31"/>
      <c r="B30" s="32"/>
      <c r="C30" s="31"/>
      <c r="D30" s="96" t="s">
        <v>37</v>
      </c>
      <c r="E30" s="31"/>
      <c r="F30" s="31"/>
      <c r="G30" s="31"/>
      <c r="H30" s="31"/>
      <c r="I30" s="31"/>
      <c r="J30" s="70">
        <f>ROUND(J128, 2)</f>
        <v>0</v>
      </c>
      <c r="K30" s="31"/>
      <c r="L30" s="41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5" customHeight="1">
      <c r="A31" s="31"/>
      <c r="B31" s="32"/>
      <c r="C31" s="31"/>
      <c r="D31" s="65"/>
      <c r="E31" s="65"/>
      <c r="F31" s="65"/>
      <c r="G31" s="65"/>
      <c r="H31" s="65"/>
      <c r="I31" s="65"/>
      <c r="J31" s="65"/>
      <c r="K31" s="65"/>
      <c r="L31" s="41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14.45" customHeight="1">
      <c r="A32" s="31"/>
      <c r="B32" s="32"/>
      <c r="C32" s="31"/>
      <c r="D32" s="31"/>
      <c r="E32" s="31"/>
      <c r="F32" s="35" t="s">
        <v>39</v>
      </c>
      <c r="G32" s="31"/>
      <c r="H32" s="31"/>
      <c r="I32" s="35" t="s">
        <v>38</v>
      </c>
      <c r="J32" s="35" t="s">
        <v>40</v>
      </c>
      <c r="K32" s="31"/>
      <c r="L32" s="41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14.45" customHeight="1">
      <c r="A33" s="31"/>
      <c r="B33" s="32"/>
      <c r="C33" s="31"/>
      <c r="D33" s="97" t="s">
        <v>41</v>
      </c>
      <c r="E33" s="26" t="s">
        <v>42</v>
      </c>
      <c r="F33" s="98">
        <f>ROUND((SUM(BE128:BE189)),  2)</f>
        <v>0</v>
      </c>
      <c r="G33" s="31"/>
      <c r="H33" s="31"/>
      <c r="I33" s="99">
        <v>0.21</v>
      </c>
      <c r="J33" s="98">
        <f>ROUND(((SUM(BE128:BE189))*I33),  2)</f>
        <v>0</v>
      </c>
      <c r="K33" s="31"/>
      <c r="L33" s="41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customHeight="1">
      <c r="A34" s="31"/>
      <c r="B34" s="32"/>
      <c r="C34" s="31"/>
      <c r="D34" s="31"/>
      <c r="E34" s="26" t="s">
        <v>43</v>
      </c>
      <c r="F34" s="98">
        <f>ROUND((SUM(BF128:BF189)),  2)</f>
        <v>0</v>
      </c>
      <c r="G34" s="31"/>
      <c r="H34" s="31"/>
      <c r="I34" s="99">
        <v>0.15</v>
      </c>
      <c r="J34" s="98">
        <f>ROUND(((SUM(BF128:BF189))*I34),  2)</f>
        <v>0</v>
      </c>
      <c r="K34" s="31"/>
      <c r="L34" s="41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hidden="1" customHeight="1">
      <c r="A35" s="31"/>
      <c r="B35" s="32"/>
      <c r="C35" s="31"/>
      <c r="D35" s="31"/>
      <c r="E35" s="26" t="s">
        <v>44</v>
      </c>
      <c r="F35" s="98">
        <f>ROUND((SUM(BG128:BG189)),  2)</f>
        <v>0</v>
      </c>
      <c r="G35" s="31"/>
      <c r="H35" s="31"/>
      <c r="I35" s="99">
        <v>0.21</v>
      </c>
      <c r="J35" s="98">
        <f>0</f>
        <v>0</v>
      </c>
      <c r="K35" s="31"/>
      <c r="L35" s="41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hidden="1" customHeight="1">
      <c r="A36" s="31"/>
      <c r="B36" s="32"/>
      <c r="C36" s="31"/>
      <c r="D36" s="31"/>
      <c r="E36" s="26" t="s">
        <v>45</v>
      </c>
      <c r="F36" s="98">
        <f>ROUND((SUM(BH128:BH189)),  2)</f>
        <v>0</v>
      </c>
      <c r="G36" s="31"/>
      <c r="H36" s="31"/>
      <c r="I36" s="99">
        <v>0.15</v>
      </c>
      <c r="J36" s="98">
        <f>0</f>
        <v>0</v>
      </c>
      <c r="K36" s="31"/>
      <c r="L36" s="4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2"/>
      <c r="C37" s="31"/>
      <c r="D37" s="31"/>
      <c r="E37" s="26" t="s">
        <v>46</v>
      </c>
      <c r="F37" s="98">
        <f>ROUND((SUM(BI128:BI189)),  2)</f>
        <v>0</v>
      </c>
      <c r="G37" s="31"/>
      <c r="H37" s="31"/>
      <c r="I37" s="99">
        <v>0</v>
      </c>
      <c r="J37" s="98">
        <f>0</f>
        <v>0</v>
      </c>
      <c r="K37" s="31"/>
      <c r="L37" s="41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6.95" customHeight="1">
      <c r="A38" s="31"/>
      <c r="B38" s="32"/>
      <c r="C38" s="31"/>
      <c r="D38" s="31"/>
      <c r="E38" s="31"/>
      <c r="F38" s="31"/>
      <c r="G38" s="31"/>
      <c r="H38" s="31"/>
      <c r="I38" s="31"/>
      <c r="J38" s="31"/>
      <c r="K38" s="31"/>
      <c r="L38" s="41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25.35" customHeight="1">
      <c r="A39" s="31"/>
      <c r="B39" s="32"/>
      <c r="C39" s="100"/>
      <c r="D39" s="101" t="s">
        <v>47</v>
      </c>
      <c r="E39" s="59"/>
      <c r="F39" s="59"/>
      <c r="G39" s="102" t="s">
        <v>48</v>
      </c>
      <c r="H39" s="103" t="s">
        <v>49</v>
      </c>
      <c r="I39" s="59"/>
      <c r="J39" s="104">
        <f>SUM(J30:J37)</f>
        <v>0</v>
      </c>
      <c r="K39" s="105"/>
      <c r="L39" s="41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14.45" customHeight="1">
      <c r="A40" s="31"/>
      <c r="B40" s="32"/>
      <c r="C40" s="31"/>
      <c r="D40" s="31"/>
      <c r="E40" s="31"/>
      <c r="F40" s="31"/>
      <c r="G40" s="31"/>
      <c r="H40" s="31"/>
      <c r="I40" s="31"/>
      <c r="J40" s="31"/>
      <c r="K40" s="31"/>
      <c r="L40" s="41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1" customFormat="1" ht="14.45" customHeight="1">
      <c r="B41" s="19"/>
      <c r="L41" s="19"/>
    </row>
    <row r="42" spans="1:31" s="1" customFormat="1" ht="14.45" customHeight="1">
      <c r="B42" s="19"/>
      <c r="L42" s="19"/>
    </row>
    <row r="43" spans="1:31" s="1" customFormat="1" ht="14.45" customHeight="1">
      <c r="B43" s="19"/>
      <c r="L43" s="19"/>
    </row>
    <row r="44" spans="1:31" s="1" customFormat="1" ht="14.45" customHeight="1">
      <c r="B44" s="19"/>
      <c r="L44" s="19"/>
    </row>
    <row r="45" spans="1:31" s="1" customFormat="1" ht="14.45" customHeight="1">
      <c r="B45" s="19"/>
      <c r="L45" s="19"/>
    </row>
    <row r="46" spans="1:31" s="1" customFormat="1" ht="14.45" customHeight="1">
      <c r="B46" s="19"/>
      <c r="L46" s="19"/>
    </row>
    <row r="47" spans="1:31" s="1" customFormat="1" ht="14.45" customHeight="1">
      <c r="B47" s="19"/>
      <c r="L47" s="19"/>
    </row>
    <row r="48" spans="1:31" s="1" customFormat="1" ht="14.45" customHeight="1">
      <c r="B48" s="19"/>
      <c r="L48" s="19"/>
    </row>
    <row r="49" spans="1:31" s="1" customFormat="1" ht="14.45" customHeight="1">
      <c r="B49" s="19"/>
      <c r="L49" s="19"/>
    </row>
    <row r="50" spans="1:31" s="2" customFormat="1" ht="14.45" customHeight="1">
      <c r="B50" s="41"/>
      <c r="D50" s="42" t="s">
        <v>50</v>
      </c>
      <c r="E50" s="43"/>
      <c r="F50" s="43"/>
      <c r="G50" s="42" t="s">
        <v>51</v>
      </c>
      <c r="H50" s="43"/>
      <c r="I50" s="43"/>
      <c r="J50" s="43"/>
      <c r="K50" s="43"/>
      <c r="L50" s="41"/>
    </row>
    <row r="51" spans="1:31">
      <c r="B51" s="19"/>
      <c r="L51" s="19"/>
    </row>
    <row r="52" spans="1:31">
      <c r="B52" s="19"/>
      <c r="L52" s="19"/>
    </row>
    <row r="53" spans="1:31">
      <c r="B53" s="19"/>
      <c r="L53" s="19"/>
    </row>
    <row r="54" spans="1:31">
      <c r="B54" s="19"/>
      <c r="L54" s="19"/>
    </row>
    <row r="55" spans="1:31">
      <c r="B55" s="19"/>
      <c r="L55" s="19"/>
    </row>
    <row r="56" spans="1:31">
      <c r="B56" s="19"/>
      <c r="L56" s="19"/>
    </row>
    <row r="57" spans="1:31">
      <c r="B57" s="19"/>
      <c r="L57" s="19"/>
    </row>
    <row r="58" spans="1:31">
      <c r="B58" s="19"/>
      <c r="L58" s="19"/>
    </row>
    <row r="59" spans="1:31">
      <c r="B59" s="19"/>
      <c r="L59" s="19"/>
    </row>
    <row r="60" spans="1:31">
      <c r="B60" s="19"/>
      <c r="L60" s="19"/>
    </row>
    <row r="61" spans="1:31" s="2" customFormat="1" ht="12.75">
      <c r="A61" s="31"/>
      <c r="B61" s="32"/>
      <c r="C61" s="31"/>
      <c r="D61" s="44" t="s">
        <v>52</v>
      </c>
      <c r="E61" s="34"/>
      <c r="F61" s="106" t="s">
        <v>53</v>
      </c>
      <c r="G61" s="44" t="s">
        <v>52</v>
      </c>
      <c r="H61" s="34"/>
      <c r="I61" s="34"/>
      <c r="J61" s="107" t="s">
        <v>53</v>
      </c>
      <c r="K61" s="34"/>
      <c r="L61" s="41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>
      <c r="B62" s="19"/>
      <c r="L62" s="19"/>
    </row>
    <row r="63" spans="1:31">
      <c r="B63" s="19"/>
      <c r="L63" s="19"/>
    </row>
    <row r="64" spans="1:31">
      <c r="B64" s="19"/>
      <c r="L64" s="19"/>
    </row>
    <row r="65" spans="1:31" s="2" customFormat="1" ht="12.75">
      <c r="A65" s="31"/>
      <c r="B65" s="32"/>
      <c r="C65" s="31"/>
      <c r="D65" s="42" t="s">
        <v>54</v>
      </c>
      <c r="E65" s="45"/>
      <c r="F65" s="45"/>
      <c r="G65" s="42" t="s">
        <v>55</v>
      </c>
      <c r="H65" s="45"/>
      <c r="I65" s="45"/>
      <c r="J65" s="45"/>
      <c r="K65" s="45"/>
      <c r="L65" s="41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>
      <c r="B66" s="19"/>
      <c r="L66" s="19"/>
    </row>
    <row r="67" spans="1:31">
      <c r="B67" s="19"/>
      <c r="L67" s="19"/>
    </row>
    <row r="68" spans="1:31">
      <c r="B68" s="19"/>
      <c r="L68" s="19"/>
    </row>
    <row r="69" spans="1:31">
      <c r="B69" s="19"/>
      <c r="L69" s="19"/>
    </row>
    <row r="70" spans="1:31">
      <c r="B70" s="19"/>
      <c r="L70" s="19"/>
    </row>
    <row r="71" spans="1:31">
      <c r="B71" s="19"/>
      <c r="L71" s="19"/>
    </row>
    <row r="72" spans="1:31">
      <c r="B72" s="19"/>
      <c r="L72" s="19"/>
    </row>
    <row r="73" spans="1:31">
      <c r="B73" s="19"/>
      <c r="L73" s="19"/>
    </row>
    <row r="74" spans="1:31">
      <c r="B74" s="19"/>
      <c r="L74" s="19"/>
    </row>
    <row r="75" spans="1:31">
      <c r="B75" s="19"/>
      <c r="L75" s="19"/>
    </row>
    <row r="76" spans="1:31" s="2" customFormat="1" ht="12.75">
      <c r="A76" s="31"/>
      <c r="B76" s="32"/>
      <c r="C76" s="31"/>
      <c r="D76" s="44" t="s">
        <v>52</v>
      </c>
      <c r="E76" s="34"/>
      <c r="F76" s="106" t="s">
        <v>53</v>
      </c>
      <c r="G76" s="44" t="s">
        <v>52</v>
      </c>
      <c r="H76" s="34"/>
      <c r="I76" s="34"/>
      <c r="J76" s="107" t="s">
        <v>53</v>
      </c>
      <c r="K76" s="34"/>
      <c r="L76" s="41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customHeight="1">
      <c r="A77" s="31"/>
      <c r="B77" s="46"/>
      <c r="C77" s="47"/>
      <c r="D77" s="47"/>
      <c r="E77" s="47"/>
      <c r="F77" s="47"/>
      <c r="G77" s="47"/>
      <c r="H77" s="47"/>
      <c r="I77" s="47"/>
      <c r="J77" s="47"/>
      <c r="K77" s="47"/>
      <c r="L77" s="41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47" s="2" customFormat="1" ht="6.95" customHeight="1">
      <c r="A81" s="31"/>
      <c r="B81" s="48"/>
      <c r="C81" s="49"/>
      <c r="D81" s="49"/>
      <c r="E81" s="49"/>
      <c r="F81" s="49"/>
      <c r="G81" s="49"/>
      <c r="H81" s="49"/>
      <c r="I81" s="49"/>
      <c r="J81" s="49"/>
      <c r="K81" s="49"/>
      <c r="L81" s="41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47" s="2" customFormat="1" ht="24.95" customHeight="1">
      <c r="A82" s="31"/>
      <c r="B82" s="32"/>
      <c r="C82" s="20" t="s">
        <v>94</v>
      </c>
      <c r="D82" s="31"/>
      <c r="E82" s="31"/>
      <c r="F82" s="31"/>
      <c r="G82" s="31"/>
      <c r="H82" s="31"/>
      <c r="I82" s="31"/>
      <c r="J82" s="31"/>
      <c r="K82" s="31"/>
      <c r="L82" s="41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47" s="2" customFormat="1" ht="6.95" customHeight="1">
      <c r="A83" s="31"/>
      <c r="B83" s="32"/>
      <c r="C83" s="31"/>
      <c r="D83" s="31"/>
      <c r="E83" s="31"/>
      <c r="F83" s="31"/>
      <c r="G83" s="31"/>
      <c r="H83" s="31"/>
      <c r="I83" s="31"/>
      <c r="J83" s="31"/>
      <c r="K83" s="31"/>
      <c r="L83" s="41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47" s="2" customFormat="1" ht="12" customHeight="1">
      <c r="A84" s="31"/>
      <c r="B84" s="32"/>
      <c r="C84" s="26" t="s">
        <v>16</v>
      </c>
      <c r="D84" s="31"/>
      <c r="E84" s="31"/>
      <c r="F84" s="31"/>
      <c r="G84" s="31"/>
      <c r="H84" s="31"/>
      <c r="I84" s="31"/>
      <c r="J84" s="31"/>
      <c r="K84" s="31"/>
      <c r="L84" s="41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47" s="2" customFormat="1" ht="16.5" customHeight="1">
      <c r="A85" s="31"/>
      <c r="B85" s="32"/>
      <c r="C85" s="31"/>
      <c r="D85" s="31"/>
      <c r="E85" s="231" t="str">
        <f>E7</f>
        <v>VD Střekov, oprava provizorního hrazení VPK z dolní a horní vody</v>
      </c>
      <c r="F85" s="232"/>
      <c r="G85" s="232"/>
      <c r="H85" s="232"/>
      <c r="I85" s="31"/>
      <c r="J85" s="31"/>
      <c r="K85" s="31"/>
      <c r="L85" s="41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47" s="2" customFormat="1" ht="12" customHeight="1">
      <c r="A86" s="31"/>
      <c r="B86" s="32"/>
      <c r="C86" s="26" t="s">
        <v>92</v>
      </c>
      <c r="D86" s="31"/>
      <c r="E86" s="31"/>
      <c r="F86" s="31"/>
      <c r="G86" s="31"/>
      <c r="H86" s="31"/>
      <c r="I86" s="31"/>
      <c r="J86" s="31"/>
      <c r="K86" s="31"/>
      <c r="L86" s="41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</row>
    <row r="87" spans="1:47" s="2" customFormat="1" ht="30" customHeight="1">
      <c r="A87" s="31"/>
      <c r="B87" s="32"/>
      <c r="C87" s="31"/>
      <c r="D87" s="31"/>
      <c r="E87" s="228" t="str">
        <f>E9</f>
        <v>VDStre_PS02_HPH - PS02 - Oprava horního provizorního hrazení</v>
      </c>
      <c r="F87" s="230"/>
      <c r="G87" s="230"/>
      <c r="H87" s="230"/>
      <c r="I87" s="31"/>
      <c r="J87" s="31"/>
      <c r="K87" s="31"/>
      <c r="L87" s="41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47" s="2" customFormat="1" ht="6.95" customHeight="1">
      <c r="A88" s="31"/>
      <c r="B88" s="32"/>
      <c r="C88" s="31"/>
      <c r="D88" s="31"/>
      <c r="E88" s="31"/>
      <c r="F88" s="31"/>
      <c r="G88" s="31"/>
      <c r="H88" s="31"/>
      <c r="I88" s="31"/>
      <c r="J88" s="31"/>
      <c r="K88" s="31"/>
      <c r="L88" s="41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47" s="2" customFormat="1" ht="12" customHeight="1">
      <c r="A89" s="31"/>
      <c r="B89" s="32"/>
      <c r="C89" s="26" t="s">
        <v>21</v>
      </c>
      <c r="D89" s="31"/>
      <c r="E89" s="31"/>
      <c r="F89" s="24" t="str">
        <f>F12</f>
        <v>VD Střekov</v>
      </c>
      <c r="G89" s="31"/>
      <c r="H89" s="31"/>
      <c r="I89" s="26" t="s">
        <v>23</v>
      </c>
      <c r="J89" s="54" t="str">
        <f>IF(J12="","",J12)</f>
        <v>18. 12. 2020</v>
      </c>
      <c r="K89" s="31"/>
      <c r="L89" s="41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47" s="2" customFormat="1" ht="6.95" customHeight="1">
      <c r="A90" s="31"/>
      <c r="B90" s="32"/>
      <c r="C90" s="31"/>
      <c r="D90" s="31"/>
      <c r="E90" s="31"/>
      <c r="F90" s="31"/>
      <c r="G90" s="31"/>
      <c r="H90" s="31"/>
      <c r="I90" s="31"/>
      <c r="J90" s="31"/>
      <c r="K90" s="31"/>
      <c r="L90" s="41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47" s="2" customFormat="1" ht="15.2" customHeight="1">
      <c r="A91" s="31"/>
      <c r="B91" s="32"/>
      <c r="C91" s="26" t="s">
        <v>25</v>
      </c>
      <c r="D91" s="31"/>
      <c r="E91" s="31"/>
      <c r="F91" s="24" t="str">
        <f>E15</f>
        <v>Povodí Labe, s.p.</v>
      </c>
      <c r="G91" s="31"/>
      <c r="H91" s="31"/>
      <c r="I91" s="26" t="s">
        <v>31</v>
      </c>
      <c r="J91" s="29" t="str">
        <f>E21</f>
        <v>AW-DAD, s.r.o.</v>
      </c>
      <c r="K91" s="31"/>
      <c r="L91" s="41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47" s="2" customFormat="1" ht="15.2" customHeight="1">
      <c r="A92" s="31"/>
      <c r="B92" s="32"/>
      <c r="C92" s="26" t="s">
        <v>29</v>
      </c>
      <c r="D92" s="31"/>
      <c r="E92" s="31"/>
      <c r="F92" s="24" t="str">
        <f>IF(E18="","",E18)</f>
        <v>Vyplň údaj</v>
      </c>
      <c r="G92" s="31"/>
      <c r="H92" s="31"/>
      <c r="I92" s="26" t="s">
        <v>34</v>
      </c>
      <c r="J92" s="29" t="str">
        <f>E24</f>
        <v>MD</v>
      </c>
      <c r="K92" s="31"/>
      <c r="L92" s="41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47" s="2" customFormat="1" ht="10.35" customHeight="1">
      <c r="A93" s="31"/>
      <c r="B93" s="32"/>
      <c r="C93" s="31"/>
      <c r="D93" s="31"/>
      <c r="E93" s="31"/>
      <c r="F93" s="31"/>
      <c r="G93" s="31"/>
      <c r="H93" s="31"/>
      <c r="I93" s="31"/>
      <c r="J93" s="31"/>
      <c r="K93" s="31"/>
      <c r="L93" s="41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47" s="2" customFormat="1" ht="29.25" customHeight="1">
      <c r="A94" s="31"/>
      <c r="B94" s="32"/>
      <c r="C94" s="108" t="s">
        <v>95</v>
      </c>
      <c r="D94" s="100"/>
      <c r="E94" s="100"/>
      <c r="F94" s="100"/>
      <c r="G94" s="100"/>
      <c r="H94" s="100"/>
      <c r="I94" s="100"/>
      <c r="J94" s="109" t="s">
        <v>96</v>
      </c>
      <c r="K94" s="100"/>
      <c r="L94" s="41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47" s="2" customFormat="1" ht="10.35" customHeight="1">
      <c r="A95" s="31"/>
      <c r="B95" s="32"/>
      <c r="C95" s="31"/>
      <c r="D95" s="31"/>
      <c r="E95" s="31"/>
      <c r="F95" s="31"/>
      <c r="G95" s="31"/>
      <c r="H95" s="31"/>
      <c r="I95" s="31"/>
      <c r="J95" s="31"/>
      <c r="K95" s="31"/>
      <c r="L95" s="41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47" s="2" customFormat="1" ht="22.9" customHeight="1">
      <c r="A96" s="31"/>
      <c r="B96" s="32"/>
      <c r="C96" s="110" t="s">
        <v>97</v>
      </c>
      <c r="D96" s="31"/>
      <c r="E96" s="31"/>
      <c r="F96" s="31"/>
      <c r="G96" s="31"/>
      <c r="H96" s="31"/>
      <c r="I96" s="31"/>
      <c r="J96" s="70">
        <f>J128</f>
        <v>0</v>
      </c>
      <c r="K96" s="31"/>
      <c r="L96" s="41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U96" s="16" t="s">
        <v>98</v>
      </c>
    </row>
    <row r="97" spans="1:31" s="9" customFormat="1" ht="24.95" customHeight="1">
      <c r="B97" s="111"/>
      <c r="D97" s="112" t="s">
        <v>99</v>
      </c>
      <c r="E97" s="113"/>
      <c r="F97" s="113"/>
      <c r="G97" s="113"/>
      <c r="H97" s="113"/>
      <c r="I97" s="113"/>
      <c r="J97" s="114">
        <f>J129</f>
        <v>0</v>
      </c>
      <c r="L97" s="111"/>
    </row>
    <row r="98" spans="1:31" s="10" customFormat="1" ht="19.899999999999999" customHeight="1">
      <c r="B98" s="115"/>
      <c r="D98" s="116" t="s">
        <v>100</v>
      </c>
      <c r="E98" s="117"/>
      <c r="F98" s="117"/>
      <c r="G98" s="117"/>
      <c r="H98" s="117"/>
      <c r="I98" s="117"/>
      <c r="J98" s="118">
        <f>J130</f>
        <v>0</v>
      </c>
      <c r="L98" s="115"/>
    </row>
    <row r="99" spans="1:31" s="10" customFormat="1" ht="19.899999999999999" customHeight="1">
      <c r="B99" s="115"/>
      <c r="D99" s="116" t="s">
        <v>422</v>
      </c>
      <c r="E99" s="117"/>
      <c r="F99" s="117"/>
      <c r="G99" s="117"/>
      <c r="H99" s="117"/>
      <c r="I99" s="117"/>
      <c r="J99" s="118">
        <f>J132</f>
        <v>0</v>
      </c>
      <c r="L99" s="115"/>
    </row>
    <row r="100" spans="1:31" s="10" customFormat="1" ht="19.899999999999999" customHeight="1">
      <c r="B100" s="115"/>
      <c r="D100" s="116" t="s">
        <v>101</v>
      </c>
      <c r="E100" s="117"/>
      <c r="F100" s="117"/>
      <c r="G100" s="117"/>
      <c r="H100" s="117"/>
      <c r="I100" s="117"/>
      <c r="J100" s="118">
        <f>J140</f>
        <v>0</v>
      </c>
      <c r="L100" s="115"/>
    </row>
    <row r="101" spans="1:31" s="9" customFormat="1" ht="24.95" customHeight="1">
      <c r="B101" s="111"/>
      <c r="D101" s="112" t="s">
        <v>102</v>
      </c>
      <c r="E101" s="113"/>
      <c r="F101" s="113"/>
      <c r="G101" s="113"/>
      <c r="H101" s="113"/>
      <c r="I101" s="113"/>
      <c r="J101" s="114">
        <f>J144</f>
        <v>0</v>
      </c>
      <c r="L101" s="111"/>
    </row>
    <row r="102" spans="1:31" s="10" customFormat="1" ht="19.899999999999999" customHeight="1">
      <c r="B102" s="115"/>
      <c r="D102" s="116" t="s">
        <v>104</v>
      </c>
      <c r="E102" s="117"/>
      <c r="F102" s="117"/>
      <c r="G102" s="117"/>
      <c r="H102" s="117"/>
      <c r="I102" s="117"/>
      <c r="J102" s="118">
        <f>J145</f>
        <v>0</v>
      </c>
      <c r="L102" s="115"/>
    </row>
    <row r="103" spans="1:31" s="9" customFormat="1" ht="24.95" customHeight="1">
      <c r="B103" s="111"/>
      <c r="D103" s="112" t="s">
        <v>106</v>
      </c>
      <c r="E103" s="113"/>
      <c r="F103" s="113"/>
      <c r="G103" s="113"/>
      <c r="H103" s="113"/>
      <c r="I103" s="113"/>
      <c r="J103" s="114">
        <f>J149</f>
        <v>0</v>
      </c>
      <c r="L103" s="111"/>
    </row>
    <row r="104" spans="1:31" s="9" customFormat="1" ht="24.95" customHeight="1">
      <c r="B104" s="111"/>
      <c r="D104" s="112" t="s">
        <v>107</v>
      </c>
      <c r="E104" s="113"/>
      <c r="F104" s="113"/>
      <c r="G104" s="113"/>
      <c r="H104" s="113"/>
      <c r="I104" s="113"/>
      <c r="J104" s="114">
        <f>J175</f>
        <v>0</v>
      </c>
      <c r="L104" s="111"/>
    </row>
    <row r="105" spans="1:31" s="10" customFormat="1" ht="19.899999999999999" customHeight="1">
      <c r="B105" s="115"/>
      <c r="D105" s="116" t="s">
        <v>108</v>
      </c>
      <c r="E105" s="117"/>
      <c r="F105" s="117"/>
      <c r="G105" s="117"/>
      <c r="H105" s="117"/>
      <c r="I105" s="117"/>
      <c r="J105" s="118">
        <f>J176</f>
        <v>0</v>
      </c>
      <c r="L105" s="115"/>
    </row>
    <row r="106" spans="1:31" s="10" customFormat="1" ht="19.899999999999999" customHeight="1">
      <c r="B106" s="115"/>
      <c r="D106" s="116" t="s">
        <v>109</v>
      </c>
      <c r="E106" s="117"/>
      <c r="F106" s="117"/>
      <c r="G106" s="117"/>
      <c r="H106" s="117"/>
      <c r="I106" s="117"/>
      <c r="J106" s="118">
        <f>J181</f>
        <v>0</v>
      </c>
      <c r="L106" s="115"/>
    </row>
    <row r="107" spans="1:31" s="10" customFormat="1" ht="19.899999999999999" customHeight="1">
      <c r="B107" s="115"/>
      <c r="D107" s="116" t="s">
        <v>111</v>
      </c>
      <c r="E107" s="117"/>
      <c r="F107" s="117"/>
      <c r="G107" s="117"/>
      <c r="H107" s="117"/>
      <c r="I107" s="117"/>
      <c r="J107" s="118">
        <f>J184</f>
        <v>0</v>
      </c>
      <c r="L107" s="115"/>
    </row>
    <row r="108" spans="1:31" s="10" customFormat="1" ht="19.899999999999999" customHeight="1">
      <c r="B108" s="115"/>
      <c r="D108" s="116" t="s">
        <v>423</v>
      </c>
      <c r="E108" s="117"/>
      <c r="F108" s="117"/>
      <c r="G108" s="117"/>
      <c r="H108" s="117"/>
      <c r="I108" s="117"/>
      <c r="J108" s="118">
        <f>J187</f>
        <v>0</v>
      </c>
      <c r="L108" s="115"/>
    </row>
    <row r="109" spans="1:31" s="2" customFormat="1" ht="21.75" customHeight="1">
      <c r="A109" s="31"/>
      <c r="B109" s="32"/>
      <c r="C109" s="31"/>
      <c r="D109" s="31"/>
      <c r="E109" s="31"/>
      <c r="F109" s="31"/>
      <c r="G109" s="31"/>
      <c r="H109" s="31"/>
      <c r="I109" s="31"/>
      <c r="J109" s="31"/>
      <c r="K109" s="31"/>
      <c r="L109" s="41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pans="1:31" s="2" customFormat="1" ht="6.95" customHeight="1">
      <c r="A110" s="31"/>
      <c r="B110" s="46"/>
      <c r="C110" s="47"/>
      <c r="D110" s="47"/>
      <c r="E110" s="47"/>
      <c r="F110" s="47"/>
      <c r="G110" s="47"/>
      <c r="H110" s="47"/>
      <c r="I110" s="47"/>
      <c r="J110" s="47"/>
      <c r="K110" s="47"/>
      <c r="L110" s="41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4" spans="1:63" s="2" customFormat="1" ht="6.95" customHeight="1">
      <c r="A114" s="31"/>
      <c r="B114" s="48"/>
      <c r="C114" s="49"/>
      <c r="D114" s="49"/>
      <c r="E114" s="49"/>
      <c r="F114" s="49"/>
      <c r="G114" s="49"/>
      <c r="H114" s="49"/>
      <c r="I114" s="49"/>
      <c r="J114" s="49"/>
      <c r="K114" s="49"/>
      <c r="L114" s="41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pans="1:63" s="2" customFormat="1" ht="24.95" customHeight="1">
      <c r="A115" s="31"/>
      <c r="B115" s="32"/>
      <c r="C115" s="20" t="s">
        <v>112</v>
      </c>
      <c r="D115" s="31"/>
      <c r="E115" s="31"/>
      <c r="F115" s="31"/>
      <c r="G115" s="31"/>
      <c r="H115" s="31"/>
      <c r="I115" s="31"/>
      <c r="J115" s="31"/>
      <c r="K115" s="31"/>
      <c r="L115" s="41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pans="1:63" s="2" customFormat="1" ht="6.95" customHeight="1">
      <c r="A116" s="31"/>
      <c r="B116" s="32"/>
      <c r="C116" s="31"/>
      <c r="D116" s="31"/>
      <c r="E116" s="31"/>
      <c r="F116" s="31"/>
      <c r="G116" s="31"/>
      <c r="H116" s="31"/>
      <c r="I116" s="31"/>
      <c r="J116" s="31"/>
      <c r="K116" s="31"/>
      <c r="L116" s="41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pans="1:63" s="2" customFormat="1" ht="12" customHeight="1">
      <c r="A117" s="31"/>
      <c r="B117" s="32"/>
      <c r="C117" s="26" t="s">
        <v>16</v>
      </c>
      <c r="D117" s="31"/>
      <c r="E117" s="31"/>
      <c r="F117" s="31"/>
      <c r="G117" s="31"/>
      <c r="H117" s="31"/>
      <c r="I117" s="31"/>
      <c r="J117" s="31"/>
      <c r="K117" s="31"/>
      <c r="L117" s="41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pans="1:63" s="2" customFormat="1" ht="16.5" customHeight="1">
      <c r="A118" s="31"/>
      <c r="B118" s="32"/>
      <c r="C118" s="31"/>
      <c r="D118" s="31"/>
      <c r="E118" s="231" t="str">
        <f>E7</f>
        <v>VD Střekov, oprava provizorního hrazení VPK z dolní a horní vody</v>
      </c>
      <c r="F118" s="232"/>
      <c r="G118" s="232"/>
      <c r="H118" s="232"/>
      <c r="I118" s="31"/>
      <c r="J118" s="31"/>
      <c r="K118" s="31"/>
      <c r="L118" s="41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</row>
    <row r="119" spans="1:63" s="2" customFormat="1" ht="12" customHeight="1">
      <c r="A119" s="31"/>
      <c r="B119" s="32"/>
      <c r="C119" s="26" t="s">
        <v>92</v>
      </c>
      <c r="D119" s="31"/>
      <c r="E119" s="31"/>
      <c r="F119" s="31"/>
      <c r="G119" s="31"/>
      <c r="H119" s="31"/>
      <c r="I119" s="31"/>
      <c r="J119" s="31"/>
      <c r="K119" s="31"/>
      <c r="L119" s="41"/>
      <c r="S119" s="31"/>
      <c r="T119" s="31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</row>
    <row r="120" spans="1:63" s="2" customFormat="1" ht="30" customHeight="1">
      <c r="A120" s="31"/>
      <c r="B120" s="32"/>
      <c r="C120" s="31"/>
      <c r="D120" s="31"/>
      <c r="E120" s="228" t="str">
        <f>E9</f>
        <v>VDStre_PS02_HPH - PS02 - Oprava horního provizorního hrazení</v>
      </c>
      <c r="F120" s="230"/>
      <c r="G120" s="230"/>
      <c r="H120" s="230"/>
      <c r="I120" s="31"/>
      <c r="J120" s="31"/>
      <c r="K120" s="31"/>
      <c r="L120" s="41"/>
      <c r="S120" s="31"/>
      <c r="T120" s="31"/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</row>
    <row r="121" spans="1:63" s="2" customFormat="1" ht="6.95" customHeight="1">
      <c r="A121" s="31"/>
      <c r="B121" s="32"/>
      <c r="C121" s="31"/>
      <c r="D121" s="31"/>
      <c r="E121" s="31"/>
      <c r="F121" s="31"/>
      <c r="G121" s="31"/>
      <c r="H121" s="31"/>
      <c r="I121" s="31"/>
      <c r="J121" s="31"/>
      <c r="K121" s="31"/>
      <c r="L121" s="41"/>
      <c r="S121" s="31"/>
      <c r="T121" s="31"/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</row>
    <row r="122" spans="1:63" s="2" customFormat="1" ht="12" customHeight="1">
      <c r="A122" s="31"/>
      <c r="B122" s="32"/>
      <c r="C122" s="26" t="s">
        <v>21</v>
      </c>
      <c r="D122" s="31"/>
      <c r="E122" s="31"/>
      <c r="F122" s="24" t="str">
        <f>F12</f>
        <v>VD Střekov</v>
      </c>
      <c r="G122" s="31"/>
      <c r="H122" s="31"/>
      <c r="I122" s="26" t="s">
        <v>23</v>
      </c>
      <c r="J122" s="54" t="str">
        <f>IF(J12="","",J12)</f>
        <v>18. 12. 2020</v>
      </c>
      <c r="K122" s="31"/>
      <c r="L122" s="41"/>
      <c r="S122" s="31"/>
      <c r="T122" s="31"/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</row>
    <row r="123" spans="1:63" s="2" customFormat="1" ht="6.95" customHeight="1">
      <c r="A123" s="31"/>
      <c r="B123" s="32"/>
      <c r="C123" s="31"/>
      <c r="D123" s="31"/>
      <c r="E123" s="31"/>
      <c r="F123" s="31"/>
      <c r="G123" s="31"/>
      <c r="H123" s="31"/>
      <c r="I123" s="31"/>
      <c r="J123" s="31"/>
      <c r="K123" s="31"/>
      <c r="L123" s="41"/>
      <c r="S123" s="31"/>
      <c r="T123" s="31"/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</row>
    <row r="124" spans="1:63" s="2" customFormat="1" ht="15.2" customHeight="1">
      <c r="A124" s="31"/>
      <c r="B124" s="32"/>
      <c r="C124" s="26" t="s">
        <v>25</v>
      </c>
      <c r="D124" s="31"/>
      <c r="E124" s="31"/>
      <c r="F124" s="24" t="str">
        <f>E15</f>
        <v>Povodí Labe, s.p.</v>
      </c>
      <c r="G124" s="31"/>
      <c r="H124" s="31"/>
      <c r="I124" s="26" t="s">
        <v>31</v>
      </c>
      <c r="J124" s="29" t="str">
        <f>E21</f>
        <v>AW-DAD, s.r.o.</v>
      </c>
      <c r="K124" s="31"/>
      <c r="L124" s="41"/>
      <c r="S124" s="31"/>
      <c r="T124" s="31"/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</row>
    <row r="125" spans="1:63" s="2" customFormat="1" ht="15.2" customHeight="1">
      <c r="A125" s="31"/>
      <c r="B125" s="32"/>
      <c r="C125" s="26" t="s">
        <v>29</v>
      </c>
      <c r="D125" s="31"/>
      <c r="E125" s="31"/>
      <c r="F125" s="24" t="str">
        <f>IF(E18="","",E18)</f>
        <v>Vyplň údaj</v>
      </c>
      <c r="G125" s="31"/>
      <c r="H125" s="31"/>
      <c r="I125" s="26" t="s">
        <v>34</v>
      </c>
      <c r="J125" s="29" t="str">
        <f>E24</f>
        <v>MD</v>
      </c>
      <c r="K125" s="31"/>
      <c r="L125" s="41"/>
      <c r="S125" s="31"/>
      <c r="T125" s="31"/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</row>
    <row r="126" spans="1:63" s="2" customFormat="1" ht="10.35" customHeight="1">
      <c r="A126" s="31"/>
      <c r="B126" s="32"/>
      <c r="C126" s="31"/>
      <c r="D126" s="31"/>
      <c r="E126" s="31"/>
      <c r="F126" s="31"/>
      <c r="G126" s="31"/>
      <c r="H126" s="31"/>
      <c r="I126" s="31"/>
      <c r="J126" s="31"/>
      <c r="K126" s="31"/>
      <c r="L126" s="41"/>
      <c r="S126" s="31"/>
      <c r="T126" s="31"/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</row>
    <row r="127" spans="1:63" s="11" customFormat="1" ht="29.25" customHeight="1">
      <c r="A127" s="119"/>
      <c r="B127" s="120"/>
      <c r="C127" s="121" t="s">
        <v>113</v>
      </c>
      <c r="D127" s="122" t="s">
        <v>62</v>
      </c>
      <c r="E127" s="122" t="s">
        <v>58</v>
      </c>
      <c r="F127" s="122" t="s">
        <v>59</v>
      </c>
      <c r="G127" s="122" t="s">
        <v>114</v>
      </c>
      <c r="H127" s="122" t="s">
        <v>115</v>
      </c>
      <c r="I127" s="122" t="s">
        <v>116</v>
      </c>
      <c r="J127" s="122" t="s">
        <v>96</v>
      </c>
      <c r="K127" s="123" t="s">
        <v>117</v>
      </c>
      <c r="L127" s="124"/>
      <c r="M127" s="61" t="s">
        <v>1</v>
      </c>
      <c r="N127" s="62" t="s">
        <v>41</v>
      </c>
      <c r="O127" s="62" t="s">
        <v>118</v>
      </c>
      <c r="P127" s="62" t="s">
        <v>119</v>
      </c>
      <c r="Q127" s="62" t="s">
        <v>120</v>
      </c>
      <c r="R127" s="62" t="s">
        <v>121</v>
      </c>
      <c r="S127" s="62" t="s">
        <v>122</v>
      </c>
      <c r="T127" s="63" t="s">
        <v>123</v>
      </c>
      <c r="U127" s="119"/>
      <c r="V127" s="119"/>
      <c r="W127" s="119"/>
      <c r="X127" s="119"/>
      <c r="Y127" s="119"/>
      <c r="Z127" s="119"/>
      <c r="AA127" s="119"/>
      <c r="AB127" s="119"/>
      <c r="AC127" s="119"/>
      <c r="AD127" s="119"/>
      <c r="AE127" s="119"/>
    </row>
    <row r="128" spans="1:63" s="2" customFormat="1" ht="22.9" customHeight="1">
      <c r="A128" s="31"/>
      <c r="B128" s="32"/>
      <c r="C128" s="68" t="s">
        <v>124</v>
      </c>
      <c r="D128" s="31"/>
      <c r="E128" s="31"/>
      <c r="F128" s="31"/>
      <c r="G128" s="31"/>
      <c r="H128" s="31"/>
      <c r="I128" s="31"/>
      <c r="J128" s="125">
        <f>BK128</f>
        <v>0</v>
      </c>
      <c r="K128" s="31"/>
      <c r="L128" s="32"/>
      <c r="M128" s="64"/>
      <c r="N128" s="55"/>
      <c r="O128" s="65"/>
      <c r="P128" s="126">
        <f>P129+P144+P149+P175</f>
        <v>0</v>
      </c>
      <c r="Q128" s="65"/>
      <c r="R128" s="126">
        <f>R129+R144+R149+R175</f>
        <v>6.75</v>
      </c>
      <c r="S128" s="65"/>
      <c r="T128" s="127">
        <f>T129+T144+T149+T175</f>
        <v>0</v>
      </c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  <c r="AT128" s="16" t="s">
        <v>76</v>
      </c>
      <c r="AU128" s="16" t="s">
        <v>98</v>
      </c>
      <c r="BK128" s="128">
        <f>BK129+BK144+BK149+BK175</f>
        <v>0</v>
      </c>
    </row>
    <row r="129" spans="1:65" s="12" customFormat="1" ht="25.9" customHeight="1">
      <c r="B129" s="129"/>
      <c r="D129" s="130" t="s">
        <v>76</v>
      </c>
      <c r="E129" s="131" t="s">
        <v>125</v>
      </c>
      <c r="F129" s="131" t="s">
        <v>126</v>
      </c>
      <c r="I129" s="132"/>
      <c r="J129" s="133">
        <f>BK129</f>
        <v>0</v>
      </c>
      <c r="L129" s="129"/>
      <c r="M129" s="134"/>
      <c r="N129" s="135"/>
      <c r="O129" s="135"/>
      <c r="P129" s="136">
        <f>P130+P132+P140</f>
        <v>0</v>
      </c>
      <c r="Q129" s="135"/>
      <c r="R129" s="136">
        <f>R130+R132+R140</f>
        <v>0</v>
      </c>
      <c r="S129" s="135"/>
      <c r="T129" s="137">
        <f>T130+T132+T140</f>
        <v>0</v>
      </c>
      <c r="AR129" s="130" t="s">
        <v>85</v>
      </c>
      <c r="AT129" s="138" t="s">
        <v>76</v>
      </c>
      <c r="AU129" s="138" t="s">
        <v>77</v>
      </c>
      <c r="AY129" s="130" t="s">
        <v>127</v>
      </c>
      <c r="BK129" s="139">
        <f>BK130+BK132+BK140</f>
        <v>0</v>
      </c>
    </row>
    <row r="130" spans="1:65" s="12" customFormat="1" ht="22.9" customHeight="1">
      <c r="B130" s="129"/>
      <c r="D130" s="130" t="s">
        <v>76</v>
      </c>
      <c r="E130" s="140" t="s">
        <v>85</v>
      </c>
      <c r="F130" s="140" t="s">
        <v>128</v>
      </c>
      <c r="I130" s="132"/>
      <c r="J130" s="141">
        <f>BK130</f>
        <v>0</v>
      </c>
      <c r="L130" s="129"/>
      <c r="M130" s="134"/>
      <c r="N130" s="135"/>
      <c r="O130" s="135"/>
      <c r="P130" s="136">
        <f>P131</f>
        <v>0</v>
      </c>
      <c r="Q130" s="135"/>
      <c r="R130" s="136">
        <f>R131</f>
        <v>0</v>
      </c>
      <c r="S130" s="135"/>
      <c r="T130" s="137">
        <f>T131</f>
        <v>0</v>
      </c>
      <c r="AR130" s="130" t="s">
        <v>85</v>
      </c>
      <c r="AT130" s="138" t="s">
        <v>76</v>
      </c>
      <c r="AU130" s="138" t="s">
        <v>85</v>
      </c>
      <c r="AY130" s="130" t="s">
        <v>127</v>
      </c>
      <c r="BK130" s="139">
        <f>BK131</f>
        <v>0</v>
      </c>
    </row>
    <row r="131" spans="1:65" s="2" customFormat="1" ht="24.2" customHeight="1">
      <c r="A131" s="31"/>
      <c r="B131" s="142"/>
      <c r="C131" s="143" t="s">
        <v>85</v>
      </c>
      <c r="D131" s="143" t="s">
        <v>129</v>
      </c>
      <c r="E131" s="144" t="s">
        <v>130</v>
      </c>
      <c r="F131" s="145" t="s">
        <v>131</v>
      </c>
      <c r="G131" s="146" t="s">
        <v>132</v>
      </c>
      <c r="H131" s="147">
        <v>8.5</v>
      </c>
      <c r="I131" s="148"/>
      <c r="J131" s="149">
        <f>ROUND(I131*H131,2)</f>
        <v>0</v>
      </c>
      <c r="K131" s="145" t="s">
        <v>1</v>
      </c>
      <c r="L131" s="32"/>
      <c r="M131" s="150" t="s">
        <v>1</v>
      </c>
      <c r="N131" s="151" t="s">
        <v>42</v>
      </c>
      <c r="O131" s="57"/>
      <c r="P131" s="152">
        <f>O131*H131</f>
        <v>0</v>
      </c>
      <c r="Q131" s="152">
        <v>0</v>
      </c>
      <c r="R131" s="152">
        <f>Q131*H131</f>
        <v>0</v>
      </c>
      <c r="S131" s="152">
        <v>0</v>
      </c>
      <c r="T131" s="153">
        <f>S131*H131</f>
        <v>0</v>
      </c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  <c r="AR131" s="154" t="s">
        <v>133</v>
      </c>
      <c r="AT131" s="154" t="s">
        <v>129</v>
      </c>
      <c r="AU131" s="154" t="s">
        <v>87</v>
      </c>
      <c r="AY131" s="16" t="s">
        <v>127</v>
      </c>
      <c r="BE131" s="155">
        <f>IF(N131="základní",J131,0)</f>
        <v>0</v>
      </c>
      <c r="BF131" s="155">
        <f>IF(N131="snížená",J131,0)</f>
        <v>0</v>
      </c>
      <c r="BG131" s="155">
        <f>IF(N131="zákl. přenesená",J131,0)</f>
        <v>0</v>
      </c>
      <c r="BH131" s="155">
        <f>IF(N131="sníž. přenesená",J131,0)</f>
        <v>0</v>
      </c>
      <c r="BI131" s="155">
        <f>IF(N131="nulová",J131,0)</f>
        <v>0</v>
      </c>
      <c r="BJ131" s="16" t="s">
        <v>85</v>
      </c>
      <c r="BK131" s="155">
        <f>ROUND(I131*H131,2)</f>
        <v>0</v>
      </c>
      <c r="BL131" s="16" t="s">
        <v>133</v>
      </c>
      <c r="BM131" s="154" t="s">
        <v>424</v>
      </c>
    </row>
    <row r="132" spans="1:65" s="12" customFormat="1" ht="22.9" customHeight="1">
      <c r="B132" s="129"/>
      <c r="D132" s="130" t="s">
        <v>76</v>
      </c>
      <c r="E132" s="140" t="s">
        <v>187</v>
      </c>
      <c r="F132" s="140" t="s">
        <v>425</v>
      </c>
      <c r="I132" s="132"/>
      <c r="J132" s="141">
        <f>BK132</f>
        <v>0</v>
      </c>
      <c r="L132" s="129"/>
      <c r="M132" s="134"/>
      <c r="N132" s="135"/>
      <c r="O132" s="135"/>
      <c r="P132" s="136">
        <f>SUM(P133:P139)</f>
        <v>0</v>
      </c>
      <c r="Q132" s="135"/>
      <c r="R132" s="136">
        <f>SUM(R133:R139)</f>
        <v>0</v>
      </c>
      <c r="S132" s="135"/>
      <c r="T132" s="137">
        <f>SUM(T133:T139)</f>
        <v>0</v>
      </c>
      <c r="AR132" s="130" t="s">
        <v>85</v>
      </c>
      <c r="AT132" s="138" t="s">
        <v>76</v>
      </c>
      <c r="AU132" s="138" t="s">
        <v>85</v>
      </c>
      <c r="AY132" s="130" t="s">
        <v>127</v>
      </c>
      <c r="BK132" s="139">
        <f>SUM(BK133:BK139)</f>
        <v>0</v>
      </c>
    </row>
    <row r="133" spans="1:65" s="2" customFormat="1" ht="24.2" customHeight="1">
      <c r="A133" s="31"/>
      <c r="B133" s="142"/>
      <c r="C133" s="143" t="s">
        <v>87</v>
      </c>
      <c r="D133" s="143" t="s">
        <v>129</v>
      </c>
      <c r="E133" s="144" t="s">
        <v>426</v>
      </c>
      <c r="F133" s="145" t="s">
        <v>427</v>
      </c>
      <c r="G133" s="146" t="s">
        <v>172</v>
      </c>
      <c r="H133" s="147">
        <v>192</v>
      </c>
      <c r="I133" s="148"/>
      <c r="J133" s="149">
        <f>ROUND(I133*H133,2)</f>
        <v>0</v>
      </c>
      <c r="K133" s="145" t="s">
        <v>148</v>
      </c>
      <c r="L133" s="32"/>
      <c r="M133" s="150" t="s">
        <v>1</v>
      </c>
      <c r="N133" s="151" t="s">
        <v>42</v>
      </c>
      <c r="O133" s="57"/>
      <c r="P133" s="152">
        <f>O133*H133</f>
        <v>0</v>
      </c>
      <c r="Q133" s="152">
        <v>0</v>
      </c>
      <c r="R133" s="152">
        <f>Q133*H133</f>
        <v>0</v>
      </c>
      <c r="S133" s="152">
        <v>0</v>
      </c>
      <c r="T133" s="153">
        <f>S133*H133</f>
        <v>0</v>
      </c>
      <c r="U133" s="31"/>
      <c r="V133" s="31"/>
      <c r="W133" s="31"/>
      <c r="X133" s="31"/>
      <c r="Y133" s="31"/>
      <c r="Z133" s="31"/>
      <c r="AA133" s="31"/>
      <c r="AB133" s="31"/>
      <c r="AC133" s="31"/>
      <c r="AD133" s="31"/>
      <c r="AE133" s="31"/>
      <c r="AR133" s="154" t="s">
        <v>133</v>
      </c>
      <c r="AT133" s="154" t="s">
        <v>129</v>
      </c>
      <c r="AU133" s="154" t="s">
        <v>87</v>
      </c>
      <c r="AY133" s="16" t="s">
        <v>127</v>
      </c>
      <c r="BE133" s="155">
        <f>IF(N133="základní",J133,0)</f>
        <v>0</v>
      </c>
      <c r="BF133" s="155">
        <f>IF(N133="snížená",J133,0)</f>
        <v>0</v>
      </c>
      <c r="BG133" s="155">
        <f>IF(N133="zákl. přenesená",J133,0)</f>
        <v>0</v>
      </c>
      <c r="BH133" s="155">
        <f>IF(N133="sníž. přenesená",J133,0)</f>
        <v>0</v>
      </c>
      <c r="BI133" s="155">
        <f>IF(N133="nulová",J133,0)</f>
        <v>0</v>
      </c>
      <c r="BJ133" s="16" t="s">
        <v>85</v>
      </c>
      <c r="BK133" s="155">
        <f>ROUND(I133*H133,2)</f>
        <v>0</v>
      </c>
      <c r="BL133" s="16" t="s">
        <v>133</v>
      </c>
      <c r="BM133" s="154" t="s">
        <v>428</v>
      </c>
    </row>
    <row r="134" spans="1:65" s="2" customFormat="1" ht="29.25">
      <c r="A134" s="31"/>
      <c r="B134" s="32"/>
      <c r="C134" s="31"/>
      <c r="D134" s="157" t="s">
        <v>174</v>
      </c>
      <c r="E134" s="31"/>
      <c r="F134" s="173" t="s">
        <v>429</v>
      </c>
      <c r="G134" s="31"/>
      <c r="H134" s="31"/>
      <c r="I134" s="174"/>
      <c r="J134" s="31"/>
      <c r="K134" s="31"/>
      <c r="L134" s="32"/>
      <c r="M134" s="175"/>
      <c r="N134" s="176"/>
      <c r="O134" s="57"/>
      <c r="P134" s="57"/>
      <c r="Q134" s="57"/>
      <c r="R134" s="57"/>
      <c r="S134" s="57"/>
      <c r="T134" s="58"/>
      <c r="U134" s="31"/>
      <c r="V134" s="31"/>
      <c r="W134" s="31"/>
      <c r="X134" s="31"/>
      <c r="Y134" s="31"/>
      <c r="Z134" s="31"/>
      <c r="AA134" s="31"/>
      <c r="AB134" s="31"/>
      <c r="AC134" s="31"/>
      <c r="AD134" s="31"/>
      <c r="AE134" s="31"/>
      <c r="AT134" s="16" t="s">
        <v>174</v>
      </c>
      <c r="AU134" s="16" t="s">
        <v>87</v>
      </c>
    </row>
    <row r="135" spans="1:65" s="13" customFormat="1">
      <c r="B135" s="156"/>
      <c r="D135" s="157" t="s">
        <v>135</v>
      </c>
      <c r="E135" s="158" t="s">
        <v>1</v>
      </c>
      <c r="F135" s="159" t="s">
        <v>430</v>
      </c>
      <c r="H135" s="160">
        <v>192</v>
      </c>
      <c r="I135" s="161"/>
      <c r="L135" s="156"/>
      <c r="M135" s="162"/>
      <c r="N135" s="163"/>
      <c r="O135" s="163"/>
      <c r="P135" s="163"/>
      <c r="Q135" s="163"/>
      <c r="R135" s="163"/>
      <c r="S135" s="163"/>
      <c r="T135" s="164"/>
      <c r="AT135" s="158" t="s">
        <v>135</v>
      </c>
      <c r="AU135" s="158" t="s">
        <v>87</v>
      </c>
      <c r="AV135" s="13" t="s">
        <v>87</v>
      </c>
      <c r="AW135" s="13" t="s">
        <v>33</v>
      </c>
      <c r="AX135" s="13" t="s">
        <v>85</v>
      </c>
      <c r="AY135" s="158" t="s">
        <v>127</v>
      </c>
    </row>
    <row r="136" spans="1:65" s="2" customFormat="1" ht="24.2" customHeight="1">
      <c r="A136" s="31"/>
      <c r="B136" s="142"/>
      <c r="C136" s="143" t="s">
        <v>140</v>
      </c>
      <c r="D136" s="143" t="s">
        <v>129</v>
      </c>
      <c r="E136" s="144" t="s">
        <v>431</v>
      </c>
      <c r="F136" s="145" t="s">
        <v>432</v>
      </c>
      <c r="G136" s="146" t="s">
        <v>172</v>
      </c>
      <c r="H136" s="147">
        <v>2688</v>
      </c>
      <c r="I136" s="148"/>
      <c r="J136" s="149">
        <f>ROUND(I136*H136,2)</f>
        <v>0</v>
      </c>
      <c r="K136" s="145" t="s">
        <v>148</v>
      </c>
      <c r="L136" s="32"/>
      <c r="M136" s="150" t="s">
        <v>1</v>
      </c>
      <c r="N136" s="151" t="s">
        <v>42</v>
      </c>
      <c r="O136" s="57"/>
      <c r="P136" s="152">
        <f>O136*H136</f>
        <v>0</v>
      </c>
      <c r="Q136" s="152">
        <v>0</v>
      </c>
      <c r="R136" s="152">
        <f>Q136*H136</f>
        <v>0</v>
      </c>
      <c r="S136" s="152">
        <v>0</v>
      </c>
      <c r="T136" s="153">
        <f>S136*H136</f>
        <v>0</v>
      </c>
      <c r="U136" s="31"/>
      <c r="V136" s="31"/>
      <c r="W136" s="31"/>
      <c r="X136" s="31"/>
      <c r="Y136" s="31"/>
      <c r="Z136" s="31"/>
      <c r="AA136" s="31"/>
      <c r="AB136" s="31"/>
      <c r="AC136" s="31"/>
      <c r="AD136" s="31"/>
      <c r="AE136" s="31"/>
      <c r="AR136" s="154" t="s">
        <v>133</v>
      </c>
      <c r="AT136" s="154" t="s">
        <v>129</v>
      </c>
      <c r="AU136" s="154" t="s">
        <v>87</v>
      </c>
      <c r="AY136" s="16" t="s">
        <v>127</v>
      </c>
      <c r="BE136" s="155">
        <f>IF(N136="základní",J136,0)</f>
        <v>0</v>
      </c>
      <c r="BF136" s="155">
        <f>IF(N136="snížená",J136,0)</f>
        <v>0</v>
      </c>
      <c r="BG136" s="155">
        <f>IF(N136="zákl. přenesená",J136,0)</f>
        <v>0</v>
      </c>
      <c r="BH136" s="155">
        <f>IF(N136="sníž. přenesená",J136,0)</f>
        <v>0</v>
      </c>
      <c r="BI136" s="155">
        <f>IF(N136="nulová",J136,0)</f>
        <v>0</v>
      </c>
      <c r="BJ136" s="16" t="s">
        <v>85</v>
      </c>
      <c r="BK136" s="155">
        <f>ROUND(I136*H136,2)</f>
        <v>0</v>
      </c>
      <c r="BL136" s="16" t="s">
        <v>133</v>
      </c>
      <c r="BM136" s="154" t="s">
        <v>433</v>
      </c>
    </row>
    <row r="137" spans="1:65" s="13" customFormat="1">
      <c r="B137" s="156"/>
      <c r="D137" s="157" t="s">
        <v>135</v>
      </c>
      <c r="E137" s="158" t="s">
        <v>1</v>
      </c>
      <c r="F137" s="159" t="s">
        <v>434</v>
      </c>
      <c r="H137" s="160">
        <v>2688</v>
      </c>
      <c r="I137" s="161"/>
      <c r="L137" s="156"/>
      <c r="M137" s="162"/>
      <c r="N137" s="163"/>
      <c r="O137" s="163"/>
      <c r="P137" s="163"/>
      <c r="Q137" s="163"/>
      <c r="R137" s="163"/>
      <c r="S137" s="163"/>
      <c r="T137" s="164"/>
      <c r="AT137" s="158" t="s">
        <v>135</v>
      </c>
      <c r="AU137" s="158" t="s">
        <v>87</v>
      </c>
      <c r="AV137" s="13" t="s">
        <v>87</v>
      </c>
      <c r="AW137" s="13" t="s">
        <v>33</v>
      </c>
      <c r="AX137" s="13" t="s">
        <v>85</v>
      </c>
      <c r="AY137" s="158" t="s">
        <v>127</v>
      </c>
    </row>
    <row r="138" spans="1:65" s="2" customFormat="1" ht="24.2" customHeight="1">
      <c r="A138" s="31"/>
      <c r="B138" s="142"/>
      <c r="C138" s="143" t="s">
        <v>133</v>
      </c>
      <c r="D138" s="143" t="s">
        <v>129</v>
      </c>
      <c r="E138" s="144" t="s">
        <v>435</v>
      </c>
      <c r="F138" s="145" t="s">
        <v>436</v>
      </c>
      <c r="G138" s="146" t="s">
        <v>172</v>
      </c>
      <c r="H138" s="147">
        <v>192</v>
      </c>
      <c r="I138" s="148"/>
      <c r="J138" s="149">
        <f>ROUND(I138*H138,2)</f>
        <v>0</v>
      </c>
      <c r="K138" s="145" t="s">
        <v>148</v>
      </c>
      <c r="L138" s="32"/>
      <c r="M138" s="150" t="s">
        <v>1</v>
      </c>
      <c r="N138" s="151" t="s">
        <v>42</v>
      </c>
      <c r="O138" s="57"/>
      <c r="P138" s="152">
        <f>O138*H138</f>
        <v>0</v>
      </c>
      <c r="Q138" s="152">
        <v>0</v>
      </c>
      <c r="R138" s="152">
        <f>Q138*H138</f>
        <v>0</v>
      </c>
      <c r="S138" s="152">
        <v>0</v>
      </c>
      <c r="T138" s="153">
        <f>S138*H138</f>
        <v>0</v>
      </c>
      <c r="U138" s="31"/>
      <c r="V138" s="31"/>
      <c r="W138" s="31"/>
      <c r="X138" s="31"/>
      <c r="Y138" s="31"/>
      <c r="Z138" s="31"/>
      <c r="AA138" s="31"/>
      <c r="AB138" s="31"/>
      <c r="AC138" s="31"/>
      <c r="AD138" s="31"/>
      <c r="AE138" s="31"/>
      <c r="AR138" s="154" t="s">
        <v>133</v>
      </c>
      <c r="AT138" s="154" t="s">
        <v>129</v>
      </c>
      <c r="AU138" s="154" t="s">
        <v>87</v>
      </c>
      <c r="AY138" s="16" t="s">
        <v>127</v>
      </c>
      <c r="BE138" s="155">
        <f>IF(N138="základní",J138,0)</f>
        <v>0</v>
      </c>
      <c r="BF138" s="155">
        <f>IF(N138="snížená",J138,0)</f>
        <v>0</v>
      </c>
      <c r="BG138" s="155">
        <f>IF(N138="zákl. přenesená",J138,0)</f>
        <v>0</v>
      </c>
      <c r="BH138" s="155">
        <f>IF(N138="sníž. přenesená",J138,0)</f>
        <v>0</v>
      </c>
      <c r="BI138" s="155">
        <f>IF(N138="nulová",J138,0)</f>
        <v>0</v>
      </c>
      <c r="BJ138" s="16" t="s">
        <v>85</v>
      </c>
      <c r="BK138" s="155">
        <f>ROUND(I138*H138,2)</f>
        <v>0</v>
      </c>
      <c r="BL138" s="16" t="s">
        <v>133</v>
      </c>
      <c r="BM138" s="154" t="s">
        <v>437</v>
      </c>
    </row>
    <row r="139" spans="1:65" s="13" customFormat="1">
      <c r="B139" s="156"/>
      <c r="D139" s="157" t="s">
        <v>135</v>
      </c>
      <c r="E139" s="158" t="s">
        <v>1</v>
      </c>
      <c r="F139" s="159" t="s">
        <v>430</v>
      </c>
      <c r="H139" s="160">
        <v>192</v>
      </c>
      <c r="I139" s="161"/>
      <c r="L139" s="156"/>
      <c r="M139" s="162"/>
      <c r="N139" s="163"/>
      <c r="O139" s="163"/>
      <c r="P139" s="163"/>
      <c r="Q139" s="163"/>
      <c r="R139" s="163"/>
      <c r="S139" s="163"/>
      <c r="T139" s="164"/>
      <c r="AT139" s="158" t="s">
        <v>135</v>
      </c>
      <c r="AU139" s="158" t="s">
        <v>87</v>
      </c>
      <c r="AV139" s="13" t="s">
        <v>87</v>
      </c>
      <c r="AW139" s="13" t="s">
        <v>33</v>
      </c>
      <c r="AX139" s="13" t="s">
        <v>85</v>
      </c>
      <c r="AY139" s="158" t="s">
        <v>127</v>
      </c>
    </row>
    <row r="140" spans="1:65" s="12" customFormat="1" ht="22.9" customHeight="1">
      <c r="B140" s="129"/>
      <c r="D140" s="130" t="s">
        <v>76</v>
      </c>
      <c r="E140" s="140" t="s">
        <v>144</v>
      </c>
      <c r="F140" s="140" t="s">
        <v>145</v>
      </c>
      <c r="I140" s="132"/>
      <c r="J140" s="141">
        <f>BK140</f>
        <v>0</v>
      </c>
      <c r="L140" s="129"/>
      <c r="M140" s="134"/>
      <c r="N140" s="135"/>
      <c r="O140" s="135"/>
      <c r="P140" s="136">
        <f>SUM(P141:P143)</f>
        <v>0</v>
      </c>
      <c r="Q140" s="135"/>
      <c r="R140" s="136">
        <f>SUM(R141:R143)</f>
        <v>0</v>
      </c>
      <c r="S140" s="135"/>
      <c r="T140" s="137">
        <f>SUM(T141:T143)</f>
        <v>0</v>
      </c>
      <c r="AR140" s="130" t="s">
        <v>85</v>
      </c>
      <c r="AT140" s="138" t="s">
        <v>76</v>
      </c>
      <c r="AU140" s="138" t="s">
        <v>85</v>
      </c>
      <c r="AY140" s="130" t="s">
        <v>127</v>
      </c>
      <c r="BK140" s="139">
        <f>SUM(BK141:BK143)</f>
        <v>0</v>
      </c>
    </row>
    <row r="141" spans="1:65" s="2" customFormat="1" ht="24.2" customHeight="1">
      <c r="A141" s="31"/>
      <c r="B141" s="142"/>
      <c r="C141" s="143" t="s">
        <v>152</v>
      </c>
      <c r="D141" s="143" t="s">
        <v>129</v>
      </c>
      <c r="E141" s="144" t="s">
        <v>146</v>
      </c>
      <c r="F141" s="145" t="s">
        <v>147</v>
      </c>
      <c r="G141" s="146" t="s">
        <v>132</v>
      </c>
      <c r="H141" s="147">
        <v>8.5</v>
      </c>
      <c r="I141" s="148"/>
      <c r="J141" s="149">
        <f>ROUND(I141*H141,2)</f>
        <v>0</v>
      </c>
      <c r="K141" s="145" t="s">
        <v>148</v>
      </c>
      <c r="L141" s="32"/>
      <c r="M141" s="150" t="s">
        <v>1</v>
      </c>
      <c r="N141" s="151" t="s">
        <v>42</v>
      </c>
      <c r="O141" s="57"/>
      <c r="P141" s="152">
        <f>O141*H141</f>
        <v>0</v>
      </c>
      <c r="Q141" s="152">
        <v>0</v>
      </c>
      <c r="R141" s="152">
        <f>Q141*H141</f>
        <v>0</v>
      </c>
      <c r="S141" s="152">
        <v>0</v>
      </c>
      <c r="T141" s="153">
        <f>S141*H141</f>
        <v>0</v>
      </c>
      <c r="U141" s="31"/>
      <c r="V141" s="31"/>
      <c r="W141" s="31"/>
      <c r="X141" s="31"/>
      <c r="Y141" s="31"/>
      <c r="Z141" s="31"/>
      <c r="AA141" s="31"/>
      <c r="AB141" s="31"/>
      <c r="AC141" s="31"/>
      <c r="AD141" s="31"/>
      <c r="AE141" s="31"/>
      <c r="AR141" s="154" t="s">
        <v>133</v>
      </c>
      <c r="AT141" s="154" t="s">
        <v>129</v>
      </c>
      <c r="AU141" s="154" t="s">
        <v>87</v>
      </c>
      <c r="AY141" s="16" t="s">
        <v>127</v>
      </c>
      <c r="BE141" s="155">
        <f>IF(N141="základní",J141,0)</f>
        <v>0</v>
      </c>
      <c r="BF141" s="155">
        <f>IF(N141="snížená",J141,0)</f>
        <v>0</v>
      </c>
      <c r="BG141" s="155">
        <f>IF(N141="zákl. přenesená",J141,0)</f>
        <v>0</v>
      </c>
      <c r="BH141" s="155">
        <f>IF(N141="sníž. přenesená",J141,0)</f>
        <v>0</v>
      </c>
      <c r="BI141" s="155">
        <f>IF(N141="nulová",J141,0)</f>
        <v>0</v>
      </c>
      <c r="BJ141" s="16" t="s">
        <v>85</v>
      </c>
      <c r="BK141" s="155">
        <f>ROUND(I141*H141,2)</f>
        <v>0</v>
      </c>
      <c r="BL141" s="16" t="s">
        <v>133</v>
      </c>
      <c r="BM141" s="154" t="s">
        <v>438</v>
      </c>
    </row>
    <row r="142" spans="1:65" s="2" customFormat="1" ht="24.2" customHeight="1">
      <c r="A142" s="31"/>
      <c r="B142" s="142"/>
      <c r="C142" s="143" t="s">
        <v>161</v>
      </c>
      <c r="D142" s="143" t="s">
        <v>129</v>
      </c>
      <c r="E142" s="144" t="s">
        <v>153</v>
      </c>
      <c r="F142" s="145" t="s">
        <v>154</v>
      </c>
      <c r="G142" s="146" t="s">
        <v>132</v>
      </c>
      <c r="H142" s="147">
        <v>119</v>
      </c>
      <c r="I142" s="148"/>
      <c r="J142" s="149">
        <f>ROUND(I142*H142,2)</f>
        <v>0</v>
      </c>
      <c r="K142" s="145" t="s">
        <v>148</v>
      </c>
      <c r="L142" s="32"/>
      <c r="M142" s="150" t="s">
        <v>1</v>
      </c>
      <c r="N142" s="151" t="s">
        <v>42</v>
      </c>
      <c r="O142" s="57"/>
      <c r="P142" s="152">
        <f>O142*H142</f>
        <v>0</v>
      </c>
      <c r="Q142" s="152">
        <v>0</v>
      </c>
      <c r="R142" s="152">
        <f>Q142*H142</f>
        <v>0</v>
      </c>
      <c r="S142" s="152">
        <v>0</v>
      </c>
      <c r="T142" s="153">
        <f>S142*H142</f>
        <v>0</v>
      </c>
      <c r="U142" s="31"/>
      <c r="V142" s="31"/>
      <c r="W142" s="31"/>
      <c r="X142" s="31"/>
      <c r="Y142" s="31"/>
      <c r="Z142" s="31"/>
      <c r="AA142" s="31"/>
      <c r="AB142" s="31"/>
      <c r="AC142" s="31"/>
      <c r="AD142" s="31"/>
      <c r="AE142" s="31"/>
      <c r="AR142" s="154" t="s">
        <v>133</v>
      </c>
      <c r="AT142" s="154" t="s">
        <v>129</v>
      </c>
      <c r="AU142" s="154" t="s">
        <v>87</v>
      </c>
      <c r="AY142" s="16" t="s">
        <v>127</v>
      </c>
      <c r="BE142" s="155">
        <f>IF(N142="základní",J142,0)</f>
        <v>0</v>
      </c>
      <c r="BF142" s="155">
        <f>IF(N142="snížená",J142,0)</f>
        <v>0</v>
      </c>
      <c r="BG142" s="155">
        <f>IF(N142="zákl. přenesená",J142,0)</f>
        <v>0</v>
      </c>
      <c r="BH142" s="155">
        <f>IF(N142="sníž. přenesená",J142,0)</f>
        <v>0</v>
      </c>
      <c r="BI142" s="155">
        <f>IF(N142="nulová",J142,0)</f>
        <v>0</v>
      </c>
      <c r="BJ142" s="16" t="s">
        <v>85</v>
      </c>
      <c r="BK142" s="155">
        <f>ROUND(I142*H142,2)</f>
        <v>0</v>
      </c>
      <c r="BL142" s="16" t="s">
        <v>133</v>
      </c>
      <c r="BM142" s="154" t="s">
        <v>439</v>
      </c>
    </row>
    <row r="143" spans="1:65" s="13" customFormat="1">
      <c r="B143" s="156"/>
      <c r="D143" s="157" t="s">
        <v>135</v>
      </c>
      <c r="E143" s="158" t="s">
        <v>1</v>
      </c>
      <c r="F143" s="159" t="s">
        <v>440</v>
      </c>
      <c r="H143" s="160">
        <v>119</v>
      </c>
      <c r="I143" s="161"/>
      <c r="L143" s="156"/>
      <c r="M143" s="162"/>
      <c r="N143" s="163"/>
      <c r="O143" s="163"/>
      <c r="P143" s="163"/>
      <c r="Q143" s="163"/>
      <c r="R143" s="163"/>
      <c r="S143" s="163"/>
      <c r="T143" s="164"/>
      <c r="AT143" s="158" t="s">
        <v>135</v>
      </c>
      <c r="AU143" s="158" t="s">
        <v>87</v>
      </c>
      <c r="AV143" s="13" t="s">
        <v>87</v>
      </c>
      <c r="AW143" s="13" t="s">
        <v>33</v>
      </c>
      <c r="AX143" s="13" t="s">
        <v>85</v>
      </c>
      <c r="AY143" s="158" t="s">
        <v>127</v>
      </c>
    </row>
    <row r="144" spans="1:65" s="12" customFormat="1" ht="25.9" customHeight="1">
      <c r="B144" s="129"/>
      <c r="D144" s="130" t="s">
        <v>76</v>
      </c>
      <c r="E144" s="131" t="s">
        <v>157</v>
      </c>
      <c r="F144" s="131" t="s">
        <v>158</v>
      </c>
      <c r="I144" s="132"/>
      <c r="J144" s="133">
        <f>BK144</f>
        <v>0</v>
      </c>
      <c r="L144" s="129"/>
      <c r="M144" s="134"/>
      <c r="N144" s="135"/>
      <c r="O144" s="135"/>
      <c r="P144" s="136">
        <f>P145</f>
        <v>0</v>
      </c>
      <c r="Q144" s="135"/>
      <c r="R144" s="136">
        <f>R145</f>
        <v>0</v>
      </c>
      <c r="S144" s="135"/>
      <c r="T144" s="137">
        <f>T145</f>
        <v>0</v>
      </c>
      <c r="AR144" s="130" t="s">
        <v>87</v>
      </c>
      <c r="AT144" s="138" t="s">
        <v>76</v>
      </c>
      <c r="AU144" s="138" t="s">
        <v>77</v>
      </c>
      <c r="AY144" s="130" t="s">
        <v>127</v>
      </c>
      <c r="BK144" s="139">
        <f>BK145</f>
        <v>0</v>
      </c>
    </row>
    <row r="145" spans="1:65" s="12" customFormat="1" ht="22.9" customHeight="1">
      <c r="B145" s="129"/>
      <c r="D145" s="130" t="s">
        <v>76</v>
      </c>
      <c r="E145" s="140" t="s">
        <v>167</v>
      </c>
      <c r="F145" s="140" t="s">
        <v>168</v>
      </c>
      <c r="I145" s="132"/>
      <c r="J145" s="141">
        <f>BK145</f>
        <v>0</v>
      </c>
      <c r="L145" s="129"/>
      <c r="M145" s="134"/>
      <c r="N145" s="135"/>
      <c r="O145" s="135"/>
      <c r="P145" s="136">
        <f>SUM(P146:P148)</f>
        <v>0</v>
      </c>
      <c r="Q145" s="135"/>
      <c r="R145" s="136">
        <f>SUM(R146:R148)</f>
        <v>0</v>
      </c>
      <c r="S145" s="135"/>
      <c r="T145" s="137">
        <f>SUM(T146:T148)</f>
        <v>0</v>
      </c>
      <c r="AR145" s="130" t="s">
        <v>87</v>
      </c>
      <c r="AT145" s="138" t="s">
        <v>76</v>
      </c>
      <c r="AU145" s="138" t="s">
        <v>85</v>
      </c>
      <c r="AY145" s="130" t="s">
        <v>127</v>
      </c>
      <c r="BK145" s="139">
        <f>SUM(BK146:BK148)</f>
        <v>0</v>
      </c>
    </row>
    <row r="146" spans="1:65" s="2" customFormat="1" ht="24.2" customHeight="1">
      <c r="A146" s="31"/>
      <c r="B146" s="142"/>
      <c r="C146" s="143" t="s">
        <v>169</v>
      </c>
      <c r="D146" s="143" t="s">
        <v>129</v>
      </c>
      <c r="E146" s="144" t="s">
        <v>170</v>
      </c>
      <c r="F146" s="145" t="s">
        <v>171</v>
      </c>
      <c r="G146" s="146" t="s">
        <v>172</v>
      </c>
      <c r="H146" s="147">
        <v>207</v>
      </c>
      <c r="I146" s="148"/>
      <c r="J146" s="149">
        <f>ROUND(I146*H146,2)</f>
        <v>0</v>
      </c>
      <c r="K146" s="145" t="s">
        <v>1</v>
      </c>
      <c r="L146" s="32"/>
      <c r="M146" s="150" t="s">
        <v>1</v>
      </c>
      <c r="N146" s="151" t="s">
        <v>42</v>
      </c>
      <c r="O146" s="57"/>
      <c r="P146" s="152">
        <f>O146*H146</f>
        <v>0</v>
      </c>
      <c r="Q146" s="152">
        <v>0</v>
      </c>
      <c r="R146" s="152">
        <f>Q146*H146</f>
        <v>0</v>
      </c>
      <c r="S146" s="152">
        <v>0</v>
      </c>
      <c r="T146" s="153">
        <f>S146*H146</f>
        <v>0</v>
      </c>
      <c r="U146" s="31"/>
      <c r="V146" s="31"/>
      <c r="W146" s="31"/>
      <c r="X146" s="31"/>
      <c r="Y146" s="31"/>
      <c r="Z146" s="31"/>
      <c r="AA146" s="31"/>
      <c r="AB146" s="31"/>
      <c r="AC146" s="31"/>
      <c r="AD146" s="31"/>
      <c r="AE146" s="31"/>
      <c r="AR146" s="154" t="s">
        <v>165</v>
      </c>
      <c r="AT146" s="154" t="s">
        <v>129</v>
      </c>
      <c r="AU146" s="154" t="s">
        <v>87</v>
      </c>
      <c r="AY146" s="16" t="s">
        <v>127</v>
      </c>
      <c r="BE146" s="155">
        <f>IF(N146="základní",J146,0)</f>
        <v>0</v>
      </c>
      <c r="BF146" s="155">
        <f>IF(N146="snížená",J146,0)</f>
        <v>0</v>
      </c>
      <c r="BG146" s="155">
        <f>IF(N146="zákl. přenesená",J146,0)</f>
        <v>0</v>
      </c>
      <c r="BH146" s="155">
        <f>IF(N146="sníž. přenesená",J146,0)</f>
        <v>0</v>
      </c>
      <c r="BI146" s="155">
        <f>IF(N146="nulová",J146,0)</f>
        <v>0</v>
      </c>
      <c r="BJ146" s="16" t="s">
        <v>85</v>
      </c>
      <c r="BK146" s="155">
        <f>ROUND(I146*H146,2)</f>
        <v>0</v>
      </c>
      <c r="BL146" s="16" t="s">
        <v>165</v>
      </c>
      <c r="BM146" s="154" t="s">
        <v>441</v>
      </c>
    </row>
    <row r="147" spans="1:65" s="2" customFormat="1" ht="39">
      <c r="A147" s="31"/>
      <c r="B147" s="32"/>
      <c r="C147" s="31"/>
      <c r="D147" s="157" t="s">
        <v>174</v>
      </c>
      <c r="E147" s="31"/>
      <c r="F147" s="173" t="s">
        <v>175</v>
      </c>
      <c r="G147" s="31"/>
      <c r="H147" s="31"/>
      <c r="I147" s="174"/>
      <c r="J147" s="31"/>
      <c r="K147" s="31"/>
      <c r="L147" s="32"/>
      <c r="M147" s="175"/>
      <c r="N147" s="176"/>
      <c r="O147" s="57"/>
      <c r="P147" s="57"/>
      <c r="Q147" s="57"/>
      <c r="R147" s="57"/>
      <c r="S147" s="57"/>
      <c r="T147" s="58"/>
      <c r="U147" s="31"/>
      <c r="V147" s="31"/>
      <c r="W147" s="31"/>
      <c r="X147" s="31"/>
      <c r="Y147" s="31"/>
      <c r="Z147" s="31"/>
      <c r="AA147" s="31"/>
      <c r="AB147" s="31"/>
      <c r="AC147" s="31"/>
      <c r="AD147" s="31"/>
      <c r="AE147" s="31"/>
      <c r="AT147" s="16" t="s">
        <v>174</v>
      </c>
      <c r="AU147" s="16" t="s">
        <v>87</v>
      </c>
    </row>
    <row r="148" spans="1:65" s="13" customFormat="1">
      <c r="B148" s="156"/>
      <c r="D148" s="157" t="s">
        <v>135</v>
      </c>
      <c r="E148" s="158" t="s">
        <v>1</v>
      </c>
      <c r="F148" s="159" t="s">
        <v>442</v>
      </c>
      <c r="H148" s="160">
        <v>207</v>
      </c>
      <c r="I148" s="161"/>
      <c r="L148" s="156"/>
      <c r="M148" s="162"/>
      <c r="N148" s="163"/>
      <c r="O148" s="163"/>
      <c r="P148" s="163"/>
      <c r="Q148" s="163"/>
      <c r="R148" s="163"/>
      <c r="S148" s="163"/>
      <c r="T148" s="164"/>
      <c r="AT148" s="158" t="s">
        <v>135</v>
      </c>
      <c r="AU148" s="158" t="s">
        <v>87</v>
      </c>
      <c r="AV148" s="13" t="s">
        <v>87</v>
      </c>
      <c r="AW148" s="13" t="s">
        <v>33</v>
      </c>
      <c r="AX148" s="13" t="s">
        <v>85</v>
      </c>
      <c r="AY148" s="158" t="s">
        <v>127</v>
      </c>
    </row>
    <row r="149" spans="1:65" s="12" customFormat="1" ht="25.9" customHeight="1">
      <c r="B149" s="129"/>
      <c r="D149" s="130" t="s">
        <v>76</v>
      </c>
      <c r="E149" s="131" t="s">
        <v>236</v>
      </c>
      <c r="F149" s="131" t="s">
        <v>237</v>
      </c>
      <c r="I149" s="132"/>
      <c r="J149" s="133">
        <f>BK149</f>
        <v>0</v>
      </c>
      <c r="L149" s="129"/>
      <c r="M149" s="134"/>
      <c r="N149" s="135"/>
      <c r="O149" s="135"/>
      <c r="P149" s="136">
        <f>SUM(P150:P174)</f>
        <v>0</v>
      </c>
      <c r="Q149" s="135"/>
      <c r="R149" s="136">
        <f>SUM(R150:R174)</f>
        <v>6.75</v>
      </c>
      <c r="S149" s="135"/>
      <c r="T149" s="137">
        <f>SUM(T150:T174)</f>
        <v>0</v>
      </c>
      <c r="AR149" s="130" t="s">
        <v>133</v>
      </c>
      <c r="AT149" s="138" t="s">
        <v>76</v>
      </c>
      <c r="AU149" s="138" t="s">
        <v>77</v>
      </c>
      <c r="AY149" s="130" t="s">
        <v>127</v>
      </c>
      <c r="BK149" s="139">
        <f>SUM(BK150:BK174)</f>
        <v>0</v>
      </c>
    </row>
    <row r="150" spans="1:65" s="2" customFormat="1" ht="16.5" customHeight="1">
      <c r="A150" s="31"/>
      <c r="B150" s="142"/>
      <c r="C150" s="143" t="s">
        <v>179</v>
      </c>
      <c r="D150" s="143" t="s">
        <v>129</v>
      </c>
      <c r="E150" s="144" t="s">
        <v>239</v>
      </c>
      <c r="F150" s="145" t="s">
        <v>240</v>
      </c>
      <c r="G150" s="146" t="s">
        <v>241</v>
      </c>
      <c r="H150" s="147">
        <v>288</v>
      </c>
      <c r="I150" s="148"/>
      <c r="J150" s="149">
        <f>ROUND(I150*H150,2)</f>
        <v>0</v>
      </c>
      <c r="K150" s="145" t="s">
        <v>148</v>
      </c>
      <c r="L150" s="32"/>
      <c r="M150" s="150" t="s">
        <v>1</v>
      </c>
      <c r="N150" s="151" t="s">
        <v>42</v>
      </c>
      <c r="O150" s="57"/>
      <c r="P150" s="152">
        <f>O150*H150</f>
        <v>0</v>
      </c>
      <c r="Q150" s="152">
        <v>0</v>
      </c>
      <c r="R150" s="152">
        <f>Q150*H150</f>
        <v>0</v>
      </c>
      <c r="S150" s="152">
        <v>0</v>
      </c>
      <c r="T150" s="153">
        <f>S150*H150</f>
        <v>0</v>
      </c>
      <c r="U150" s="31"/>
      <c r="V150" s="31"/>
      <c r="W150" s="31"/>
      <c r="X150" s="31"/>
      <c r="Y150" s="31"/>
      <c r="Z150" s="31"/>
      <c r="AA150" s="31"/>
      <c r="AB150" s="31"/>
      <c r="AC150" s="31"/>
      <c r="AD150" s="31"/>
      <c r="AE150" s="31"/>
      <c r="AR150" s="154" t="s">
        <v>242</v>
      </c>
      <c r="AT150" s="154" t="s">
        <v>129</v>
      </c>
      <c r="AU150" s="154" t="s">
        <v>85</v>
      </c>
      <c r="AY150" s="16" t="s">
        <v>127</v>
      </c>
      <c r="BE150" s="155">
        <f>IF(N150="základní",J150,0)</f>
        <v>0</v>
      </c>
      <c r="BF150" s="155">
        <f>IF(N150="snížená",J150,0)</f>
        <v>0</v>
      </c>
      <c r="BG150" s="155">
        <f>IF(N150="zákl. přenesená",J150,0)</f>
        <v>0</v>
      </c>
      <c r="BH150" s="155">
        <f>IF(N150="sníž. přenesená",J150,0)</f>
        <v>0</v>
      </c>
      <c r="BI150" s="155">
        <f>IF(N150="nulová",J150,0)</f>
        <v>0</v>
      </c>
      <c r="BJ150" s="16" t="s">
        <v>85</v>
      </c>
      <c r="BK150" s="155">
        <f>ROUND(I150*H150,2)</f>
        <v>0</v>
      </c>
      <c r="BL150" s="16" t="s">
        <v>242</v>
      </c>
      <c r="BM150" s="154" t="s">
        <v>443</v>
      </c>
    </row>
    <row r="151" spans="1:65" s="2" customFormat="1" ht="48.75">
      <c r="A151" s="31"/>
      <c r="B151" s="32"/>
      <c r="C151" s="31"/>
      <c r="D151" s="157" t="s">
        <v>174</v>
      </c>
      <c r="E151" s="31"/>
      <c r="F151" s="173" t="s">
        <v>244</v>
      </c>
      <c r="G151" s="31"/>
      <c r="H151" s="31"/>
      <c r="I151" s="174"/>
      <c r="J151" s="31"/>
      <c r="K151" s="31"/>
      <c r="L151" s="32"/>
      <c r="M151" s="175"/>
      <c r="N151" s="176"/>
      <c r="O151" s="57"/>
      <c r="P151" s="57"/>
      <c r="Q151" s="57"/>
      <c r="R151" s="57"/>
      <c r="S151" s="57"/>
      <c r="T151" s="58"/>
      <c r="U151" s="31"/>
      <c r="V151" s="31"/>
      <c r="W151" s="31"/>
      <c r="X151" s="31"/>
      <c r="Y151" s="31"/>
      <c r="Z151" s="31"/>
      <c r="AA151" s="31"/>
      <c r="AB151" s="31"/>
      <c r="AC151" s="31"/>
      <c r="AD151" s="31"/>
      <c r="AE151" s="31"/>
      <c r="AT151" s="16" t="s">
        <v>174</v>
      </c>
      <c r="AU151" s="16" t="s">
        <v>85</v>
      </c>
    </row>
    <row r="152" spans="1:65" s="13" customFormat="1">
      <c r="B152" s="156"/>
      <c r="D152" s="157" t="s">
        <v>135</v>
      </c>
      <c r="E152" s="158" t="s">
        <v>1</v>
      </c>
      <c r="F152" s="159" t="s">
        <v>444</v>
      </c>
      <c r="H152" s="160">
        <v>288</v>
      </c>
      <c r="I152" s="161"/>
      <c r="L152" s="156"/>
      <c r="M152" s="162"/>
      <c r="N152" s="163"/>
      <c r="O152" s="163"/>
      <c r="P152" s="163"/>
      <c r="Q152" s="163"/>
      <c r="R152" s="163"/>
      <c r="S152" s="163"/>
      <c r="T152" s="164"/>
      <c r="AT152" s="158" t="s">
        <v>135</v>
      </c>
      <c r="AU152" s="158" t="s">
        <v>85</v>
      </c>
      <c r="AV152" s="13" t="s">
        <v>87</v>
      </c>
      <c r="AW152" s="13" t="s">
        <v>33</v>
      </c>
      <c r="AX152" s="13" t="s">
        <v>85</v>
      </c>
      <c r="AY152" s="158" t="s">
        <v>127</v>
      </c>
    </row>
    <row r="153" spans="1:65" s="2" customFormat="1" ht="16.5" customHeight="1">
      <c r="A153" s="31"/>
      <c r="B153" s="142"/>
      <c r="C153" s="177" t="s">
        <v>187</v>
      </c>
      <c r="D153" s="177" t="s">
        <v>188</v>
      </c>
      <c r="E153" s="178" t="s">
        <v>248</v>
      </c>
      <c r="F153" s="179" t="s">
        <v>249</v>
      </c>
      <c r="G153" s="180" t="s">
        <v>250</v>
      </c>
      <c r="H153" s="181">
        <v>9</v>
      </c>
      <c r="I153" s="182"/>
      <c r="J153" s="183">
        <f>ROUND(I153*H153,2)</f>
        <v>0</v>
      </c>
      <c r="K153" s="179" t="s">
        <v>1</v>
      </c>
      <c r="L153" s="184"/>
      <c r="M153" s="185" t="s">
        <v>1</v>
      </c>
      <c r="N153" s="186" t="s">
        <v>42</v>
      </c>
      <c r="O153" s="57"/>
      <c r="P153" s="152">
        <f>O153*H153</f>
        <v>0</v>
      </c>
      <c r="Q153" s="152">
        <v>0.75</v>
      </c>
      <c r="R153" s="152">
        <f>Q153*H153</f>
        <v>6.75</v>
      </c>
      <c r="S153" s="152">
        <v>0</v>
      </c>
      <c r="T153" s="153">
        <f>S153*H153</f>
        <v>0</v>
      </c>
      <c r="U153" s="31"/>
      <c r="V153" s="31"/>
      <c r="W153" s="31"/>
      <c r="X153" s="31"/>
      <c r="Y153" s="31"/>
      <c r="Z153" s="31"/>
      <c r="AA153" s="31"/>
      <c r="AB153" s="31"/>
      <c r="AC153" s="31"/>
      <c r="AD153" s="31"/>
      <c r="AE153" s="31"/>
      <c r="AR153" s="154" t="s">
        <v>242</v>
      </c>
      <c r="AT153" s="154" t="s">
        <v>188</v>
      </c>
      <c r="AU153" s="154" t="s">
        <v>85</v>
      </c>
      <c r="AY153" s="16" t="s">
        <v>127</v>
      </c>
      <c r="BE153" s="155">
        <f>IF(N153="základní",J153,0)</f>
        <v>0</v>
      </c>
      <c r="BF153" s="155">
        <f>IF(N153="snížená",J153,0)</f>
        <v>0</v>
      </c>
      <c r="BG153" s="155">
        <f>IF(N153="zákl. přenesená",J153,0)</f>
        <v>0</v>
      </c>
      <c r="BH153" s="155">
        <f>IF(N153="sníž. přenesená",J153,0)</f>
        <v>0</v>
      </c>
      <c r="BI153" s="155">
        <f>IF(N153="nulová",J153,0)</f>
        <v>0</v>
      </c>
      <c r="BJ153" s="16" t="s">
        <v>85</v>
      </c>
      <c r="BK153" s="155">
        <f>ROUND(I153*H153,2)</f>
        <v>0</v>
      </c>
      <c r="BL153" s="16" t="s">
        <v>242</v>
      </c>
      <c r="BM153" s="154" t="s">
        <v>445</v>
      </c>
    </row>
    <row r="154" spans="1:65" s="13" customFormat="1">
      <c r="B154" s="156"/>
      <c r="D154" s="157" t="s">
        <v>135</v>
      </c>
      <c r="E154" s="158" t="s">
        <v>1</v>
      </c>
      <c r="F154" s="159" t="s">
        <v>446</v>
      </c>
      <c r="H154" s="160">
        <v>9</v>
      </c>
      <c r="I154" s="161"/>
      <c r="L154" s="156"/>
      <c r="M154" s="162"/>
      <c r="N154" s="163"/>
      <c r="O154" s="163"/>
      <c r="P154" s="163"/>
      <c r="Q154" s="163"/>
      <c r="R154" s="163"/>
      <c r="S154" s="163"/>
      <c r="T154" s="164"/>
      <c r="AT154" s="158" t="s">
        <v>135</v>
      </c>
      <c r="AU154" s="158" t="s">
        <v>85</v>
      </c>
      <c r="AV154" s="13" t="s">
        <v>87</v>
      </c>
      <c r="AW154" s="13" t="s">
        <v>33</v>
      </c>
      <c r="AX154" s="13" t="s">
        <v>85</v>
      </c>
      <c r="AY154" s="158" t="s">
        <v>127</v>
      </c>
    </row>
    <row r="155" spans="1:65" s="2" customFormat="1" ht="16.5" customHeight="1">
      <c r="A155" s="31"/>
      <c r="B155" s="142"/>
      <c r="C155" s="143" t="s">
        <v>194</v>
      </c>
      <c r="D155" s="143" t="s">
        <v>129</v>
      </c>
      <c r="E155" s="144" t="s">
        <v>268</v>
      </c>
      <c r="F155" s="145" t="s">
        <v>269</v>
      </c>
      <c r="G155" s="146" t="s">
        <v>241</v>
      </c>
      <c r="H155" s="147">
        <v>252</v>
      </c>
      <c r="I155" s="148"/>
      <c r="J155" s="149">
        <f>ROUND(I155*H155,2)</f>
        <v>0</v>
      </c>
      <c r="K155" s="145" t="s">
        <v>148</v>
      </c>
      <c r="L155" s="32"/>
      <c r="M155" s="150" t="s">
        <v>1</v>
      </c>
      <c r="N155" s="151" t="s">
        <v>42</v>
      </c>
      <c r="O155" s="57"/>
      <c r="P155" s="152">
        <f>O155*H155</f>
        <v>0</v>
      </c>
      <c r="Q155" s="152">
        <v>0</v>
      </c>
      <c r="R155" s="152">
        <f>Q155*H155</f>
        <v>0</v>
      </c>
      <c r="S155" s="152">
        <v>0</v>
      </c>
      <c r="T155" s="153">
        <f>S155*H155</f>
        <v>0</v>
      </c>
      <c r="U155" s="31"/>
      <c r="V155" s="31"/>
      <c r="W155" s="31"/>
      <c r="X155" s="31"/>
      <c r="Y155" s="31"/>
      <c r="Z155" s="31"/>
      <c r="AA155" s="31"/>
      <c r="AB155" s="31"/>
      <c r="AC155" s="31"/>
      <c r="AD155" s="31"/>
      <c r="AE155" s="31"/>
      <c r="AR155" s="154" t="s">
        <v>242</v>
      </c>
      <c r="AT155" s="154" t="s">
        <v>129</v>
      </c>
      <c r="AU155" s="154" t="s">
        <v>85</v>
      </c>
      <c r="AY155" s="16" t="s">
        <v>127</v>
      </c>
      <c r="BE155" s="155">
        <f>IF(N155="základní",J155,0)</f>
        <v>0</v>
      </c>
      <c r="BF155" s="155">
        <f>IF(N155="snížená",J155,0)</f>
        <v>0</v>
      </c>
      <c r="BG155" s="155">
        <f>IF(N155="zákl. přenesená",J155,0)</f>
        <v>0</v>
      </c>
      <c r="BH155" s="155">
        <f>IF(N155="sníž. přenesená",J155,0)</f>
        <v>0</v>
      </c>
      <c r="BI155" s="155">
        <f>IF(N155="nulová",J155,0)</f>
        <v>0</v>
      </c>
      <c r="BJ155" s="16" t="s">
        <v>85</v>
      </c>
      <c r="BK155" s="155">
        <f>ROUND(I155*H155,2)</f>
        <v>0</v>
      </c>
      <c r="BL155" s="16" t="s">
        <v>242</v>
      </c>
      <c r="BM155" s="154" t="s">
        <v>447</v>
      </c>
    </row>
    <row r="156" spans="1:65" s="2" customFormat="1" ht="39">
      <c r="A156" s="31"/>
      <c r="B156" s="32"/>
      <c r="C156" s="31"/>
      <c r="D156" s="157" t="s">
        <v>174</v>
      </c>
      <c r="E156" s="31"/>
      <c r="F156" s="173" t="s">
        <v>271</v>
      </c>
      <c r="G156" s="31"/>
      <c r="H156" s="31"/>
      <c r="I156" s="174"/>
      <c r="J156" s="31"/>
      <c r="K156" s="31"/>
      <c r="L156" s="32"/>
      <c r="M156" s="175"/>
      <c r="N156" s="176"/>
      <c r="O156" s="57"/>
      <c r="P156" s="57"/>
      <c r="Q156" s="57"/>
      <c r="R156" s="57"/>
      <c r="S156" s="57"/>
      <c r="T156" s="58"/>
      <c r="U156" s="31"/>
      <c r="V156" s="31"/>
      <c r="W156" s="31"/>
      <c r="X156" s="31"/>
      <c r="Y156" s="31"/>
      <c r="Z156" s="31"/>
      <c r="AA156" s="31"/>
      <c r="AB156" s="31"/>
      <c r="AC156" s="31"/>
      <c r="AD156" s="31"/>
      <c r="AE156" s="31"/>
      <c r="AT156" s="16" t="s">
        <v>174</v>
      </c>
      <c r="AU156" s="16" t="s">
        <v>85</v>
      </c>
    </row>
    <row r="157" spans="1:65" s="13" customFormat="1" ht="22.5">
      <c r="B157" s="156"/>
      <c r="D157" s="157" t="s">
        <v>135</v>
      </c>
      <c r="E157" s="158" t="s">
        <v>1</v>
      </c>
      <c r="F157" s="159" t="s">
        <v>448</v>
      </c>
      <c r="H157" s="160">
        <v>108</v>
      </c>
      <c r="I157" s="161"/>
      <c r="L157" s="156"/>
      <c r="M157" s="162"/>
      <c r="N157" s="163"/>
      <c r="O157" s="163"/>
      <c r="P157" s="163"/>
      <c r="Q157" s="163"/>
      <c r="R157" s="163"/>
      <c r="S157" s="163"/>
      <c r="T157" s="164"/>
      <c r="AT157" s="158" t="s">
        <v>135</v>
      </c>
      <c r="AU157" s="158" t="s">
        <v>85</v>
      </c>
      <c r="AV157" s="13" t="s">
        <v>87</v>
      </c>
      <c r="AW157" s="13" t="s">
        <v>33</v>
      </c>
      <c r="AX157" s="13" t="s">
        <v>77</v>
      </c>
      <c r="AY157" s="158" t="s">
        <v>127</v>
      </c>
    </row>
    <row r="158" spans="1:65" s="13" customFormat="1" ht="22.5">
      <c r="B158" s="156"/>
      <c r="D158" s="157" t="s">
        <v>135</v>
      </c>
      <c r="E158" s="158" t="s">
        <v>1</v>
      </c>
      <c r="F158" s="159" t="s">
        <v>449</v>
      </c>
      <c r="H158" s="160">
        <v>144</v>
      </c>
      <c r="I158" s="161"/>
      <c r="L158" s="156"/>
      <c r="M158" s="162"/>
      <c r="N158" s="163"/>
      <c r="O158" s="163"/>
      <c r="P158" s="163"/>
      <c r="Q158" s="163"/>
      <c r="R158" s="163"/>
      <c r="S158" s="163"/>
      <c r="T158" s="164"/>
      <c r="AT158" s="158" t="s">
        <v>135</v>
      </c>
      <c r="AU158" s="158" t="s">
        <v>85</v>
      </c>
      <c r="AV158" s="13" t="s">
        <v>87</v>
      </c>
      <c r="AW158" s="13" t="s">
        <v>33</v>
      </c>
      <c r="AX158" s="13" t="s">
        <v>77</v>
      </c>
      <c r="AY158" s="158" t="s">
        <v>127</v>
      </c>
    </row>
    <row r="159" spans="1:65" s="14" customFormat="1">
      <c r="B159" s="165"/>
      <c r="D159" s="157" t="s">
        <v>135</v>
      </c>
      <c r="E159" s="166" t="s">
        <v>1</v>
      </c>
      <c r="F159" s="167" t="s">
        <v>151</v>
      </c>
      <c r="H159" s="168">
        <v>252</v>
      </c>
      <c r="I159" s="169"/>
      <c r="L159" s="165"/>
      <c r="M159" s="170"/>
      <c r="N159" s="171"/>
      <c r="O159" s="171"/>
      <c r="P159" s="171"/>
      <c r="Q159" s="171"/>
      <c r="R159" s="171"/>
      <c r="S159" s="171"/>
      <c r="T159" s="172"/>
      <c r="AT159" s="166" t="s">
        <v>135</v>
      </c>
      <c r="AU159" s="166" t="s">
        <v>85</v>
      </c>
      <c r="AV159" s="14" t="s">
        <v>133</v>
      </c>
      <c r="AW159" s="14" t="s">
        <v>33</v>
      </c>
      <c r="AX159" s="14" t="s">
        <v>85</v>
      </c>
      <c r="AY159" s="166" t="s">
        <v>127</v>
      </c>
    </row>
    <row r="160" spans="1:65" s="2" customFormat="1" ht="21.75" customHeight="1">
      <c r="A160" s="31"/>
      <c r="B160" s="142"/>
      <c r="C160" s="143" t="s">
        <v>202</v>
      </c>
      <c r="D160" s="143" t="s">
        <v>129</v>
      </c>
      <c r="E160" s="144" t="s">
        <v>275</v>
      </c>
      <c r="F160" s="145" t="s">
        <v>276</v>
      </c>
      <c r="G160" s="146" t="s">
        <v>241</v>
      </c>
      <c r="H160" s="147">
        <v>324</v>
      </c>
      <c r="I160" s="148"/>
      <c r="J160" s="149">
        <f>ROUND(I160*H160,2)</f>
        <v>0</v>
      </c>
      <c r="K160" s="145" t="s">
        <v>148</v>
      </c>
      <c r="L160" s="32"/>
      <c r="M160" s="150" t="s">
        <v>1</v>
      </c>
      <c r="N160" s="151" t="s">
        <v>42</v>
      </c>
      <c r="O160" s="57"/>
      <c r="P160" s="152">
        <f>O160*H160</f>
        <v>0</v>
      </c>
      <c r="Q160" s="152">
        <v>0</v>
      </c>
      <c r="R160" s="152">
        <f>Q160*H160</f>
        <v>0</v>
      </c>
      <c r="S160" s="152">
        <v>0</v>
      </c>
      <c r="T160" s="153">
        <f>S160*H160</f>
        <v>0</v>
      </c>
      <c r="U160" s="31"/>
      <c r="V160" s="31"/>
      <c r="W160" s="31"/>
      <c r="X160" s="31"/>
      <c r="Y160" s="31"/>
      <c r="Z160" s="31"/>
      <c r="AA160" s="31"/>
      <c r="AB160" s="31"/>
      <c r="AC160" s="31"/>
      <c r="AD160" s="31"/>
      <c r="AE160" s="31"/>
      <c r="AR160" s="154" t="s">
        <v>242</v>
      </c>
      <c r="AT160" s="154" t="s">
        <v>129</v>
      </c>
      <c r="AU160" s="154" t="s">
        <v>85</v>
      </c>
      <c r="AY160" s="16" t="s">
        <v>127</v>
      </c>
      <c r="BE160" s="155">
        <f>IF(N160="základní",J160,0)</f>
        <v>0</v>
      </c>
      <c r="BF160" s="155">
        <f>IF(N160="snížená",J160,0)</f>
        <v>0</v>
      </c>
      <c r="BG160" s="155">
        <f>IF(N160="zákl. přenesená",J160,0)</f>
        <v>0</v>
      </c>
      <c r="BH160" s="155">
        <f>IF(N160="sníž. přenesená",J160,0)</f>
        <v>0</v>
      </c>
      <c r="BI160" s="155">
        <f>IF(N160="nulová",J160,0)</f>
        <v>0</v>
      </c>
      <c r="BJ160" s="16" t="s">
        <v>85</v>
      </c>
      <c r="BK160" s="155">
        <f>ROUND(I160*H160,2)</f>
        <v>0</v>
      </c>
      <c r="BL160" s="16" t="s">
        <v>242</v>
      </c>
      <c r="BM160" s="154" t="s">
        <v>450</v>
      </c>
    </row>
    <row r="161" spans="1:65" s="2" customFormat="1" ht="58.5">
      <c r="A161" s="31"/>
      <c r="B161" s="32"/>
      <c r="C161" s="31"/>
      <c r="D161" s="157" t="s">
        <v>174</v>
      </c>
      <c r="E161" s="31"/>
      <c r="F161" s="173" t="s">
        <v>451</v>
      </c>
      <c r="G161" s="31"/>
      <c r="H161" s="31"/>
      <c r="I161" s="174"/>
      <c r="J161" s="31"/>
      <c r="K161" s="31"/>
      <c r="L161" s="32"/>
      <c r="M161" s="175"/>
      <c r="N161" s="176"/>
      <c r="O161" s="57"/>
      <c r="P161" s="57"/>
      <c r="Q161" s="57"/>
      <c r="R161" s="57"/>
      <c r="S161" s="57"/>
      <c r="T161" s="58"/>
      <c r="U161" s="31"/>
      <c r="V161" s="31"/>
      <c r="W161" s="31"/>
      <c r="X161" s="31"/>
      <c r="Y161" s="31"/>
      <c r="Z161" s="31"/>
      <c r="AA161" s="31"/>
      <c r="AB161" s="31"/>
      <c r="AC161" s="31"/>
      <c r="AD161" s="31"/>
      <c r="AE161" s="31"/>
      <c r="AT161" s="16" t="s">
        <v>174</v>
      </c>
      <c r="AU161" s="16" t="s">
        <v>85</v>
      </c>
    </row>
    <row r="162" spans="1:65" s="13" customFormat="1">
      <c r="B162" s="156"/>
      <c r="D162" s="157" t="s">
        <v>135</v>
      </c>
      <c r="E162" s="158" t="s">
        <v>1</v>
      </c>
      <c r="F162" s="159" t="s">
        <v>452</v>
      </c>
      <c r="H162" s="160">
        <v>324</v>
      </c>
      <c r="I162" s="161"/>
      <c r="L162" s="156"/>
      <c r="M162" s="162"/>
      <c r="N162" s="163"/>
      <c r="O162" s="163"/>
      <c r="P162" s="163"/>
      <c r="Q162" s="163"/>
      <c r="R162" s="163"/>
      <c r="S162" s="163"/>
      <c r="T162" s="164"/>
      <c r="AT162" s="158" t="s">
        <v>135</v>
      </c>
      <c r="AU162" s="158" t="s">
        <v>85</v>
      </c>
      <c r="AV162" s="13" t="s">
        <v>87</v>
      </c>
      <c r="AW162" s="13" t="s">
        <v>33</v>
      </c>
      <c r="AX162" s="13" t="s">
        <v>85</v>
      </c>
      <c r="AY162" s="158" t="s">
        <v>127</v>
      </c>
    </row>
    <row r="163" spans="1:65" s="2" customFormat="1" ht="24.2" customHeight="1">
      <c r="A163" s="31"/>
      <c r="B163" s="142"/>
      <c r="C163" s="143" t="s">
        <v>205</v>
      </c>
      <c r="D163" s="143" t="s">
        <v>129</v>
      </c>
      <c r="E163" s="144" t="s">
        <v>292</v>
      </c>
      <c r="F163" s="145" t="s">
        <v>293</v>
      </c>
      <c r="G163" s="146" t="s">
        <v>241</v>
      </c>
      <c r="H163" s="147">
        <v>1020</v>
      </c>
      <c r="I163" s="148"/>
      <c r="J163" s="149">
        <f>ROUND(I163*H163,2)</f>
        <v>0</v>
      </c>
      <c r="K163" s="145" t="s">
        <v>148</v>
      </c>
      <c r="L163" s="32"/>
      <c r="M163" s="150" t="s">
        <v>1</v>
      </c>
      <c r="N163" s="151" t="s">
        <v>42</v>
      </c>
      <c r="O163" s="57"/>
      <c r="P163" s="152">
        <f>O163*H163</f>
        <v>0</v>
      </c>
      <c r="Q163" s="152">
        <v>0</v>
      </c>
      <c r="R163" s="152">
        <f>Q163*H163</f>
        <v>0</v>
      </c>
      <c r="S163" s="152">
        <v>0</v>
      </c>
      <c r="T163" s="153">
        <f>S163*H163</f>
        <v>0</v>
      </c>
      <c r="U163" s="31"/>
      <c r="V163" s="31"/>
      <c r="W163" s="31"/>
      <c r="X163" s="31"/>
      <c r="Y163" s="31"/>
      <c r="Z163" s="31"/>
      <c r="AA163" s="31"/>
      <c r="AB163" s="31"/>
      <c r="AC163" s="31"/>
      <c r="AD163" s="31"/>
      <c r="AE163" s="31"/>
      <c r="AR163" s="154" t="s">
        <v>242</v>
      </c>
      <c r="AT163" s="154" t="s">
        <v>129</v>
      </c>
      <c r="AU163" s="154" t="s">
        <v>85</v>
      </c>
      <c r="AY163" s="16" t="s">
        <v>127</v>
      </c>
      <c r="BE163" s="155">
        <f>IF(N163="základní",J163,0)</f>
        <v>0</v>
      </c>
      <c r="BF163" s="155">
        <f>IF(N163="snížená",J163,0)</f>
        <v>0</v>
      </c>
      <c r="BG163" s="155">
        <f>IF(N163="zákl. přenesená",J163,0)</f>
        <v>0</v>
      </c>
      <c r="BH163" s="155">
        <f>IF(N163="sníž. přenesená",J163,0)</f>
        <v>0</v>
      </c>
      <c r="BI163" s="155">
        <f>IF(N163="nulová",J163,0)</f>
        <v>0</v>
      </c>
      <c r="BJ163" s="16" t="s">
        <v>85</v>
      </c>
      <c r="BK163" s="155">
        <f>ROUND(I163*H163,2)</f>
        <v>0</v>
      </c>
      <c r="BL163" s="16" t="s">
        <v>242</v>
      </c>
      <c r="BM163" s="154" t="s">
        <v>453</v>
      </c>
    </row>
    <row r="164" spans="1:65" s="2" customFormat="1" ht="87.75">
      <c r="A164" s="31"/>
      <c r="B164" s="32"/>
      <c r="C164" s="31"/>
      <c r="D164" s="157" t="s">
        <v>174</v>
      </c>
      <c r="E164" s="31"/>
      <c r="F164" s="173" t="s">
        <v>454</v>
      </c>
      <c r="G164" s="31"/>
      <c r="H164" s="31"/>
      <c r="I164" s="174"/>
      <c r="J164" s="31"/>
      <c r="K164" s="31"/>
      <c r="L164" s="32"/>
      <c r="M164" s="175"/>
      <c r="N164" s="176"/>
      <c r="O164" s="57"/>
      <c r="P164" s="57"/>
      <c r="Q164" s="57"/>
      <c r="R164" s="57"/>
      <c r="S164" s="57"/>
      <c r="T164" s="58"/>
      <c r="U164" s="31"/>
      <c r="V164" s="31"/>
      <c r="W164" s="31"/>
      <c r="X164" s="31"/>
      <c r="Y164" s="31"/>
      <c r="Z164" s="31"/>
      <c r="AA164" s="31"/>
      <c r="AB164" s="31"/>
      <c r="AC164" s="31"/>
      <c r="AD164" s="31"/>
      <c r="AE164" s="31"/>
      <c r="AT164" s="16" t="s">
        <v>174</v>
      </c>
      <c r="AU164" s="16" t="s">
        <v>85</v>
      </c>
    </row>
    <row r="165" spans="1:65" s="13" customFormat="1">
      <c r="B165" s="156"/>
      <c r="D165" s="157" t="s">
        <v>135</v>
      </c>
      <c r="E165" s="158" t="s">
        <v>1</v>
      </c>
      <c r="F165" s="159" t="s">
        <v>455</v>
      </c>
      <c r="H165" s="160">
        <v>160</v>
      </c>
      <c r="I165" s="161"/>
      <c r="L165" s="156"/>
      <c r="M165" s="162"/>
      <c r="N165" s="163"/>
      <c r="O165" s="163"/>
      <c r="P165" s="163"/>
      <c r="Q165" s="163"/>
      <c r="R165" s="163"/>
      <c r="S165" s="163"/>
      <c r="T165" s="164"/>
      <c r="AT165" s="158" t="s">
        <v>135</v>
      </c>
      <c r="AU165" s="158" t="s">
        <v>85</v>
      </c>
      <c r="AV165" s="13" t="s">
        <v>87</v>
      </c>
      <c r="AW165" s="13" t="s">
        <v>33</v>
      </c>
      <c r="AX165" s="13" t="s">
        <v>77</v>
      </c>
      <c r="AY165" s="158" t="s">
        <v>127</v>
      </c>
    </row>
    <row r="166" spans="1:65" s="13" customFormat="1">
      <c r="B166" s="156"/>
      <c r="D166" s="157" t="s">
        <v>135</v>
      </c>
      <c r="E166" s="158" t="s">
        <v>1</v>
      </c>
      <c r="F166" s="159" t="s">
        <v>456</v>
      </c>
      <c r="H166" s="160">
        <v>60</v>
      </c>
      <c r="I166" s="161"/>
      <c r="L166" s="156"/>
      <c r="M166" s="162"/>
      <c r="N166" s="163"/>
      <c r="O166" s="163"/>
      <c r="P166" s="163"/>
      <c r="Q166" s="163"/>
      <c r="R166" s="163"/>
      <c r="S166" s="163"/>
      <c r="T166" s="164"/>
      <c r="AT166" s="158" t="s">
        <v>135</v>
      </c>
      <c r="AU166" s="158" t="s">
        <v>85</v>
      </c>
      <c r="AV166" s="13" t="s">
        <v>87</v>
      </c>
      <c r="AW166" s="13" t="s">
        <v>33</v>
      </c>
      <c r="AX166" s="13" t="s">
        <v>77</v>
      </c>
      <c r="AY166" s="158" t="s">
        <v>127</v>
      </c>
    </row>
    <row r="167" spans="1:65" s="13" customFormat="1">
      <c r="B167" s="156"/>
      <c r="D167" s="157" t="s">
        <v>135</v>
      </c>
      <c r="E167" s="158" t="s">
        <v>1</v>
      </c>
      <c r="F167" s="159" t="s">
        <v>457</v>
      </c>
      <c r="H167" s="160">
        <v>720</v>
      </c>
      <c r="I167" s="161"/>
      <c r="L167" s="156"/>
      <c r="M167" s="162"/>
      <c r="N167" s="163"/>
      <c r="O167" s="163"/>
      <c r="P167" s="163"/>
      <c r="Q167" s="163"/>
      <c r="R167" s="163"/>
      <c r="S167" s="163"/>
      <c r="T167" s="164"/>
      <c r="AT167" s="158" t="s">
        <v>135</v>
      </c>
      <c r="AU167" s="158" t="s">
        <v>85</v>
      </c>
      <c r="AV167" s="13" t="s">
        <v>87</v>
      </c>
      <c r="AW167" s="13" t="s">
        <v>33</v>
      </c>
      <c r="AX167" s="13" t="s">
        <v>77</v>
      </c>
      <c r="AY167" s="158" t="s">
        <v>127</v>
      </c>
    </row>
    <row r="168" spans="1:65" s="13" customFormat="1">
      <c r="B168" s="156"/>
      <c r="D168" s="157" t="s">
        <v>135</v>
      </c>
      <c r="E168" s="158" t="s">
        <v>1</v>
      </c>
      <c r="F168" s="159" t="s">
        <v>458</v>
      </c>
      <c r="H168" s="160">
        <v>80</v>
      </c>
      <c r="I168" s="161"/>
      <c r="L168" s="156"/>
      <c r="M168" s="162"/>
      <c r="N168" s="163"/>
      <c r="O168" s="163"/>
      <c r="P168" s="163"/>
      <c r="Q168" s="163"/>
      <c r="R168" s="163"/>
      <c r="S168" s="163"/>
      <c r="T168" s="164"/>
      <c r="AT168" s="158" t="s">
        <v>135</v>
      </c>
      <c r="AU168" s="158" t="s">
        <v>85</v>
      </c>
      <c r="AV168" s="13" t="s">
        <v>87</v>
      </c>
      <c r="AW168" s="13" t="s">
        <v>33</v>
      </c>
      <c r="AX168" s="13" t="s">
        <v>77</v>
      </c>
      <c r="AY168" s="158" t="s">
        <v>127</v>
      </c>
    </row>
    <row r="169" spans="1:65" s="14" customFormat="1">
      <c r="B169" s="165"/>
      <c r="D169" s="157" t="s">
        <v>135</v>
      </c>
      <c r="E169" s="166" t="s">
        <v>1</v>
      </c>
      <c r="F169" s="167" t="s">
        <v>151</v>
      </c>
      <c r="H169" s="168">
        <v>1020</v>
      </c>
      <c r="I169" s="169"/>
      <c r="L169" s="165"/>
      <c r="M169" s="170"/>
      <c r="N169" s="171"/>
      <c r="O169" s="171"/>
      <c r="P169" s="171"/>
      <c r="Q169" s="171"/>
      <c r="R169" s="171"/>
      <c r="S169" s="171"/>
      <c r="T169" s="172"/>
      <c r="AT169" s="166" t="s">
        <v>135</v>
      </c>
      <c r="AU169" s="166" t="s">
        <v>85</v>
      </c>
      <c r="AV169" s="14" t="s">
        <v>133</v>
      </c>
      <c r="AW169" s="14" t="s">
        <v>33</v>
      </c>
      <c r="AX169" s="14" t="s">
        <v>85</v>
      </c>
      <c r="AY169" s="166" t="s">
        <v>127</v>
      </c>
    </row>
    <row r="170" spans="1:65" s="2" customFormat="1" ht="16.5" customHeight="1">
      <c r="A170" s="31"/>
      <c r="B170" s="142"/>
      <c r="C170" s="177" t="s">
        <v>213</v>
      </c>
      <c r="D170" s="177" t="s">
        <v>188</v>
      </c>
      <c r="E170" s="178" t="s">
        <v>459</v>
      </c>
      <c r="F170" s="179" t="s">
        <v>460</v>
      </c>
      <c r="G170" s="180" t="s">
        <v>265</v>
      </c>
      <c r="H170" s="181">
        <v>1</v>
      </c>
      <c r="I170" s="182"/>
      <c r="J170" s="183">
        <f>ROUND(I170*H170,2)</f>
        <v>0</v>
      </c>
      <c r="K170" s="179" t="s">
        <v>1</v>
      </c>
      <c r="L170" s="184"/>
      <c r="M170" s="185" t="s">
        <v>1</v>
      </c>
      <c r="N170" s="186" t="s">
        <v>42</v>
      </c>
      <c r="O170" s="57"/>
      <c r="P170" s="152">
        <f>O170*H170</f>
        <v>0</v>
      </c>
      <c r="Q170" s="152">
        <v>0</v>
      </c>
      <c r="R170" s="152">
        <f>Q170*H170</f>
        <v>0</v>
      </c>
      <c r="S170" s="152">
        <v>0</v>
      </c>
      <c r="T170" s="153">
        <f>S170*H170</f>
        <v>0</v>
      </c>
      <c r="U170" s="31"/>
      <c r="V170" s="31"/>
      <c r="W170" s="31"/>
      <c r="X170" s="31"/>
      <c r="Y170" s="31"/>
      <c r="Z170" s="31"/>
      <c r="AA170" s="31"/>
      <c r="AB170" s="31"/>
      <c r="AC170" s="31"/>
      <c r="AD170" s="31"/>
      <c r="AE170" s="31"/>
      <c r="AR170" s="154" t="s">
        <v>242</v>
      </c>
      <c r="AT170" s="154" t="s">
        <v>188</v>
      </c>
      <c r="AU170" s="154" t="s">
        <v>85</v>
      </c>
      <c r="AY170" s="16" t="s">
        <v>127</v>
      </c>
      <c r="BE170" s="155">
        <f>IF(N170="základní",J170,0)</f>
        <v>0</v>
      </c>
      <c r="BF170" s="155">
        <f>IF(N170="snížená",J170,0)</f>
        <v>0</v>
      </c>
      <c r="BG170" s="155">
        <f>IF(N170="zákl. přenesená",J170,0)</f>
        <v>0</v>
      </c>
      <c r="BH170" s="155">
        <f>IF(N170="sníž. přenesená",J170,0)</f>
        <v>0</v>
      </c>
      <c r="BI170" s="155">
        <f>IF(N170="nulová",J170,0)</f>
        <v>0</v>
      </c>
      <c r="BJ170" s="16" t="s">
        <v>85</v>
      </c>
      <c r="BK170" s="155">
        <f>ROUND(I170*H170,2)</f>
        <v>0</v>
      </c>
      <c r="BL170" s="16" t="s">
        <v>242</v>
      </c>
      <c r="BM170" s="154" t="s">
        <v>461</v>
      </c>
    </row>
    <row r="171" spans="1:65" s="2" customFormat="1" ht="58.5">
      <c r="A171" s="31"/>
      <c r="B171" s="32"/>
      <c r="C171" s="31"/>
      <c r="D171" s="157" t="s">
        <v>174</v>
      </c>
      <c r="E171" s="31"/>
      <c r="F171" s="173" t="s">
        <v>462</v>
      </c>
      <c r="G171" s="31"/>
      <c r="H171" s="31"/>
      <c r="I171" s="174"/>
      <c r="J171" s="31"/>
      <c r="K171" s="31"/>
      <c r="L171" s="32"/>
      <c r="M171" s="175"/>
      <c r="N171" s="176"/>
      <c r="O171" s="57"/>
      <c r="P171" s="57"/>
      <c r="Q171" s="57"/>
      <c r="R171" s="57"/>
      <c r="S171" s="57"/>
      <c r="T171" s="58"/>
      <c r="U171" s="31"/>
      <c r="V171" s="31"/>
      <c r="W171" s="31"/>
      <c r="X171" s="31"/>
      <c r="Y171" s="31"/>
      <c r="Z171" s="31"/>
      <c r="AA171" s="31"/>
      <c r="AB171" s="31"/>
      <c r="AC171" s="31"/>
      <c r="AD171" s="31"/>
      <c r="AE171" s="31"/>
      <c r="AT171" s="16" t="s">
        <v>174</v>
      </c>
      <c r="AU171" s="16" t="s">
        <v>85</v>
      </c>
    </row>
    <row r="172" spans="1:65" s="2" customFormat="1" ht="16.5" customHeight="1">
      <c r="A172" s="31"/>
      <c r="B172" s="142"/>
      <c r="C172" s="177" t="s">
        <v>220</v>
      </c>
      <c r="D172" s="177" t="s">
        <v>188</v>
      </c>
      <c r="E172" s="178" t="s">
        <v>312</v>
      </c>
      <c r="F172" s="179" t="s">
        <v>313</v>
      </c>
      <c r="G172" s="180" t="s">
        <v>216</v>
      </c>
      <c r="H172" s="181">
        <v>270</v>
      </c>
      <c r="I172" s="182"/>
      <c r="J172" s="183">
        <f>ROUND(I172*H172,2)</f>
        <v>0</v>
      </c>
      <c r="K172" s="179" t="s">
        <v>1</v>
      </c>
      <c r="L172" s="184"/>
      <c r="M172" s="185" t="s">
        <v>1</v>
      </c>
      <c r="N172" s="186" t="s">
        <v>42</v>
      </c>
      <c r="O172" s="57"/>
      <c r="P172" s="152">
        <f>O172*H172</f>
        <v>0</v>
      </c>
      <c r="Q172" s="152">
        <v>0</v>
      </c>
      <c r="R172" s="152">
        <f>Q172*H172</f>
        <v>0</v>
      </c>
      <c r="S172" s="152">
        <v>0</v>
      </c>
      <c r="T172" s="153">
        <f>S172*H172</f>
        <v>0</v>
      </c>
      <c r="U172" s="31"/>
      <c r="V172" s="31"/>
      <c r="W172" s="31"/>
      <c r="X172" s="31"/>
      <c r="Y172" s="31"/>
      <c r="Z172" s="31"/>
      <c r="AA172" s="31"/>
      <c r="AB172" s="31"/>
      <c r="AC172" s="31"/>
      <c r="AD172" s="31"/>
      <c r="AE172" s="31"/>
      <c r="AR172" s="154" t="s">
        <v>242</v>
      </c>
      <c r="AT172" s="154" t="s">
        <v>188</v>
      </c>
      <c r="AU172" s="154" t="s">
        <v>85</v>
      </c>
      <c r="AY172" s="16" t="s">
        <v>127</v>
      </c>
      <c r="BE172" s="155">
        <f>IF(N172="základní",J172,0)</f>
        <v>0</v>
      </c>
      <c r="BF172" s="155">
        <f>IF(N172="snížená",J172,0)</f>
        <v>0</v>
      </c>
      <c r="BG172" s="155">
        <f>IF(N172="zákl. přenesená",J172,0)</f>
        <v>0</v>
      </c>
      <c r="BH172" s="155">
        <f>IF(N172="sníž. přenesená",J172,0)</f>
        <v>0</v>
      </c>
      <c r="BI172" s="155">
        <f>IF(N172="nulová",J172,0)</f>
        <v>0</v>
      </c>
      <c r="BJ172" s="16" t="s">
        <v>85</v>
      </c>
      <c r="BK172" s="155">
        <f>ROUND(I172*H172,2)</f>
        <v>0</v>
      </c>
      <c r="BL172" s="16" t="s">
        <v>242</v>
      </c>
      <c r="BM172" s="154" t="s">
        <v>463</v>
      </c>
    </row>
    <row r="173" spans="1:65" s="2" customFormat="1" ht="19.5">
      <c r="A173" s="31"/>
      <c r="B173" s="32"/>
      <c r="C173" s="31"/>
      <c r="D173" s="157" t="s">
        <v>174</v>
      </c>
      <c r="E173" s="31"/>
      <c r="F173" s="173" t="s">
        <v>464</v>
      </c>
      <c r="G173" s="31"/>
      <c r="H173" s="31"/>
      <c r="I173" s="174"/>
      <c r="J173" s="31"/>
      <c r="K173" s="31"/>
      <c r="L173" s="32"/>
      <c r="M173" s="175"/>
      <c r="N173" s="176"/>
      <c r="O173" s="57"/>
      <c r="P173" s="57"/>
      <c r="Q173" s="57"/>
      <c r="R173" s="57"/>
      <c r="S173" s="57"/>
      <c r="T173" s="58"/>
      <c r="U173" s="31"/>
      <c r="V173" s="31"/>
      <c r="W173" s="31"/>
      <c r="X173" s="31"/>
      <c r="Y173" s="31"/>
      <c r="Z173" s="31"/>
      <c r="AA173" s="31"/>
      <c r="AB173" s="31"/>
      <c r="AC173" s="31"/>
      <c r="AD173" s="31"/>
      <c r="AE173" s="31"/>
      <c r="AT173" s="16" t="s">
        <v>174</v>
      </c>
      <c r="AU173" s="16" t="s">
        <v>85</v>
      </c>
    </row>
    <row r="174" spans="1:65" s="13" customFormat="1">
      <c r="B174" s="156"/>
      <c r="D174" s="157" t="s">
        <v>135</v>
      </c>
      <c r="E174" s="158" t="s">
        <v>1</v>
      </c>
      <c r="F174" s="159" t="s">
        <v>465</v>
      </c>
      <c r="H174" s="160">
        <v>270</v>
      </c>
      <c r="I174" s="161"/>
      <c r="L174" s="156"/>
      <c r="M174" s="162"/>
      <c r="N174" s="163"/>
      <c r="O174" s="163"/>
      <c r="P174" s="163"/>
      <c r="Q174" s="163"/>
      <c r="R174" s="163"/>
      <c r="S174" s="163"/>
      <c r="T174" s="164"/>
      <c r="AT174" s="158" t="s">
        <v>135</v>
      </c>
      <c r="AU174" s="158" t="s">
        <v>85</v>
      </c>
      <c r="AV174" s="13" t="s">
        <v>87</v>
      </c>
      <c r="AW174" s="13" t="s">
        <v>33</v>
      </c>
      <c r="AX174" s="13" t="s">
        <v>85</v>
      </c>
      <c r="AY174" s="158" t="s">
        <v>127</v>
      </c>
    </row>
    <row r="175" spans="1:65" s="12" customFormat="1" ht="25.9" customHeight="1">
      <c r="B175" s="129"/>
      <c r="D175" s="130" t="s">
        <v>76</v>
      </c>
      <c r="E175" s="131" t="s">
        <v>381</v>
      </c>
      <c r="F175" s="131" t="s">
        <v>382</v>
      </c>
      <c r="I175" s="132"/>
      <c r="J175" s="133">
        <f>BK175</f>
        <v>0</v>
      </c>
      <c r="L175" s="129"/>
      <c r="M175" s="134"/>
      <c r="N175" s="135"/>
      <c r="O175" s="135"/>
      <c r="P175" s="136">
        <f>P176+P181+P184+P187</f>
        <v>0</v>
      </c>
      <c r="Q175" s="135"/>
      <c r="R175" s="136">
        <f>R176+R181+R184+R187</f>
        <v>0</v>
      </c>
      <c r="S175" s="135"/>
      <c r="T175" s="137">
        <f>T176+T181+T184+T187</f>
        <v>0</v>
      </c>
      <c r="AR175" s="130" t="s">
        <v>152</v>
      </c>
      <c r="AT175" s="138" t="s">
        <v>76</v>
      </c>
      <c r="AU175" s="138" t="s">
        <v>77</v>
      </c>
      <c r="AY175" s="130" t="s">
        <v>127</v>
      </c>
      <c r="BK175" s="139">
        <f>BK176+BK181+BK184+BK187</f>
        <v>0</v>
      </c>
    </row>
    <row r="176" spans="1:65" s="12" customFormat="1" ht="22.9" customHeight="1">
      <c r="B176" s="129"/>
      <c r="D176" s="130" t="s">
        <v>76</v>
      </c>
      <c r="E176" s="140" t="s">
        <v>383</v>
      </c>
      <c r="F176" s="140" t="s">
        <v>384</v>
      </c>
      <c r="I176" s="132"/>
      <c r="J176" s="141">
        <f>BK176</f>
        <v>0</v>
      </c>
      <c r="L176" s="129"/>
      <c r="M176" s="134"/>
      <c r="N176" s="135"/>
      <c r="O176" s="135"/>
      <c r="P176" s="136">
        <f>SUM(P177:P180)</f>
        <v>0</v>
      </c>
      <c r="Q176" s="135"/>
      <c r="R176" s="136">
        <f>SUM(R177:R180)</f>
        <v>0</v>
      </c>
      <c r="S176" s="135"/>
      <c r="T176" s="137">
        <f>SUM(T177:T180)</f>
        <v>0</v>
      </c>
      <c r="AR176" s="130" t="s">
        <v>152</v>
      </c>
      <c r="AT176" s="138" t="s">
        <v>76</v>
      </c>
      <c r="AU176" s="138" t="s">
        <v>85</v>
      </c>
      <c r="AY176" s="130" t="s">
        <v>127</v>
      </c>
      <c r="BK176" s="139">
        <f>SUM(BK177:BK180)</f>
        <v>0</v>
      </c>
    </row>
    <row r="177" spans="1:65" s="2" customFormat="1" ht="16.5" customHeight="1">
      <c r="A177" s="31"/>
      <c r="B177" s="142"/>
      <c r="C177" s="143" t="s">
        <v>8</v>
      </c>
      <c r="D177" s="143" t="s">
        <v>129</v>
      </c>
      <c r="E177" s="144" t="s">
        <v>386</v>
      </c>
      <c r="F177" s="145" t="s">
        <v>387</v>
      </c>
      <c r="G177" s="146" t="s">
        <v>368</v>
      </c>
      <c r="H177" s="147">
        <v>1</v>
      </c>
      <c r="I177" s="148"/>
      <c r="J177" s="149">
        <f>ROUND(I177*H177,2)</f>
        <v>0</v>
      </c>
      <c r="K177" s="145" t="s">
        <v>148</v>
      </c>
      <c r="L177" s="32"/>
      <c r="M177" s="150" t="s">
        <v>1</v>
      </c>
      <c r="N177" s="151" t="s">
        <v>42</v>
      </c>
      <c r="O177" s="57"/>
      <c r="P177" s="152">
        <f>O177*H177</f>
        <v>0</v>
      </c>
      <c r="Q177" s="152">
        <v>0</v>
      </c>
      <c r="R177" s="152">
        <f>Q177*H177</f>
        <v>0</v>
      </c>
      <c r="S177" s="152">
        <v>0</v>
      </c>
      <c r="T177" s="153">
        <f>S177*H177</f>
        <v>0</v>
      </c>
      <c r="U177" s="31"/>
      <c r="V177" s="31"/>
      <c r="W177" s="31"/>
      <c r="X177" s="31"/>
      <c r="Y177" s="31"/>
      <c r="Z177" s="31"/>
      <c r="AA177" s="31"/>
      <c r="AB177" s="31"/>
      <c r="AC177" s="31"/>
      <c r="AD177" s="31"/>
      <c r="AE177" s="31"/>
      <c r="AR177" s="154" t="s">
        <v>388</v>
      </c>
      <c r="AT177" s="154" t="s">
        <v>129</v>
      </c>
      <c r="AU177" s="154" t="s">
        <v>87</v>
      </c>
      <c r="AY177" s="16" t="s">
        <v>127</v>
      </c>
      <c r="BE177" s="155">
        <f>IF(N177="základní",J177,0)</f>
        <v>0</v>
      </c>
      <c r="BF177" s="155">
        <f>IF(N177="snížená",J177,0)</f>
        <v>0</v>
      </c>
      <c r="BG177" s="155">
        <f>IF(N177="zákl. přenesená",J177,0)</f>
        <v>0</v>
      </c>
      <c r="BH177" s="155">
        <f>IF(N177="sníž. přenesená",J177,0)</f>
        <v>0</v>
      </c>
      <c r="BI177" s="155">
        <f>IF(N177="nulová",J177,0)</f>
        <v>0</v>
      </c>
      <c r="BJ177" s="16" t="s">
        <v>85</v>
      </c>
      <c r="BK177" s="155">
        <f>ROUND(I177*H177,2)</f>
        <v>0</v>
      </c>
      <c r="BL177" s="16" t="s">
        <v>388</v>
      </c>
      <c r="BM177" s="154" t="s">
        <v>466</v>
      </c>
    </row>
    <row r="178" spans="1:65" s="2" customFormat="1" ht="48.75">
      <c r="A178" s="31"/>
      <c r="B178" s="32"/>
      <c r="C178" s="31"/>
      <c r="D178" s="157" t="s">
        <v>174</v>
      </c>
      <c r="E178" s="31"/>
      <c r="F178" s="173" t="s">
        <v>390</v>
      </c>
      <c r="G178" s="31"/>
      <c r="H178" s="31"/>
      <c r="I178" s="174"/>
      <c r="J178" s="31"/>
      <c r="K178" s="31"/>
      <c r="L178" s="32"/>
      <c r="M178" s="175"/>
      <c r="N178" s="176"/>
      <c r="O178" s="57"/>
      <c r="P178" s="57"/>
      <c r="Q178" s="57"/>
      <c r="R178" s="57"/>
      <c r="S178" s="57"/>
      <c r="T178" s="58"/>
      <c r="U178" s="31"/>
      <c r="V178" s="31"/>
      <c r="W178" s="31"/>
      <c r="X178" s="31"/>
      <c r="Y178" s="31"/>
      <c r="Z178" s="31"/>
      <c r="AA178" s="31"/>
      <c r="AB178" s="31"/>
      <c r="AC178" s="31"/>
      <c r="AD178" s="31"/>
      <c r="AE178" s="31"/>
      <c r="AT178" s="16" t="s">
        <v>174</v>
      </c>
      <c r="AU178" s="16" t="s">
        <v>87</v>
      </c>
    </row>
    <row r="179" spans="1:65" s="2" customFormat="1" ht="16.5" customHeight="1">
      <c r="A179" s="31"/>
      <c r="B179" s="142"/>
      <c r="C179" s="143" t="s">
        <v>165</v>
      </c>
      <c r="D179" s="143" t="s">
        <v>129</v>
      </c>
      <c r="E179" s="144" t="s">
        <v>392</v>
      </c>
      <c r="F179" s="145" t="s">
        <v>393</v>
      </c>
      <c r="G179" s="146" t="s">
        <v>368</v>
      </c>
      <c r="H179" s="147">
        <v>1</v>
      </c>
      <c r="I179" s="148"/>
      <c r="J179" s="149">
        <f>ROUND(I179*H179,2)</f>
        <v>0</v>
      </c>
      <c r="K179" s="145" t="s">
        <v>148</v>
      </c>
      <c r="L179" s="32"/>
      <c r="M179" s="150" t="s">
        <v>1</v>
      </c>
      <c r="N179" s="151" t="s">
        <v>42</v>
      </c>
      <c r="O179" s="57"/>
      <c r="P179" s="152">
        <f>O179*H179</f>
        <v>0</v>
      </c>
      <c r="Q179" s="152">
        <v>0</v>
      </c>
      <c r="R179" s="152">
        <f>Q179*H179</f>
        <v>0</v>
      </c>
      <c r="S179" s="152">
        <v>0</v>
      </c>
      <c r="T179" s="153">
        <f>S179*H179</f>
        <v>0</v>
      </c>
      <c r="U179" s="31"/>
      <c r="V179" s="31"/>
      <c r="W179" s="31"/>
      <c r="X179" s="31"/>
      <c r="Y179" s="31"/>
      <c r="Z179" s="31"/>
      <c r="AA179" s="31"/>
      <c r="AB179" s="31"/>
      <c r="AC179" s="31"/>
      <c r="AD179" s="31"/>
      <c r="AE179" s="31"/>
      <c r="AR179" s="154" t="s">
        <v>388</v>
      </c>
      <c r="AT179" s="154" t="s">
        <v>129</v>
      </c>
      <c r="AU179" s="154" t="s">
        <v>87</v>
      </c>
      <c r="AY179" s="16" t="s">
        <v>127</v>
      </c>
      <c r="BE179" s="155">
        <f>IF(N179="základní",J179,0)</f>
        <v>0</v>
      </c>
      <c r="BF179" s="155">
        <f>IF(N179="snížená",J179,0)</f>
        <v>0</v>
      </c>
      <c r="BG179" s="155">
        <f>IF(N179="zákl. přenesená",J179,0)</f>
        <v>0</v>
      </c>
      <c r="BH179" s="155">
        <f>IF(N179="sníž. přenesená",J179,0)</f>
        <v>0</v>
      </c>
      <c r="BI179" s="155">
        <f>IF(N179="nulová",J179,0)</f>
        <v>0</v>
      </c>
      <c r="BJ179" s="16" t="s">
        <v>85</v>
      </c>
      <c r="BK179" s="155">
        <f>ROUND(I179*H179,2)</f>
        <v>0</v>
      </c>
      <c r="BL179" s="16" t="s">
        <v>388</v>
      </c>
      <c r="BM179" s="154" t="s">
        <v>467</v>
      </c>
    </row>
    <row r="180" spans="1:65" s="2" customFormat="1" ht="58.5">
      <c r="A180" s="31"/>
      <c r="B180" s="32"/>
      <c r="C180" s="31"/>
      <c r="D180" s="157" t="s">
        <v>174</v>
      </c>
      <c r="E180" s="31"/>
      <c r="F180" s="173" t="s">
        <v>395</v>
      </c>
      <c r="G180" s="31"/>
      <c r="H180" s="31"/>
      <c r="I180" s="174"/>
      <c r="J180" s="31"/>
      <c r="K180" s="31"/>
      <c r="L180" s="32"/>
      <c r="M180" s="175"/>
      <c r="N180" s="176"/>
      <c r="O180" s="57"/>
      <c r="P180" s="57"/>
      <c r="Q180" s="57"/>
      <c r="R180" s="57"/>
      <c r="S180" s="57"/>
      <c r="T180" s="58"/>
      <c r="U180" s="31"/>
      <c r="V180" s="31"/>
      <c r="W180" s="31"/>
      <c r="X180" s="31"/>
      <c r="Y180" s="31"/>
      <c r="Z180" s="31"/>
      <c r="AA180" s="31"/>
      <c r="AB180" s="31"/>
      <c r="AC180" s="31"/>
      <c r="AD180" s="31"/>
      <c r="AE180" s="31"/>
      <c r="AT180" s="16" t="s">
        <v>174</v>
      </c>
      <c r="AU180" s="16" t="s">
        <v>87</v>
      </c>
    </row>
    <row r="181" spans="1:65" s="12" customFormat="1" ht="22.9" customHeight="1">
      <c r="B181" s="129"/>
      <c r="D181" s="130" t="s">
        <v>76</v>
      </c>
      <c r="E181" s="140" t="s">
        <v>396</v>
      </c>
      <c r="F181" s="140" t="s">
        <v>397</v>
      </c>
      <c r="I181" s="132"/>
      <c r="J181" s="141">
        <f>BK181</f>
        <v>0</v>
      </c>
      <c r="L181" s="129"/>
      <c r="M181" s="134"/>
      <c r="N181" s="135"/>
      <c r="O181" s="135"/>
      <c r="P181" s="136">
        <f>SUM(P182:P183)</f>
        <v>0</v>
      </c>
      <c r="Q181" s="135"/>
      <c r="R181" s="136">
        <f>SUM(R182:R183)</f>
        <v>0</v>
      </c>
      <c r="S181" s="135"/>
      <c r="T181" s="137">
        <f>SUM(T182:T183)</f>
        <v>0</v>
      </c>
      <c r="AR181" s="130" t="s">
        <v>152</v>
      </c>
      <c r="AT181" s="138" t="s">
        <v>76</v>
      </c>
      <c r="AU181" s="138" t="s">
        <v>85</v>
      </c>
      <c r="AY181" s="130" t="s">
        <v>127</v>
      </c>
      <c r="BK181" s="139">
        <f>SUM(BK182:BK183)</f>
        <v>0</v>
      </c>
    </row>
    <row r="182" spans="1:65" s="2" customFormat="1" ht="16.5" customHeight="1">
      <c r="A182" s="31"/>
      <c r="B182" s="142"/>
      <c r="C182" s="143" t="s">
        <v>231</v>
      </c>
      <c r="D182" s="143" t="s">
        <v>129</v>
      </c>
      <c r="E182" s="144" t="s">
        <v>399</v>
      </c>
      <c r="F182" s="145" t="s">
        <v>397</v>
      </c>
      <c r="G182" s="146" t="s">
        <v>265</v>
      </c>
      <c r="H182" s="147">
        <v>1</v>
      </c>
      <c r="I182" s="148"/>
      <c r="J182" s="149">
        <f>ROUND(I182*H182,2)</f>
        <v>0</v>
      </c>
      <c r="K182" s="145" t="s">
        <v>148</v>
      </c>
      <c r="L182" s="32"/>
      <c r="M182" s="150" t="s">
        <v>1</v>
      </c>
      <c r="N182" s="151" t="s">
        <v>42</v>
      </c>
      <c r="O182" s="57"/>
      <c r="P182" s="152">
        <f>O182*H182</f>
        <v>0</v>
      </c>
      <c r="Q182" s="152">
        <v>0</v>
      </c>
      <c r="R182" s="152">
        <f>Q182*H182</f>
        <v>0</v>
      </c>
      <c r="S182" s="152">
        <v>0</v>
      </c>
      <c r="T182" s="153">
        <f>S182*H182</f>
        <v>0</v>
      </c>
      <c r="U182" s="31"/>
      <c r="V182" s="31"/>
      <c r="W182" s="31"/>
      <c r="X182" s="31"/>
      <c r="Y182" s="31"/>
      <c r="Z182" s="31"/>
      <c r="AA182" s="31"/>
      <c r="AB182" s="31"/>
      <c r="AC182" s="31"/>
      <c r="AD182" s="31"/>
      <c r="AE182" s="31"/>
      <c r="AR182" s="154" t="s">
        <v>388</v>
      </c>
      <c r="AT182" s="154" t="s">
        <v>129</v>
      </c>
      <c r="AU182" s="154" t="s">
        <v>87</v>
      </c>
      <c r="AY182" s="16" t="s">
        <v>127</v>
      </c>
      <c r="BE182" s="155">
        <f>IF(N182="základní",J182,0)</f>
        <v>0</v>
      </c>
      <c r="BF182" s="155">
        <f>IF(N182="snížená",J182,0)</f>
        <v>0</v>
      </c>
      <c r="BG182" s="155">
        <f>IF(N182="zákl. přenesená",J182,0)</f>
        <v>0</v>
      </c>
      <c r="BH182" s="155">
        <f>IF(N182="sníž. přenesená",J182,0)</f>
        <v>0</v>
      </c>
      <c r="BI182" s="155">
        <f>IF(N182="nulová",J182,0)</f>
        <v>0</v>
      </c>
      <c r="BJ182" s="16" t="s">
        <v>85</v>
      </c>
      <c r="BK182" s="155">
        <f>ROUND(I182*H182,2)</f>
        <v>0</v>
      </c>
      <c r="BL182" s="16" t="s">
        <v>388</v>
      </c>
      <c r="BM182" s="154" t="s">
        <v>468</v>
      </c>
    </row>
    <row r="183" spans="1:65" s="2" customFormat="1" ht="58.5">
      <c r="A183" s="31"/>
      <c r="B183" s="32"/>
      <c r="C183" s="31"/>
      <c r="D183" s="157" t="s">
        <v>174</v>
      </c>
      <c r="E183" s="31"/>
      <c r="F183" s="173" t="s">
        <v>401</v>
      </c>
      <c r="G183" s="31"/>
      <c r="H183" s="31"/>
      <c r="I183" s="174"/>
      <c r="J183" s="31"/>
      <c r="K183" s="31"/>
      <c r="L183" s="32"/>
      <c r="M183" s="175"/>
      <c r="N183" s="176"/>
      <c r="O183" s="57"/>
      <c r="P183" s="57"/>
      <c r="Q183" s="57"/>
      <c r="R183" s="57"/>
      <c r="S183" s="57"/>
      <c r="T183" s="58"/>
      <c r="U183" s="31"/>
      <c r="V183" s="31"/>
      <c r="W183" s="31"/>
      <c r="X183" s="31"/>
      <c r="Y183" s="31"/>
      <c r="Z183" s="31"/>
      <c r="AA183" s="31"/>
      <c r="AB183" s="31"/>
      <c r="AC183" s="31"/>
      <c r="AD183" s="31"/>
      <c r="AE183" s="31"/>
      <c r="AT183" s="16" t="s">
        <v>174</v>
      </c>
      <c r="AU183" s="16" t="s">
        <v>87</v>
      </c>
    </row>
    <row r="184" spans="1:65" s="12" customFormat="1" ht="22.9" customHeight="1">
      <c r="B184" s="129"/>
      <c r="D184" s="130" t="s">
        <v>76</v>
      </c>
      <c r="E184" s="140" t="s">
        <v>414</v>
      </c>
      <c r="F184" s="140" t="s">
        <v>415</v>
      </c>
      <c r="I184" s="132"/>
      <c r="J184" s="141">
        <f>BK184</f>
        <v>0</v>
      </c>
      <c r="L184" s="129"/>
      <c r="M184" s="134"/>
      <c r="N184" s="135"/>
      <c r="O184" s="135"/>
      <c r="P184" s="136">
        <f>SUM(P185:P186)</f>
        <v>0</v>
      </c>
      <c r="Q184" s="135"/>
      <c r="R184" s="136">
        <f>SUM(R185:R186)</f>
        <v>0</v>
      </c>
      <c r="S184" s="135"/>
      <c r="T184" s="137">
        <f>SUM(T185:T186)</f>
        <v>0</v>
      </c>
      <c r="AR184" s="130" t="s">
        <v>152</v>
      </c>
      <c r="AT184" s="138" t="s">
        <v>76</v>
      </c>
      <c r="AU184" s="138" t="s">
        <v>85</v>
      </c>
      <c r="AY184" s="130" t="s">
        <v>127</v>
      </c>
      <c r="BK184" s="139">
        <f>SUM(BK185:BK186)</f>
        <v>0</v>
      </c>
    </row>
    <row r="185" spans="1:65" s="2" customFormat="1" ht="16.5" customHeight="1">
      <c r="A185" s="31"/>
      <c r="B185" s="142"/>
      <c r="C185" s="143" t="s">
        <v>238</v>
      </c>
      <c r="D185" s="143" t="s">
        <v>129</v>
      </c>
      <c r="E185" s="144" t="s">
        <v>469</v>
      </c>
      <c r="F185" s="145" t="s">
        <v>470</v>
      </c>
      <c r="G185" s="146" t="s">
        <v>265</v>
      </c>
      <c r="H185" s="147">
        <v>1</v>
      </c>
      <c r="I185" s="148"/>
      <c r="J185" s="149">
        <f>ROUND(I185*H185,2)</f>
        <v>0</v>
      </c>
      <c r="K185" s="145" t="s">
        <v>148</v>
      </c>
      <c r="L185" s="32"/>
      <c r="M185" s="150" t="s">
        <v>1</v>
      </c>
      <c r="N185" s="151" t="s">
        <v>42</v>
      </c>
      <c r="O185" s="57"/>
      <c r="P185" s="152">
        <f>O185*H185</f>
        <v>0</v>
      </c>
      <c r="Q185" s="152">
        <v>0</v>
      </c>
      <c r="R185" s="152">
        <f>Q185*H185</f>
        <v>0</v>
      </c>
      <c r="S185" s="152">
        <v>0</v>
      </c>
      <c r="T185" s="153">
        <f>S185*H185</f>
        <v>0</v>
      </c>
      <c r="U185" s="31"/>
      <c r="V185" s="31"/>
      <c r="W185" s="31"/>
      <c r="X185" s="31"/>
      <c r="Y185" s="31"/>
      <c r="Z185" s="31"/>
      <c r="AA185" s="31"/>
      <c r="AB185" s="31"/>
      <c r="AC185" s="31"/>
      <c r="AD185" s="31"/>
      <c r="AE185" s="31"/>
      <c r="AR185" s="154" t="s">
        <v>388</v>
      </c>
      <c r="AT185" s="154" t="s">
        <v>129</v>
      </c>
      <c r="AU185" s="154" t="s">
        <v>87</v>
      </c>
      <c r="AY185" s="16" t="s">
        <v>127</v>
      </c>
      <c r="BE185" s="155">
        <f>IF(N185="základní",J185,0)</f>
        <v>0</v>
      </c>
      <c r="BF185" s="155">
        <f>IF(N185="snížená",J185,0)</f>
        <v>0</v>
      </c>
      <c r="BG185" s="155">
        <f>IF(N185="zákl. přenesená",J185,0)</f>
        <v>0</v>
      </c>
      <c r="BH185" s="155">
        <f>IF(N185="sníž. přenesená",J185,0)</f>
        <v>0</v>
      </c>
      <c r="BI185" s="155">
        <f>IF(N185="nulová",J185,0)</f>
        <v>0</v>
      </c>
      <c r="BJ185" s="16" t="s">
        <v>85</v>
      </c>
      <c r="BK185" s="155">
        <f>ROUND(I185*H185,2)</f>
        <v>0</v>
      </c>
      <c r="BL185" s="16" t="s">
        <v>388</v>
      </c>
      <c r="BM185" s="154" t="s">
        <v>471</v>
      </c>
    </row>
    <row r="186" spans="1:65" s="2" customFormat="1" ht="48.75">
      <c r="A186" s="31"/>
      <c r="B186" s="32"/>
      <c r="C186" s="31"/>
      <c r="D186" s="157" t="s">
        <v>174</v>
      </c>
      <c r="E186" s="31"/>
      <c r="F186" s="173" t="s">
        <v>472</v>
      </c>
      <c r="G186" s="31"/>
      <c r="H186" s="31"/>
      <c r="I186" s="174"/>
      <c r="J186" s="31"/>
      <c r="K186" s="31"/>
      <c r="L186" s="32"/>
      <c r="M186" s="175"/>
      <c r="N186" s="176"/>
      <c r="O186" s="57"/>
      <c r="P186" s="57"/>
      <c r="Q186" s="57"/>
      <c r="R186" s="57"/>
      <c r="S186" s="57"/>
      <c r="T186" s="58"/>
      <c r="U186" s="31"/>
      <c r="V186" s="31"/>
      <c r="W186" s="31"/>
      <c r="X186" s="31"/>
      <c r="Y186" s="31"/>
      <c r="Z186" s="31"/>
      <c r="AA186" s="31"/>
      <c r="AB186" s="31"/>
      <c r="AC186" s="31"/>
      <c r="AD186" s="31"/>
      <c r="AE186" s="31"/>
      <c r="AT186" s="16" t="s">
        <v>174</v>
      </c>
      <c r="AU186" s="16" t="s">
        <v>87</v>
      </c>
    </row>
    <row r="187" spans="1:65" s="12" customFormat="1" ht="22.9" customHeight="1">
      <c r="B187" s="129"/>
      <c r="D187" s="130" t="s">
        <v>76</v>
      </c>
      <c r="E187" s="140" t="s">
        <v>473</v>
      </c>
      <c r="F187" s="140" t="s">
        <v>474</v>
      </c>
      <c r="I187" s="132"/>
      <c r="J187" s="141">
        <f>BK187</f>
        <v>0</v>
      </c>
      <c r="L187" s="129"/>
      <c r="M187" s="134"/>
      <c r="N187" s="135"/>
      <c r="O187" s="135"/>
      <c r="P187" s="136">
        <f>SUM(P188:P189)</f>
        <v>0</v>
      </c>
      <c r="Q187" s="135"/>
      <c r="R187" s="136">
        <f>SUM(R188:R189)</f>
        <v>0</v>
      </c>
      <c r="S187" s="135"/>
      <c r="T187" s="137">
        <f>SUM(T188:T189)</f>
        <v>0</v>
      </c>
      <c r="AR187" s="130" t="s">
        <v>152</v>
      </c>
      <c r="AT187" s="138" t="s">
        <v>76</v>
      </c>
      <c r="AU187" s="138" t="s">
        <v>85</v>
      </c>
      <c r="AY187" s="130" t="s">
        <v>127</v>
      </c>
      <c r="BK187" s="139">
        <f>SUM(BK188:BK189)</f>
        <v>0</v>
      </c>
    </row>
    <row r="188" spans="1:65" s="2" customFormat="1" ht="16.5" customHeight="1">
      <c r="A188" s="31"/>
      <c r="B188" s="142"/>
      <c r="C188" s="143" t="s">
        <v>247</v>
      </c>
      <c r="D188" s="143" t="s">
        <v>129</v>
      </c>
      <c r="E188" s="144" t="s">
        <v>475</v>
      </c>
      <c r="F188" s="145" t="s">
        <v>476</v>
      </c>
      <c r="G188" s="146" t="s">
        <v>265</v>
      </c>
      <c r="H188" s="147">
        <v>5</v>
      </c>
      <c r="I188" s="148"/>
      <c r="J188" s="149">
        <f>ROUND(I188*H188,2)</f>
        <v>0</v>
      </c>
      <c r="K188" s="145" t="s">
        <v>148</v>
      </c>
      <c r="L188" s="32"/>
      <c r="M188" s="150" t="s">
        <v>1</v>
      </c>
      <c r="N188" s="151" t="s">
        <v>42</v>
      </c>
      <c r="O188" s="57"/>
      <c r="P188" s="152">
        <f>O188*H188</f>
        <v>0</v>
      </c>
      <c r="Q188" s="152">
        <v>0</v>
      </c>
      <c r="R188" s="152">
        <f>Q188*H188</f>
        <v>0</v>
      </c>
      <c r="S188" s="152">
        <v>0</v>
      </c>
      <c r="T188" s="153">
        <f>S188*H188</f>
        <v>0</v>
      </c>
      <c r="U188" s="31"/>
      <c r="V188" s="31"/>
      <c r="W188" s="31"/>
      <c r="X188" s="31"/>
      <c r="Y188" s="31"/>
      <c r="Z188" s="31"/>
      <c r="AA188" s="31"/>
      <c r="AB188" s="31"/>
      <c r="AC188" s="31"/>
      <c r="AD188" s="31"/>
      <c r="AE188" s="31"/>
      <c r="AR188" s="154" t="s">
        <v>388</v>
      </c>
      <c r="AT188" s="154" t="s">
        <v>129</v>
      </c>
      <c r="AU188" s="154" t="s">
        <v>87</v>
      </c>
      <c r="AY188" s="16" t="s">
        <v>127</v>
      </c>
      <c r="BE188" s="155">
        <f>IF(N188="základní",J188,0)</f>
        <v>0</v>
      </c>
      <c r="BF188" s="155">
        <f>IF(N188="snížená",J188,0)</f>
        <v>0</v>
      </c>
      <c r="BG188" s="155">
        <f>IF(N188="zákl. přenesená",J188,0)</f>
        <v>0</v>
      </c>
      <c r="BH188" s="155">
        <f>IF(N188="sníž. přenesená",J188,0)</f>
        <v>0</v>
      </c>
      <c r="BI188" s="155">
        <f>IF(N188="nulová",J188,0)</f>
        <v>0</v>
      </c>
      <c r="BJ188" s="16" t="s">
        <v>85</v>
      </c>
      <c r="BK188" s="155">
        <f>ROUND(I188*H188,2)</f>
        <v>0</v>
      </c>
      <c r="BL188" s="16" t="s">
        <v>388</v>
      </c>
      <c r="BM188" s="154" t="s">
        <v>477</v>
      </c>
    </row>
    <row r="189" spans="1:65" s="2" customFormat="1" ht="97.5">
      <c r="A189" s="31"/>
      <c r="B189" s="32"/>
      <c r="C189" s="31"/>
      <c r="D189" s="157" t="s">
        <v>174</v>
      </c>
      <c r="E189" s="31"/>
      <c r="F189" s="173" t="s">
        <v>478</v>
      </c>
      <c r="G189" s="31"/>
      <c r="H189" s="31"/>
      <c r="I189" s="174"/>
      <c r="J189" s="31"/>
      <c r="K189" s="31"/>
      <c r="L189" s="32"/>
      <c r="M189" s="187"/>
      <c r="N189" s="188"/>
      <c r="O189" s="189"/>
      <c r="P189" s="189"/>
      <c r="Q189" s="189"/>
      <c r="R189" s="189"/>
      <c r="S189" s="189"/>
      <c r="T189" s="190"/>
      <c r="U189" s="31"/>
      <c r="V189" s="31"/>
      <c r="W189" s="31"/>
      <c r="X189" s="31"/>
      <c r="Y189" s="31"/>
      <c r="Z189" s="31"/>
      <c r="AA189" s="31"/>
      <c r="AB189" s="31"/>
      <c r="AC189" s="31"/>
      <c r="AD189" s="31"/>
      <c r="AE189" s="31"/>
      <c r="AT189" s="16" t="s">
        <v>174</v>
      </c>
      <c r="AU189" s="16" t="s">
        <v>87</v>
      </c>
    </row>
    <row r="190" spans="1:65" s="2" customFormat="1" ht="6.95" customHeight="1">
      <c r="A190" s="31"/>
      <c r="B190" s="46"/>
      <c r="C190" s="47"/>
      <c r="D190" s="47"/>
      <c r="E190" s="47"/>
      <c r="F190" s="47"/>
      <c r="G190" s="47"/>
      <c r="H190" s="47"/>
      <c r="I190" s="47"/>
      <c r="J190" s="47"/>
      <c r="K190" s="47"/>
      <c r="L190" s="32"/>
      <c r="M190" s="31"/>
      <c r="O190" s="31"/>
      <c r="P190" s="31"/>
      <c r="Q190" s="31"/>
      <c r="R190" s="31"/>
      <c r="S190" s="31"/>
      <c r="T190" s="31"/>
      <c r="U190" s="31"/>
      <c r="V190" s="31"/>
      <c r="W190" s="31"/>
      <c r="X190" s="31"/>
      <c r="Y190" s="31"/>
      <c r="Z190" s="31"/>
      <c r="AA190" s="31"/>
      <c r="AB190" s="31"/>
      <c r="AC190" s="31"/>
      <c r="AD190" s="31"/>
      <c r="AE190" s="31"/>
    </row>
  </sheetData>
  <autoFilter ref="C127:K189"/>
  <mergeCells count="9">
    <mergeCell ref="E87:H87"/>
    <mergeCell ref="E118:H118"/>
    <mergeCell ref="E120:H120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scale="76" fitToHeight="100" orientation="portrait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6</vt:i4>
      </vt:variant>
    </vt:vector>
  </HeadingPairs>
  <TitlesOfParts>
    <vt:vector size="9" baseType="lpstr">
      <vt:lpstr>Rekapitulace stavby</vt:lpstr>
      <vt:lpstr>VDStre_PS01_DPH - PS01 - ...</vt:lpstr>
      <vt:lpstr>VDStre_PS02_HPH - PS02 - ...</vt:lpstr>
      <vt:lpstr>'Rekapitulace stavby'!Názvy_tisku</vt:lpstr>
      <vt:lpstr>'VDStre_PS01_DPH - PS01 - ...'!Názvy_tisku</vt:lpstr>
      <vt:lpstr>'VDStre_PS02_HPH - PS02 - ...'!Názvy_tisku</vt:lpstr>
      <vt:lpstr>'Rekapitulace stavby'!Oblast_tisku</vt:lpstr>
      <vt:lpstr>'VDStre_PS01_DPH - PS01 - ...'!Oblast_tisku</vt:lpstr>
      <vt:lpstr>'VDStre_PS02_HPH - PS02 - 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DAD-WORK</dc:creator>
  <cp:lastModifiedBy>Hana Pištová</cp:lastModifiedBy>
  <cp:lastPrinted>2021-08-25T11:55:47Z</cp:lastPrinted>
  <dcterms:created xsi:type="dcterms:W3CDTF">2021-08-25T08:41:16Z</dcterms:created>
  <dcterms:modified xsi:type="dcterms:W3CDTF">2021-12-14T13:06:08Z</dcterms:modified>
</cp:coreProperties>
</file>