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VD STŘEKOV, OPRAVA HORNÍCH VRAT VPK + OPRAVA PROVIZORNÍHO HRAZENÍ VPK (159160001 + 139190009)\ADMINISTRACE REALIZACE\SOUPIS PRACÍ A DODÁVEK\"/>
    </mc:Choice>
  </mc:AlternateContent>
  <bookViews>
    <workbookView xWindow="45" yWindow="-165" windowWidth="19920" windowHeight="9315" firstSheet="5" activeTab="14"/>
  </bookViews>
  <sheets>
    <sheet name="Titul" sheetId="33" r:id="rId1"/>
    <sheet name="Rekapitulace" sheetId="8" r:id="rId2"/>
    <sheet name="SO01" sheetId="21" r:id="rId3"/>
    <sheet name="SO02" sheetId="22" r:id="rId4"/>
    <sheet name="SO03" sheetId="23" r:id="rId5"/>
    <sheet name="SO04" sheetId="24" r:id="rId6"/>
    <sheet name="SO05" sheetId="25" r:id="rId7"/>
    <sheet name="SO06" sheetId="26" r:id="rId8"/>
    <sheet name="VON_stav" sheetId="28" r:id="rId9"/>
    <sheet name="PS01" sheetId="11" r:id="rId10"/>
    <sheet name="PS02" sheetId="13" r:id="rId11"/>
    <sheet name="PS03" sheetId="17" r:id="rId12"/>
    <sheet name="PS04" sheetId="19" r:id="rId13"/>
    <sheet name="VON_tech" sheetId="9" r:id="rId14"/>
    <sheet name="List2" sheetId="34" r:id="rId15"/>
    <sheet name="List3" sheetId="35" r:id="rId16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k">#REF!</definedName>
    <definedName name="l">#REF!</definedName>
    <definedName name="lll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 localSheetId="13">#REF!</definedName>
    <definedName name="Objednatel">#REF!</definedName>
    <definedName name="_xlnm.Print_Area" localSheetId="9">'PS01'!$A$1:$I$184</definedName>
    <definedName name="_xlnm.Print_Area" localSheetId="10">'PS02'!$A$1:$I$179</definedName>
    <definedName name="_xlnm.Print_Area" localSheetId="11">'PS03'!$A$1:$I$142</definedName>
    <definedName name="_xlnm.Print_Area" localSheetId="12">'PS04'!$A$1:$I$74</definedName>
    <definedName name="_xlnm.Print_Area" localSheetId="1">Rekapitulace!$A$1:$C$23</definedName>
    <definedName name="_xlnm.Print_Area" localSheetId="2">'SO01'!$A$1:$H$47</definedName>
    <definedName name="_xlnm.Print_Area" localSheetId="3">'SO02'!$A$1:$H$52</definedName>
    <definedName name="_xlnm.Print_Area" localSheetId="4">'SO03'!$A$1:$H$75</definedName>
    <definedName name="_xlnm.Print_Area" localSheetId="5">'SO04'!$A$1:$H$143</definedName>
    <definedName name="_xlnm.Print_Area" localSheetId="6">'SO05'!$A$1:$H$29</definedName>
    <definedName name="_xlnm.Print_Area" localSheetId="7">'SO06'!$A$1:$H$48</definedName>
    <definedName name="_xlnm.Print_Area" localSheetId="0">Titul!$A$1:$C$28</definedName>
    <definedName name="_xlnm.Print_Area" localSheetId="8">VON_stav!$A$1:$H$25</definedName>
    <definedName name="_xlnm.Print_Area" localSheetId="13">VON_tech!$A$1:$I$43</definedName>
    <definedName name="PocetMJ" localSheetId="13">#REF!</definedName>
    <definedName name="PocetMJ">#REF!</definedName>
    <definedName name="Poznamka" localSheetId="13">#REF!</definedName>
    <definedName name="Poznamka">#REF!</definedName>
    <definedName name="Projektant" localSheetId="13">#REF!</definedName>
    <definedName name="Projektant">#REF!</definedName>
    <definedName name="PSV">#REF!</definedName>
    <definedName name="PSV0">#REF!</definedName>
    <definedName name="s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s">#REF!</definedName>
    <definedName name="sss">#REF!</definedName>
    <definedName name="sssssss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A1" i="28" l="1"/>
  <c r="C1" i="28"/>
  <c r="H22" i="28"/>
  <c r="H21" i="28" s="1"/>
  <c r="H19" i="28"/>
  <c r="H17" i="28"/>
  <c r="H15" i="28"/>
  <c r="H14" i="28"/>
  <c r="H16" i="28" l="1"/>
  <c r="H13" i="28" s="1"/>
  <c r="H24" i="28" s="1"/>
  <c r="C20" i="8" s="1"/>
  <c r="E119" i="17" l="1"/>
  <c r="B3" i="8" l="1"/>
  <c r="A3" i="8"/>
  <c r="B1" i="8"/>
  <c r="A1" i="8"/>
  <c r="A1" i="26"/>
  <c r="A1" i="25"/>
  <c r="A1" i="24"/>
  <c r="A1" i="23"/>
  <c r="A1" i="22"/>
  <c r="C1" i="26"/>
  <c r="C1" i="25"/>
  <c r="C1" i="24"/>
  <c r="C1" i="23"/>
  <c r="C1" i="22"/>
  <c r="A1" i="21"/>
  <c r="C1" i="21"/>
  <c r="A1" i="9"/>
  <c r="A1" i="19"/>
  <c r="A1" i="17"/>
  <c r="A1" i="13"/>
  <c r="B1" i="9"/>
  <c r="I13" i="9"/>
  <c r="I14" i="9"/>
  <c r="I15" i="9"/>
  <c r="I16" i="9"/>
  <c r="I17" i="9"/>
  <c r="I18" i="9"/>
  <c r="I23" i="9"/>
  <c r="I24" i="9"/>
  <c r="I25" i="9"/>
  <c r="I26" i="9"/>
  <c r="I27" i="9"/>
  <c r="I31" i="9"/>
  <c r="I32" i="9" s="1"/>
  <c r="I35" i="9"/>
  <c r="I36" i="9"/>
  <c r="I37" i="9"/>
  <c r="B1" i="19"/>
  <c r="B1" i="17"/>
  <c r="B1" i="13"/>
  <c r="B1" i="11"/>
  <c r="A1" i="11"/>
  <c r="I38" i="9" l="1"/>
  <c r="I28" i="9"/>
  <c r="I19" i="9"/>
  <c r="I39" i="9" l="1"/>
  <c r="I41" i="9"/>
  <c r="H141" i="24"/>
  <c r="H140" i="24"/>
  <c r="H138" i="24"/>
  <c r="H137" i="24"/>
  <c r="H135" i="24"/>
  <c r="H131" i="24"/>
  <c r="H126" i="24"/>
  <c r="H124" i="24"/>
  <c r="H122" i="24"/>
  <c r="H121" i="24"/>
  <c r="H120" i="24"/>
  <c r="H118" i="24"/>
  <c r="H117" i="24"/>
  <c r="H116" i="24"/>
  <c r="H115" i="24"/>
  <c r="H113" i="24"/>
  <c r="H112" i="24"/>
  <c r="H110" i="24"/>
  <c r="H109" i="24"/>
  <c r="H107" i="24"/>
  <c r="H106" i="24"/>
  <c r="H103" i="24"/>
  <c r="H102" i="24" s="1"/>
  <c r="H101" i="24"/>
  <c r="H99" i="24"/>
  <c r="H100" i="24"/>
  <c r="H98" i="24"/>
  <c r="H97" i="24" s="1"/>
  <c r="H95" i="24"/>
  <c r="H93" i="24"/>
  <c r="H89" i="24"/>
  <c r="H88" i="24"/>
  <c r="H87" i="24"/>
  <c r="H84" i="24"/>
  <c r="H83" i="24"/>
  <c r="H82" i="24"/>
  <c r="H81" i="24"/>
  <c r="H78" i="24"/>
  <c r="H77" i="24"/>
  <c r="H73" i="24"/>
  <c r="H68" i="24"/>
  <c r="H64" i="24"/>
  <c r="H60" i="24"/>
  <c r="H56" i="24"/>
  <c r="H54" i="24"/>
  <c r="H52" i="24"/>
  <c r="H50" i="24"/>
  <c r="H48" i="24"/>
  <c r="H46" i="24"/>
  <c r="H42" i="24"/>
  <c r="H38" i="24"/>
  <c r="H34" i="24"/>
  <c r="H31" i="24"/>
  <c r="H30" i="24"/>
  <c r="H29" i="24"/>
  <c r="H23" i="24" s="1"/>
  <c r="H24" i="24"/>
  <c r="H21" i="24"/>
  <c r="H20" i="24"/>
  <c r="H19" i="24"/>
  <c r="H18" i="24"/>
  <c r="H16" i="24"/>
  <c r="H15" i="24"/>
  <c r="H14" i="24" s="1"/>
  <c r="H125" i="24" l="1"/>
  <c r="H119" i="24"/>
  <c r="H114" i="24"/>
  <c r="H105" i="24"/>
  <c r="H33" i="24"/>
  <c r="H17" i="24"/>
  <c r="H14" i="23"/>
  <c r="H73" i="23"/>
  <c r="H74" i="23"/>
  <c r="H72" i="23"/>
  <c r="H71" i="23"/>
  <c r="H70" i="23"/>
  <c r="H69" i="23"/>
  <c r="H64" i="23"/>
  <c r="H63" i="23"/>
  <c r="H62" i="23"/>
  <c r="H58" i="23"/>
  <c r="H54" i="23"/>
  <c r="H50" i="23"/>
  <c r="H44" i="23"/>
  <c r="H43" i="23"/>
  <c r="H39" i="23"/>
  <c r="H35" i="23"/>
  <c r="H31" i="23"/>
  <c r="H27" i="23"/>
  <c r="H23" i="23"/>
  <c r="H21" i="23"/>
  <c r="H17" i="23"/>
  <c r="H15" i="23"/>
  <c r="H51" i="22"/>
  <c r="H50" i="22" s="1"/>
  <c r="H49" i="22"/>
  <c r="H48" i="22"/>
  <c r="H47" i="22"/>
  <c r="H46" i="22"/>
  <c r="H45" i="22"/>
  <c r="H44" i="22"/>
  <c r="H42" i="22"/>
  <c r="H29" i="22"/>
  <c r="H36" i="22"/>
  <c r="H30" i="22"/>
  <c r="H27" i="22"/>
  <c r="H25" i="22"/>
  <c r="H23" i="22"/>
  <c r="H22" i="22"/>
  <c r="H18" i="22"/>
  <c r="H17" i="22"/>
  <c r="H15" i="22"/>
  <c r="H14" i="22" s="1"/>
  <c r="H43" i="21"/>
  <c r="H40" i="21"/>
  <c r="H37" i="21"/>
  <c r="H33" i="21"/>
  <c r="H29" i="21"/>
  <c r="H26" i="21"/>
  <c r="H25" i="21"/>
  <c r="H24" i="21"/>
  <c r="H22" i="21"/>
  <c r="H21" i="21"/>
  <c r="H20" i="21"/>
  <c r="H19" i="21"/>
  <c r="H17" i="21"/>
  <c r="H15" i="21"/>
  <c r="H24" i="25"/>
  <c r="H20" i="25"/>
  <c r="H18" i="25"/>
  <c r="H17" i="25"/>
  <c r="H16" i="25"/>
  <c r="H15" i="25"/>
  <c r="H16" i="23" l="1"/>
  <c r="H14" i="25"/>
  <c r="H13" i="25" s="1"/>
  <c r="H26" i="25" s="1"/>
  <c r="H68" i="23"/>
  <c r="H28" i="21"/>
  <c r="H14" i="21"/>
  <c r="H43" i="22"/>
  <c r="H16" i="22"/>
  <c r="H13" i="23"/>
  <c r="H75" i="23" s="1"/>
  <c r="H104" i="24"/>
  <c r="H13" i="24"/>
  <c r="H13" i="21" l="1"/>
  <c r="H46" i="21" s="1"/>
  <c r="H13" i="22"/>
  <c r="H52" i="22" s="1"/>
  <c r="H143" i="24"/>
  <c r="C11" i="8" s="1"/>
  <c r="H46" i="26"/>
  <c r="H44" i="26"/>
  <c r="H42" i="26"/>
  <c r="H40" i="26"/>
  <c r="H39" i="26"/>
  <c r="H37" i="26"/>
  <c r="H35" i="26"/>
  <c r="H33" i="26"/>
  <c r="H31" i="26"/>
  <c r="H29" i="26"/>
  <c r="H27" i="26"/>
  <c r="H25" i="26"/>
  <c r="H23" i="26"/>
  <c r="H21" i="26"/>
  <c r="H18" i="26"/>
  <c r="H17" i="26"/>
  <c r="H15" i="26"/>
  <c r="H14" i="26" s="1"/>
  <c r="C12" i="8"/>
  <c r="H16" i="26" l="1"/>
  <c r="H26" i="26"/>
  <c r="H20" i="26"/>
  <c r="H13" i="26"/>
  <c r="E51" i="19"/>
  <c r="H19" i="26" l="1"/>
  <c r="H47" i="26" s="1"/>
  <c r="C13" i="8" s="1"/>
  <c r="C10" i="8"/>
  <c r="C9" i="8"/>
  <c r="C8" i="8"/>
  <c r="E57" i="19" l="1"/>
  <c r="E137" i="13"/>
  <c r="I137" i="13" s="1"/>
  <c r="E125" i="13"/>
  <c r="I125" i="13" s="1"/>
  <c r="E151" i="13"/>
  <c r="I151" i="13" s="1"/>
  <c r="E146" i="13"/>
  <c r="E142" i="13"/>
  <c r="E130" i="13"/>
  <c r="E119" i="13"/>
  <c r="E111" i="13"/>
  <c r="E143" i="11"/>
  <c r="E132" i="11"/>
  <c r="E151" i="11"/>
  <c r="I146" i="13" l="1"/>
  <c r="I101" i="13"/>
  <c r="I100" i="13"/>
  <c r="I106" i="13"/>
  <c r="I105" i="13"/>
  <c r="I103" i="13"/>
  <c r="I102" i="13"/>
  <c r="I104" i="13" l="1"/>
  <c r="I99" i="13"/>
  <c r="E12" i="13"/>
  <c r="I166" i="13"/>
  <c r="I107" i="13" l="1"/>
  <c r="I130" i="13"/>
  <c r="I14" i="11"/>
  <c r="I15" i="11"/>
  <c r="I18" i="11"/>
  <c r="I28" i="19"/>
  <c r="I27" i="19"/>
  <c r="I46" i="19"/>
  <c r="I172" i="11"/>
  <c r="C14" i="8"/>
  <c r="C21" i="8"/>
  <c r="I143" i="11"/>
  <c r="C22" i="8" l="1"/>
  <c r="I111" i="13"/>
  <c r="I164" i="13"/>
  <c r="I119" i="13"/>
  <c r="I151" i="11"/>
  <c r="I31" i="13"/>
  <c r="I30" i="13"/>
  <c r="I160" i="13" l="1"/>
  <c r="I162" i="13"/>
  <c r="I28" i="13"/>
  <c r="I132" i="11"/>
  <c r="I162" i="11" s="1"/>
  <c r="I43" i="19"/>
  <c r="I38" i="19"/>
  <c r="I48" i="19" s="1"/>
  <c r="I30" i="19"/>
  <c r="I29" i="19"/>
  <c r="I24" i="19"/>
  <c r="I18" i="19"/>
  <c r="I15" i="19"/>
  <c r="I90" i="17"/>
  <c r="I69" i="17"/>
  <c r="I76" i="17"/>
  <c r="I98" i="17"/>
  <c r="I82" i="17"/>
  <c r="I88" i="17"/>
  <c r="I74" i="17"/>
  <c r="I67" i="17"/>
  <c r="I169" i="13" l="1"/>
  <c r="I32" i="19"/>
  <c r="I97" i="17"/>
  <c r="I95" i="17"/>
  <c r="I80" i="17"/>
  <c r="I86" i="17"/>
  <c r="I65" i="17"/>
  <c r="I104" i="17"/>
  <c r="I99" i="17"/>
  <c r="I100" i="17"/>
  <c r="I101" i="17"/>
  <c r="I93" i="17"/>
  <c r="I85" i="17"/>
  <c r="I72" i="17"/>
  <c r="I63" i="17"/>
  <c r="I47" i="17"/>
  <c r="I43" i="17"/>
  <c r="I19" i="17"/>
  <c r="I55" i="17"/>
  <c r="I54" i="17"/>
  <c r="I94" i="17"/>
  <c r="I50" i="17"/>
  <c r="I40" i="17"/>
  <c r="I32" i="17"/>
  <c r="I31" i="17"/>
  <c r="I22" i="17"/>
  <c r="I27" i="17"/>
  <c r="I15" i="17"/>
  <c r="I107" i="17" l="1"/>
  <c r="I58" i="17"/>
  <c r="I35" i="17"/>
  <c r="I129" i="17" l="1"/>
  <c r="I125" i="17" l="1"/>
  <c r="I127" i="17" l="1"/>
  <c r="I119" i="17" l="1"/>
  <c r="I82" i="13" l="1"/>
  <c r="I81" i="13"/>
  <c r="I79" i="13"/>
  <c r="I78" i="13"/>
  <c r="I75" i="13"/>
  <c r="I74" i="13"/>
  <c r="I73" i="13"/>
  <c r="I72" i="13"/>
  <c r="I95" i="13"/>
  <c r="I94" i="13"/>
  <c r="I92" i="13"/>
  <c r="I91" i="13"/>
  <c r="I90" i="13"/>
  <c r="I89" i="13"/>
  <c r="I88" i="13"/>
  <c r="I25" i="13"/>
  <c r="I26" i="13"/>
  <c r="I71" i="13" l="1"/>
  <c r="I93" i="13"/>
  <c r="I87" i="13"/>
  <c r="I142" i="13"/>
  <c r="I156" i="13" s="1"/>
  <c r="I80" i="13"/>
  <c r="I77" i="13"/>
  <c r="I67" i="13"/>
  <c r="I66" i="13" s="1"/>
  <c r="I65" i="13"/>
  <c r="I64" i="13"/>
  <c r="I63" i="13"/>
  <c r="I57" i="13"/>
  <c r="I56" i="13"/>
  <c r="I55" i="13"/>
  <c r="I53" i="13"/>
  <c r="I52" i="13"/>
  <c r="I49" i="13"/>
  <c r="I48" i="13"/>
  <c r="I46" i="13"/>
  <c r="I45" i="13"/>
  <c r="I44" i="13"/>
  <c r="I43" i="13"/>
  <c r="I42" i="13"/>
  <c r="I41" i="13"/>
  <c r="I40" i="13"/>
  <c r="I39" i="13"/>
  <c r="I33" i="13"/>
  <c r="I32" i="13" s="1"/>
  <c r="I27" i="13"/>
  <c r="I24" i="13" s="1"/>
  <c r="I20" i="13"/>
  <c r="I19" i="13" s="1"/>
  <c r="I18" i="13"/>
  <c r="I17" i="13"/>
  <c r="I16" i="13"/>
  <c r="I15" i="13"/>
  <c r="I14" i="13"/>
  <c r="I13" i="13"/>
  <c r="I12" i="13" l="1"/>
  <c r="I21" i="13" s="1"/>
  <c r="I34" i="13"/>
  <c r="I76" i="13"/>
  <c r="I84" i="13" s="1"/>
  <c r="I123" i="17"/>
  <c r="E110" i="17"/>
  <c r="I110" i="17" s="1"/>
  <c r="I96" i="13"/>
  <c r="I50" i="13"/>
  <c r="I62" i="13"/>
  <c r="I68" i="13" s="1"/>
  <c r="I54" i="13"/>
  <c r="I37" i="13"/>
  <c r="I61" i="11"/>
  <c r="I12" i="11"/>
  <c r="I132" i="17" l="1"/>
  <c r="I134" i="17" s="1"/>
  <c r="C17" i="8" s="1"/>
  <c r="I59" i="13"/>
  <c r="I171" i="13" s="1"/>
  <c r="I57" i="19"/>
  <c r="I51" i="19"/>
  <c r="I63" i="19" l="1"/>
  <c r="I65" i="19" s="1"/>
  <c r="C18" i="8" s="1"/>
  <c r="I168" i="11"/>
  <c r="I170" i="11"/>
  <c r="I166" i="11"/>
  <c r="C16" i="8"/>
  <c r="I127" i="11"/>
  <c r="I126" i="11"/>
  <c r="I124" i="11"/>
  <c r="I123" i="11"/>
  <c r="I122" i="11"/>
  <c r="I121" i="11"/>
  <c r="I120" i="11"/>
  <c r="I115" i="11"/>
  <c r="I114" i="11"/>
  <c r="I112" i="11"/>
  <c r="I111" i="11"/>
  <c r="I106" i="11"/>
  <c r="I105" i="11"/>
  <c r="I103" i="11"/>
  <c r="I102" i="11"/>
  <c r="I101" i="11"/>
  <c r="I100" i="11"/>
  <c r="I99" i="11"/>
  <c r="I98" i="11"/>
  <c r="I97" i="11"/>
  <c r="I92" i="11"/>
  <c r="I91" i="11"/>
  <c r="I89" i="11"/>
  <c r="I88" i="11"/>
  <c r="I87" i="11"/>
  <c r="I86" i="11"/>
  <c r="I81" i="11"/>
  <c r="I80" i="11"/>
  <c r="I78" i="11"/>
  <c r="I77" i="11"/>
  <c r="I76" i="11"/>
  <c r="I71" i="11"/>
  <c r="I69" i="11"/>
  <c r="I68" i="11" s="1"/>
  <c r="I64" i="11"/>
  <c r="I62" i="11"/>
  <c r="I59" i="11"/>
  <c r="I58" i="11"/>
  <c r="I57" i="11"/>
  <c r="I56" i="11"/>
  <c r="I50" i="11"/>
  <c r="I49" i="11" s="1"/>
  <c r="I48" i="11"/>
  <c r="I47" i="11"/>
  <c r="I41" i="11"/>
  <c r="I40" i="11"/>
  <c r="I39" i="11"/>
  <c r="I37" i="11"/>
  <c r="I36" i="11"/>
  <c r="I33" i="11"/>
  <c r="I32" i="11"/>
  <c r="I30" i="11"/>
  <c r="I29" i="11"/>
  <c r="I28" i="11"/>
  <c r="I27" i="11"/>
  <c r="I26" i="11"/>
  <c r="I25" i="11"/>
  <c r="I24" i="11"/>
  <c r="I17" i="11"/>
  <c r="I20" i="11" s="1"/>
  <c r="I175" i="11" l="1"/>
  <c r="I113" i="11"/>
  <c r="I110" i="11"/>
  <c r="I116" i="11" s="1"/>
  <c r="I46" i="11"/>
  <c r="I52" i="11" s="1"/>
  <c r="I125" i="11"/>
  <c r="I119" i="11"/>
  <c r="I104" i="11"/>
  <c r="I96" i="11"/>
  <c r="I90" i="11"/>
  <c r="I85" i="11"/>
  <c r="I75" i="11"/>
  <c r="I79" i="11"/>
  <c r="I38" i="11"/>
  <c r="I34" i="11"/>
  <c r="I31" i="11"/>
  <c r="I23" i="11"/>
  <c r="I63" i="11"/>
  <c r="I60" i="11"/>
  <c r="I55" i="11"/>
  <c r="I70" i="11"/>
  <c r="I72" i="11" s="1"/>
  <c r="I43" i="11" l="1"/>
  <c r="I93" i="11"/>
  <c r="I107" i="11"/>
  <c r="I128" i="11"/>
  <c r="I65" i="11"/>
  <c r="I82" i="11" l="1"/>
  <c r="I177" i="11" s="1"/>
  <c r="C15" i="8" l="1"/>
  <c r="C19" i="8" l="1"/>
  <c r="C23" i="8" s="1"/>
</calcChain>
</file>

<file path=xl/sharedStrings.xml><?xml version="1.0" encoding="utf-8"?>
<sst xmlns="http://schemas.openxmlformats.org/spreadsheetml/2006/main" count="2134" uniqueCount="945">
  <si>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</si>
  <si>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</si>
  <si>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</si>
  <si>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</si>
  <si>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</si>
  <si>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</si>
  <si>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</si>
  <si>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</si>
  <si>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HSV</t>
  </si>
  <si>
    <t>1</t>
  </si>
  <si>
    <t>001</t>
  </si>
  <si>
    <t>hod</t>
  </si>
  <si>
    <t>2</t>
  </si>
  <si>
    <t>den</t>
  </si>
  <si>
    <t>3</t>
  </si>
  <si>
    <t>002</t>
  </si>
  <si>
    <t>kus</t>
  </si>
  <si>
    <t>4</t>
  </si>
  <si>
    <t>5</t>
  </si>
  <si>
    <t>m3</t>
  </si>
  <si>
    <t>6</t>
  </si>
  <si>
    <t>7</t>
  </si>
  <si>
    <t>t</t>
  </si>
  <si>
    <t>8</t>
  </si>
  <si>
    <t>9</t>
  </si>
  <si>
    <t>m</t>
  </si>
  <si>
    <t>kg</t>
  </si>
  <si>
    <t>321</t>
  </si>
  <si>
    <t>321321116</t>
  </si>
  <si>
    <t>321351010</t>
  </si>
  <si>
    <t>m2</t>
  </si>
  <si>
    <t>321352010</t>
  </si>
  <si>
    <t>321368211</t>
  </si>
  <si>
    <t>003</t>
  </si>
  <si>
    <t>949211211</t>
  </si>
  <si>
    <t>998323011</t>
  </si>
  <si>
    <t>PSV</t>
  </si>
  <si>
    <t>764</t>
  </si>
  <si>
    <t>Objednatel:   Povodí Labe, s.p.</t>
  </si>
  <si>
    <t xml:space="preserve">Zhotovitel:   </t>
  </si>
  <si>
    <t xml:space="preserve">JKSO:   </t>
  </si>
  <si>
    <t>poznámka</t>
  </si>
  <si>
    <t>1.</t>
  </si>
  <si>
    <t>DOLNÍ STAVIDLO (DS)</t>
  </si>
  <si>
    <t>1.1</t>
  </si>
  <si>
    <t>- OCELOVÁ KONSTRUKCE DS:</t>
  </si>
  <si>
    <t>- materiál, výroba:</t>
  </si>
  <si>
    <t>1.1.1</t>
  </si>
  <si>
    <t>1.1.2</t>
  </si>
  <si>
    <t>1.1.3</t>
  </si>
  <si>
    <t>1.1.4</t>
  </si>
  <si>
    <t>1.1.5</t>
  </si>
  <si>
    <t>1.1.6</t>
  </si>
  <si>
    <t xml:space="preserve">- ostatní materiál </t>
  </si>
  <si>
    <t>- technologické práce na stavbě:</t>
  </si>
  <si>
    <t>- demontáž/montáž:</t>
  </si>
  <si>
    <t>celkem (1.1)</t>
  </si>
  <si>
    <t>1.2</t>
  </si>
  <si>
    <t>- PODVOZKY DS:</t>
  </si>
  <si>
    <t>1.2.1</t>
  </si>
  <si>
    <t>- vahadlo dvojdílné</t>
  </si>
  <si>
    <t>1.2.2</t>
  </si>
  <si>
    <t>1.2.3</t>
  </si>
  <si>
    <t>1.2.4</t>
  </si>
  <si>
    <t>- konzola podvozku DS</t>
  </si>
  <si>
    <t>1.2.5</t>
  </si>
  <si>
    <t>- ostatní materiál (mazivo, těsnění, spoj. materiál,…)</t>
  </si>
  <si>
    <t>1.2.6</t>
  </si>
  <si>
    <t>- demontáž</t>
  </si>
  <si>
    <t>1.2.7</t>
  </si>
  <si>
    <t>- montáž</t>
  </si>
  <si>
    <t>- technologické práce ve výrobním závodě zhotovitele:</t>
  </si>
  <si>
    <t>1.2.8</t>
  </si>
  <si>
    <t>1.2.9</t>
  </si>
  <si>
    <t>- revize, úprava:</t>
  </si>
  <si>
    <t>1.2.10</t>
  </si>
  <si>
    <t>1.2.11</t>
  </si>
  <si>
    <t>- opěrný válec</t>
  </si>
  <si>
    <t>1.2.12</t>
  </si>
  <si>
    <t>- úložná deska</t>
  </si>
  <si>
    <t>1.2.13</t>
  </si>
  <si>
    <t>1.2.14</t>
  </si>
  <si>
    <t>celkem (1.2)</t>
  </si>
  <si>
    <t>1.3</t>
  </si>
  <si>
    <t>- ZÁVĚSNÉ NOSNÍKY DS:</t>
  </si>
  <si>
    <t>1.3.1</t>
  </si>
  <si>
    <t>- montážní otvory (3ks/levý nosník, 3ks/pravý nosník)</t>
  </si>
  <si>
    <t>1.3.2</t>
  </si>
  <si>
    <t>- ostatní materiál (spoj. materiál, těsnění, …)</t>
  </si>
  <si>
    <t>1.3.3</t>
  </si>
  <si>
    <t>celkem (1.3)</t>
  </si>
  <si>
    <t>1.4</t>
  </si>
  <si>
    <t>1.4.1</t>
  </si>
  <si>
    <t>1.4.2</t>
  </si>
  <si>
    <t>1.4.3</t>
  </si>
  <si>
    <t>1.4.4</t>
  </si>
  <si>
    <t>- ostatní materiál (čistící emulse, mazivo, …)</t>
  </si>
  <si>
    <t>1.4.5</t>
  </si>
  <si>
    <t>1.4.6</t>
  </si>
  <si>
    <t>1.4.7</t>
  </si>
  <si>
    <t>- zpohybnění čepů (lázeň, konzervace, demontáž/montáž)</t>
  </si>
  <si>
    <t>celkem (1.4)</t>
  </si>
  <si>
    <t>- ostatní materiál, výroba</t>
  </si>
  <si>
    <t>1.6</t>
  </si>
  <si>
    <t>- ZÁSOBNÍKY  GALLOVA ŘETĚZU DS:</t>
  </si>
  <si>
    <t>1.6.1</t>
  </si>
  <si>
    <t>1.6.2</t>
  </si>
  <si>
    <t>celkem (1.6)</t>
  </si>
  <si>
    <t>1.7</t>
  </si>
  <si>
    <t>- TĚSNÍCÍ TRÁMY (prahové) DS:</t>
  </si>
  <si>
    <t>1.7.1</t>
  </si>
  <si>
    <t>1.7.2</t>
  </si>
  <si>
    <t>1.7.3</t>
  </si>
  <si>
    <t>- ostatní materiál (impregnace trámů - akryl lak, ...)</t>
  </si>
  <si>
    <t>1.7.4</t>
  </si>
  <si>
    <t>1.7.5</t>
  </si>
  <si>
    <t>celkem (1.7)</t>
  </si>
  <si>
    <t>1.8</t>
  </si>
  <si>
    <t>- POSTRANNÍ TĚSNĚNÍ DS:</t>
  </si>
  <si>
    <t>1.8.1</t>
  </si>
  <si>
    <t>- lišty, pružinové závěsy , pružiny, …</t>
  </si>
  <si>
    <t>1.8.2</t>
  </si>
  <si>
    <t>1.8.3</t>
  </si>
  <si>
    <t>1.8.4</t>
  </si>
  <si>
    <t>1.8.5</t>
  </si>
  <si>
    <t>1.8.6</t>
  </si>
  <si>
    <t>celkem (1.8)</t>
  </si>
  <si>
    <t>1.9</t>
  </si>
  <si>
    <t>- VÝKYVNÉ TĚSNĚNÍ MEZI STAVIDLY DS:</t>
  </si>
  <si>
    <t>1.9.1</t>
  </si>
  <si>
    <t>- nosný rám těsnění včetně příslušenství, kryty, …</t>
  </si>
  <si>
    <t>1.9.2</t>
  </si>
  <si>
    <t>- kyvný plech těsnění (nerez)</t>
  </si>
  <si>
    <t>1.9.3</t>
  </si>
  <si>
    <t>1.9.4</t>
  </si>
  <si>
    <t>- spojovací materiál (nerez A2)</t>
  </si>
  <si>
    <t>- těsnění (pryž)</t>
  </si>
  <si>
    <t>celkem (1.9)</t>
  </si>
  <si>
    <t>1.10</t>
  </si>
  <si>
    <t>- BOČNÍ VEDENÍ POSTRANNÍHO TĚSNĚNÍ DS:</t>
  </si>
  <si>
    <t>1.10.1</t>
  </si>
  <si>
    <t>- vedení (svarek U220-13500mm, příložky, …)</t>
  </si>
  <si>
    <t>1.10.2</t>
  </si>
  <si>
    <t>- ostatní materiál (spoj.mater, beton.zálivka, …)</t>
  </si>
  <si>
    <t>1.10.3</t>
  </si>
  <si>
    <t>1.10.4</t>
  </si>
  <si>
    <t>celkem (1.10)</t>
  </si>
  <si>
    <t>1.11</t>
  </si>
  <si>
    <t>1.11.1</t>
  </si>
  <si>
    <t>- kladky, konzoly, … (konstr.ocel)</t>
  </si>
  <si>
    <t>1.11.2</t>
  </si>
  <si>
    <t>- kluzná ložisková pouzdra, vymezovací kroužky, … (bronz)</t>
  </si>
  <si>
    <t>1.11.3</t>
  </si>
  <si>
    <t>- čepy (nerez)</t>
  </si>
  <si>
    <t>- vymezovací a podkladní plechy</t>
  </si>
  <si>
    <t>- ostatní materiál (spoj.mater, mazivo, …)</t>
  </si>
  <si>
    <t>celkem (1.11)</t>
  </si>
  <si>
    <t>1.12</t>
  </si>
  <si>
    <t>- POVRCHOVÁ OCHRANA:</t>
  </si>
  <si>
    <t>- dolní stavidlo:</t>
  </si>
  <si>
    <t>1.12.1</t>
  </si>
  <si>
    <t>celkem (1.12)</t>
  </si>
  <si>
    <t>celkem (1)</t>
  </si>
  <si>
    <t>2.</t>
  </si>
  <si>
    <t>HORNÍ STAVIDLO (HS)</t>
  </si>
  <si>
    <t>2.1</t>
  </si>
  <si>
    <t>- OCELOVÁ KONSTRUKCE HS:</t>
  </si>
  <si>
    <t>2.1.1</t>
  </si>
  <si>
    <t>- výměna všech šikmých spodních výztuh u svislých  příhrad HS</t>
  </si>
  <si>
    <t>2.1.2</t>
  </si>
  <si>
    <t>- hradící stěna (plech) HS</t>
  </si>
  <si>
    <t>2.1.3</t>
  </si>
  <si>
    <t>- oprava dolního hlavního nosníku HS</t>
  </si>
  <si>
    <t>2.1.4</t>
  </si>
  <si>
    <t>- výměna svislých příhrad HS</t>
  </si>
  <si>
    <t>2.1.5</t>
  </si>
  <si>
    <t>2.1.6</t>
  </si>
  <si>
    <t>- výměna výztuh hradící steny HS mezi 1- 2. a 2- 3. svislou příhradou</t>
  </si>
  <si>
    <t>2.1.7</t>
  </si>
  <si>
    <t>2.1.8</t>
  </si>
  <si>
    <t>celkem (2.1)</t>
  </si>
  <si>
    <t>2.2</t>
  </si>
  <si>
    <t>- TĚSNÍCÍ PLOCHA:</t>
  </si>
  <si>
    <t>2.2.1</t>
  </si>
  <si>
    <t>- konstrukční ocel</t>
  </si>
  <si>
    <t>2.2.2</t>
  </si>
  <si>
    <t>2.2.3</t>
  </si>
  <si>
    <t>2.2.4</t>
  </si>
  <si>
    <t>celkem (2.2)</t>
  </si>
  <si>
    <t>2.3</t>
  </si>
  <si>
    <t>- PODVOZKY HS:</t>
  </si>
  <si>
    <t>- vahadlo dvojdílné:</t>
  </si>
  <si>
    <t>2.3.1</t>
  </si>
  <si>
    <t xml:space="preserve">   - vahadlo podvozku - horní</t>
  </si>
  <si>
    <t>2.3.2</t>
  </si>
  <si>
    <t xml:space="preserve">   - vahadlo podvozku - dolní</t>
  </si>
  <si>
    <t>2.3.3</t>
  </si>
  <si>
    <t>2.3.4</t>
  </si>
  <si>
    <t>2.3.5</t>
  </si>
  <si>
    <t>- konzola podvozku HS</t>
  </si>
  <si>
    <t>2.3.6</t>
  </si>
  <si>
    <t>2.3.7</t>
  </si>
  <si>
    <t>- ostatní materiál (mazivo, těsnění, spoj.mat,…)</t>
  </si>
  <si>
    <t>2.3.8</t>
  </si>
  <si>
    <t>2.3.9</t>
  </si>
  <si>
    <t>2.3.10</t>
  </si>
  <si>
    <t>2.3.11</t>
  </si>
  <si>
    <t>2.3.12</t>
  </si>
  <si>
    <t>2.3.13</t>
  </si>
  <si>
    <t>2.3.14</t>
  </si>
  <si>
    <t>2.3.15</t>
  </si>
  <si>
    <t>celkem (2.3)</t>
  </si>
  <si>
    <t>2.4</t>
  </si>
  <si>
    <t>- ZÁVĚSNÉ NOSNÍKY HS:</t>
  </si>
  <si>
    <t>2.4.1</t>
  </si>
  <si>
    <t>- montážní otvory (1ks/levý nosník, 1ks/pravý nosník)</t>
  </si>
  <si>
    <t>2.4.2</t>
  </si>
  <si>
    <t>- výztuha</t>
  </si>
  <si>
    <t>2.4.3</t>
  </si>
  <si>
    <t>- ostatní materiál (spoj.mater, těsnění, …)</t>
  </si>
  <si>
    <t>2.4.4</t>
  </si>
  <si>
    <t>celkem (2.4)</t>
  </si>
  <si>
    <t>2.5</t>
  </si>
  <si>
    <t>2.5.5</t>
  </si>
  <si>
    <t>2.5.6</t>
  </si>
  <si>
    <t>celkem (2.5)</t>
  </si>
  <si>
    <t>2.6</t>
  </si>
  <si>
    <t>2.7</t>
  </si>
  <si>
    <t>- horní stavidlo:</t>
  </si>
  <si>
    <t>2.7.1</t>
  </si>
  <si>
    <t>2.7.2</t>
  </si>
  <si>
    <t>celkem (2.7)</t>
  </si>
  <si>
    <t>celkem (2)</t>
  </si>
  <si>
    <t>3.</t>
  </si>
  <si>
    <t>3.3</t>
  </si>
  <si>
    <t>3.4</t>
  </si>
  <si>
    <t>4.</t>
  </si>
  <si>
    <t>- spojovací materiál</t>
  </si>
  <si>
    <t>4.2</t>
  </si>
  <si>
    <t>CELKEM bez DPH</t>
  </si>
  <si>
    <t>Poznámka:</t>
  </si>
  <si>
    <t>OK - ocelová konstrukce</t>
  </si>
  <si>
    <t>DS - dolní stavidlo jezového pole</t>
  </si>
  <si>
    <t>HS - horní stavidlo jezového pole</t>
  </si>
  <si>
    <t>DV - dolní voda</t>
  </si>
  <si>
    <t>HV - horní voda</t>
  </si>
  <si>
    <t>Dodávka celkem</t>
  </si>
  <si>
    <t>Název</t>
  </si>
  <si>
    <t>Dílčí název</t>
  </si>
  <si>
    <t xml:space="preserve"> </t>
  </si>
  <si>
    <t xml:space="preserve">   - váleček, kroužek, víko, vložka, mazání …</t>
  </si>
  <si>
    <t>kpl.</t>
  </si>
  <si>
    <t xml:space="preserve">Datum:  </t>
  </si>
  <si>
    <t>- nerezový materiál (plech tl. 3 mm)</t>
  </si>
  <si>
    <t>kpl</t>
  </si>
  <si>
    <t>.-obsah vedlejších a ostatních rozpočtových nákladů byl přizpůsoben rozsahu prováděné stavby.</t>
  </si>
  <si>
    <t xml:space="preserve">1. </t>
  </si>
  <si>
    <t>ZAŘÍZENÍ STAVENIŠTĚ</t>
  </si>
  <si>
    <t xml:space="preserve">2. </t>
  </si>
  <si>
    <t>OSTATNÍ NÁKLADY</t>
  </si>
  <si>
    <t>PROJEKTOVÁ DOKUMENTACE</t>
  </si>
  <si>
    <t>celkem 2.1</t>
  </si>
  <si>
    <t>GEODETICKÉ ZAMĚŘENÍ</t>
  </si>
  <si>
    <t>celkem 2.2</t>
  </si>
  <si>
    <t>OSTATNÍ</t>
  </si>
  <si>
    <t>celkem 2.3</t>
  </si>
  <si>
    <t>Celkem VON</t>
  </si>
  <si>
    <t>- materiál, výroba:  20% z 60 000 kg</t>
  </si>
  <si>
    <t xml:space="preserve">- čep normální </t>
  </si>
  <si>
    <t xml:space="preserve">- čep závěsný </t>
  </si>
  <si>
    <r>
      <t xml:space="preserve">- pojezdové kolo </t>
    </r>
    <r>
      <rPr>
        <sz val="10"/>
        <rFont val="Symbol"/>
        <family val="1"/>
        <charset val="2"/>
      </rPr>
      <t/>
    </r>
  </si>
  <si>
    <t>- spojovací materiál D92</t>
  </si>
  <si>
    <t xml:space="preserve">- spojovací materiál </t>
  </si>
  <si>
    <t>- GALLŮV ŘETĚZ t=200mm:</t>
  </si>
  <si>
    <t>SO01 Uvolnění horního ohlaví VPK od nánosů</t>
  </si>
  <si>
    <t>SO02 Oprava zdí a dna VPK v horním ohlaví</t>
  </si>
  <si>
    <t>SO03 Oprava pilířů VPK v HO pod úrovní 150.79 m n.m.</t>
  </si>
  <si>
    <t>SO06 Vyčištění dna VPK od nánosů</t>
  </si>
  <si>
    <t xml:space="preserve">SO07 Oprava střechy strojovny nad VPK </t>
  </si>
  <si>
    <t>Celkem stavební část</t>
  </si>
  <si>
    <t>Stavební část</t>
  </si>
  <si>
    <t>PS01 - Dolní stavidlo (DS)</t>
  </si>
  <si>
    <t>PS02 - Horní stavidlo (HS)</t>
  </si>
  <si>
    <t>PS03 - Zdvihadla horních vrat VPK</t>
  </si>
  <si>
    <t>Technologická část</t>
  </si>
  <si>
    <t>Celkem technologická část</t>
  </si>
  <si>
    <t>SO04 Sanace líce betonů pilřů VPK nad úrovní 150.79 m n.m.</t>
  </si>
  <si>
    <t>PS04 - Zařízení provizorního hrazení ve výklencích</t>
  </si>
  <si>
    <t>Stavba:   VD Střekov, opravahorních vrat VPK</t>
  </si>
  <si>
    <t>05/2020</t>
  </si>
  <si>
    <t xml:space="preserve">- výměna všech svislých výztuh u svislých příhrad č.2 až č.10
- hradící stěna (plech) DS
- výztuhy hradící stěny DS
- oprava dolního hlavního nosníku DS
- výměna příčných výztuh u svislých příhrad DS
- dolní výztuhy DS
- ostatní, pomocný a montážní materiál </t>
  </si>
  <si>
    <t>1.1.1.</t>
  </si>
  <si>
    <t>- přípravky, pomocné nástroje</t>
  </si>
  <si>
    <t>- GALLOVY ŘETĚZY DS; 68 t; t=230mm:</t>
  </si>
  <si>
    <r>
      <t xml:space="preserve">- čep kola </t>
    </r>
    <r>
      <rPr>
        <i/>
        <sz val="10"/>
        <rFont val="Symbol"/>
        <family val="1"/>
        <charset val="2"/>
      </rPr>
      <t>f</t>
    </r>
    <r>
      <rPr>
        <i/>
        <sz val="10"/>
        <rFont val="Arial CE"/>
        <family val="2"/>
        <charset val="238"/>
      </rPr>
      <t>1000 (</t>
    </r>
    <r>
      <rPr>
        <i/>
        <sz val="10"/>
        <rFont val="Symbol"/>
        <family val="1"/>
        <charset val="2"/>
      </rPr>
      <t>f</t>
    </r>
    <r>
      <rPr>
        <i/>
        <sz val="10"/>
        <rFont val="Arial CE"/>
        <family val="2"/>
        <charset val="238"/>
      </rPr>
      <t>240x700mm)</t>
    </r>
  </si>
  <si>
    <r>
      <t>- střední čep vahadel (</t>
    </r>
    <r>
      <rPr>
        <i/>
        <sz val="10"/>
        <rFont val="Symbol"/>
        <family val="1"/>
        <charset val="2"/>
      </rPr>
      <t>f</t>
    </r>
    <r>
      <rPr>
        <i/>
        <sz val="10"/>
        <rFont val="Arial CE"/>
        <family val="2"/>
        <charset val="238"/>
      </rPr>
      <t>190x700mm)</t>
    </r>
  </si>
  <si>
    <t>celkem PS01 Dolní stavidlo (DS)</t>
  </si>
  <si>
    <t>Objekt:   PS 02  Horní stavidlo (HS)</t>
  </si>
  <si>
    <t>celkem PS02 Horní stavidlo (HS)</t>
  </si>
  <si>
    <t>- váleček, kroužek, víko, vložka, mazání, …</t>
  </si>
  <si>
    <r>
      <t xml:space="preserve">- čep kola </t>
    </r>
    <r>
      <rPr>
        <i/>
        <sz val="10"/>
        <rFont val="Symbol"/>
        <family val="1"/>
        <charset val="2"/>
      </rPr>
      <t>f</t>
    </r>
    <r>
      <rPr>
        <i/>
        <sz val="10"/>
        <rFont val="Arial CE"/>
        <family val="2"/>
        <charset val="238"/>
      </rPr>
      <t>700 (</t>
    </r>
    <r>
      <rPr>
        <i/>
        <sz val="10"/>
        <rFont val="Symbol"/>
        <family val="1"/>
        <charset val="2"/>
      </rPr>
      <t>f</t>
    </r>
    <r>
      <rPr>
        <i/>
        <sz val="10"/>
        <rFont val="Arial CE"/>
        <family val="2"/>
        <charset val="238"/>
      </rPr>
      <t>170x450mm)</t>
    </r>
  </si>
  <si>
    <r>
      <t>- střední čep vahadel (</t>
    </r>
    <r>
      <rPr>
        <i/>
        <sz val="10"/>
        <rFont val="Symbol"/>
        <family val="1"/>
        <charset val="2"/>
      </rPr>
      <t>f</t>
    </r>
    <r>
      <rPr>
        <i/>
        <sz val="10"/>
        <rFont val="Arial CE"/>
        <family val="2"/>
        <charset val="238"/>
      </rPr>
      <t>130x420mm)</t>
    </r>
  </si>
  <si>
    <r>
      <t xml:space="preserve">- pojezdové kolo </t>
    </r>
    <r>
      <rPr>
        <i/>
        <sz val="10"/>
        <rFont val="Symbol"/>
        <family val="1"/>
        <charset val="2"/>
      </rPr>
      <t>f</t>
    </r>
    <r>
      <rPr>
        <i/>
        <sz val="10"/>
        <rFont val="Arial CE"/>
        <family val="2"/>
        <charset val="238"/>
      </rPr>
      <t xml:space="preserve">700 </t>
    </r>
  </si>
  <si>
    <t>- VODÍCÍ KLADKY DS: 6 ks</t>
  </si>
  <si>
    <t>ks</t>
  </si>
  <si>
    <t>- galluv řetěz; 54 t; t=200 mm; trojložný</t>
  </si>
  <si>
    <t>- dřevo, dub  - zakrytí šachty vyvážení HS 2.5x2.5 m</t>
  </si>
  <si>
    <t xml:space="preserve">- dovážení protiváhy HD </t>
  </si>
  <si>
    <t>- pom. konst.závěsu vyvážení v šachtě na 45 t (2xI36)</t>
  </si>
  <si>
    <t>- montáž řetězů</t>
  </si>
  <si>
    <t>- montáž závěsu a zavěšení závaží</t>
  </si>
  <si>
    <t>- demontáž závěsu závaží</t>
  </si>
  <si>
    <t>- montáž zákryu šachty řetězu</t>
  </si>
  <si>
    <t>- demontáž řetězů včetně náhradních</t>
  </si>
  <si>
    <t>2.5.1</t>
  </si>
  <si>
    <t>2.5.2</t>
  </si>
  <si>
    <t>2.5.3</t>
  </si>
  <si>
    <t>2.5.4</t>
  </si>
  <si>
    <t>2.5.7</t>
  </si>
  <si>
    <t>2.5.8</t>
  </si>
  <si>
    <t>2.5.9</t>
  </si>
  <si>
    <t>2.5.10</t>
  </si>
  <si>
    <t xml:space="preserve"> hlavní kolejnice DS ve výklenku</t>
  </si>
  <si>
    <t xml:space="preserve"> boční opěrné  DS ve výklenku</t>
  </si>
  <si>
    <t xml:space="preserve"> protivodní opěrné kolejnice DS ve výklenku</t>
  </si>
  <si>
    <t xml:space="preserve"> vedení bočního těsnění DS ve výklenku</t>
  </si>
  <si>
    <t>Objekt:   PS 01  Dolní stavidlo (DS)</t>
  </si>
  <si>
    <t>Objekt:   PS 04  Zařízení provizorního hrazení ve výklencích</t>
  </si>
  <si>
    <t>4.1</t>
  </si>
  <si>
    <t>Zařízení provizorního hrazení ve výklencích</t>
  </si>
  <si>
    <t>Objekt:   PS 03  Zdvihadla horních vrat VPK</t>
  </si>
  <si>
    <t>Zdvihadla horních vrat VPK (5.JP)</t>
  </si>
  <si>
    <t>- demontáže:</t>
  </si>
  <si>
    <t>- montáže:</t>
  </si>
  <si>
    <t>- technologické práce dílenské:</t>
  </si>
  <si>
    <t>Pohon zdvihadel HS a DS</t>
  </si>
  <si>
    <t>.- Komplexní revize pohonu zdvihadel.</t>
  </si>
  <si>
    <t>.- Komplexní revize ukazatele polohy.</t>
  </si>
  <si>
    <t xml:space="preserve">.- příprava povrchu OK pro PKO na stupeň čistoty PSt2 </t>
  </si>
  <si>
    <t xml:space="preserve">.- příprava povrchu OK pro PKO na stupeň čistoty Sa2.5 </t>
  </si>
  <si>
    <t xml:space="preserve"> .- očištění a odmaštění rámu i jednotlivých zařízení
 .- promazaní ložisek a výměna olej.,náplní ložisek a 
    převodovek
 .- kontrola otevřených převodů, údržba ozubených kol 
    ( zabroušení otřepů)
 .- kontrola brzd pohonu  HS i DS
 .- kontrola a dotažení spojovacího materiálu
 .- ošetření a promazání pracovních a funkčních ploch 
    (po obnově PKO) </t>
  </si>
  <si>
    <t xml:space="preserve">    .- rám pohonu</t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</si>
  <si>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</si>
  <si>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</si>
  <si>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    .- rámy transmisí</t>
  </si>
  <si>
    <t xml:space="preserve">    .- transmise včetně kol a ložiskových těles</t>
  </si>
  <si>
    <t xml:space="preserve">    .- technologické prvky  a zařízení pohonu</t>
  </si>
  <si>
    <t xml:space="preserve">    .- technologické prvky  a zařízení zdvihadel</t>
  </si>
  <si>
    <t xml:space="preserve">    .- konstrukce strojovny</t>
  </si>
  <si>
    <t xml:space="preserve">    .- rámy zdvihadel + krata pastorku DS</t>
  </si>
  <si>
    <t xml:space="preserve">    .- trámy aretace</t>
  </si>
  <si>
    <t xml:space="preserve"> .- dubové trámy vedení gallových řetězů DS</t>
  </si>
  <si>
    <t>.- protikorozní ochrana povlaková - systém 4 - C3,H</t>
  </si>
  <si>
    <t xml:space="preserve">    .- kryty gall.pastorků DS</t>
  </si>
  <si>
    <t>.- protikorozní ochrana povlaková - systém 5a - C3, H</t>
  </si>
  <si>
    <t>.- protikorozní ochrana povlaková - systém 5b - C4,H</t>
  </si>
  <si>
    <t>celkem PS03 Zdvihadla horních vrat VPK</t>
  </si>
  <si>
    <t>.- dřevěné trámce zdvihadlo DS (dub)</t>
  </si>
  <si>
    <t>.- spojovací materiál</t>
  </si>
  <si>
    <r>
      <t>m</t>
    </r>
    <r>
      <rPr>
        <vertAlign val="superscript"/>
        <sz val="10"/>
        <rFont val="Arial"/>
        <family val="2"/>
        <charset val="238"/>
      </rPr>
      <t>3</t>
    </r>
  </si>
  <si>
    <t>.- ostatní materiál (spojovací materiál, těsnění, …)</t>
  </si>
  <si>
    <t>.- pomocný mat.(maziva, rozpouštědla, brusivo, hadry,…)</t>
  </si>
  <si>
    <t xml:space="preserve"> .- výměna elektromotoru HS a DS vzájemně</t>
  </si>
  <si>
    <t>3.1</t>
  </si>
  <si>
    <t>celkem 3.1. (pohony zdvihadel)</t>
  </si>
  <si>
    <t>3.2</t>
  </si>
  <si>
    <t xml:space="preserve"> .- očištění a odmaštění
 .- kontrola převodů a náhonů ukazatele
 .- funkční kontrola včetně nastavení B. p. v.
 .- úprava měřítek ukazatele
 .- ošetření pracovních a funkčních ploch</t>
  </si>
  <si>
    <t>Transmise zdvihadel HS a DS</t>
  </si>
  <si>
    <t xml:space="preserve">  </t>
  </si>
  <si>
    <t>.- Komplexní revize ložisek a transmisí včetně jejich rámů.</t>
  </si>
  <si>
    <t xml:space="preserve">.- oprava, resp. úprava mazacích kroužků ložisek transmisí </t>
  </si>
  <si>
    <t>.- montáž elektromotorů (19kW a 25 kW)</t>
  </si>
  <si>
    <t>.- demontáž elektromotoru (19kW a 25 kW)</t>
  </si>
  <si>
    <t xml:space="preserve"> .- vyprazdnění a očištění ložiskových těles
 .- kontrola funkčních a třecích ploch ložisek 
 .- kontrola a revize hřídelových spojek 
   (trubkové, korýtkové i kloubové)
 .- kontrola a dotažení spojovacího materiálu
 .- ošetření a promazání pracovních a funkčních ploch, 
   doplnění oleje (po obnově PKO) </t>
  </si>
  <si>
    <t>.- demontáž, rozebrání transmisí a ložisek zdvihadel</t>
  </si>
  <si>
    <t>.- zpětná montáž, sestavení transmisí a ložisek zdvihadel</t>
  </si>
  <si>
    <t>celkem 3.2. (transmise)</t>
  </si>
  <si>
    <t>.- pomocný mat.(maziva, olej rozpouštědla, brusivo,
   hadry,…)</t>
  </si>
  <si>
    <t>Zdvihadla HS a DS</t>
  </si>
  <si>
    <t>.- demontáž záklopu střechy strojovny</t>
  </si>
  <si>
    <t xml:space="preserve"> .- nutné lehké pracovní lešení
 .- levý záklop lze zvednou kočkou na jeřábu, pro pravý
    je nutné osadit na jeřáb pomocnou konstrukci 
    a kladkostroj</t>
  </si>
  <si>
    <t>.- dřevěné podkladní trámce na střechu</t>
  </si>
  <si>
    <t>.- pomocný mat.(rozpouštědla, brusivo, hadry,…)</t>
  </si>
  <si>
    <t>.- zpětná montáž zákrytu střechy</t>
  </si>
  <si>
    <t>.- pomocná závěsná konstrukce na jeřáb</t>
  </si>
  <si>
    <t>- ostatní:</t>
  </si>
  <si>
    <t>.- demontáž krytu pastorku gallova řetězu DS</t>
  </si>
  <si>
    <t>.- montáž krytu pastorku gallova řetězu DS</t>
  </si>
  <si>
    <t>.- revize víka šnekové převodovky HS</t>
  </si>
  <si>
    <t xml:space="preserve"> .- rozebrání šneku
 .- vyčištění  komponent
 .- kontrola, resp výměna ložisek</t>
  </si>
  <si>
    <t xml:space="preserve"> .- 4 ks ložiska cca 115/145 dl. 180mm á 12 kg/ks
 .- 4 ks ložiska cca 70/85 dl. 140 mm á 5kg/ks</t>
  </si>
  <si>
    <t>.- bronzová ložiska (odhad)</t>
  </si>
  <si>
    <t>.- axiální dvoutlaké kuličkové ložisko (SKF 3814??)</t>
  </si>
  <si>
    <t>celkem 3.3. (zdvihadla)</t>
  </si>
  <si>
    <t>.- komplexní revize pohonu zdvihadla DS</t>
  </si>
  <si>
    <t>.- demontáž ozubených převodů zdvihadla HS</t>
  </si>
  <si>
    <t>.- komplexní revize zdvihadla HS</t>
  </si>
  <si>
    <t>.- zpětná montáž převodů zdvihadla HS</t>
  </si>
  <si>
    <t>.- sestavení šněkové převodovky
 .- sestavení ozubených převodů (stejné záběrové polohy)
 .- ošetření pracovních a funkčních ploch (plastické
   mazivo,konzervační tuk)
 .- zpětná montáž ochranných prvků</t>
  </si>
  <si>
    <t xml:space="preserve">  (pozn.: současně se zásobníkem řetězu DS)</t>
  </si>
  <si>
    <t xml:space="preserve"> (pozn.: po demontáži zásobníku gall.řetězu DS)</t>
  </si>
  <si>
    <t xml:space="preserve"> .- demontáž víka šnekové převodovky se šnekem
 .- demontáž ochranných prvků
 .- rozebrání ložisek ozubených kol a pastorků
 .- demontáž ozubených kol a kladek</t>
  </si>
  <si>
    <t xml:space="preserve">.- revize a oprava mechanického ukazatele polohy </t>
  </si>
  <si>
    <t>.- gall.řetízek mechanického ukazatele polohy (r=20 mm)</t>
  </si>
  <si>
    <t xml:space="preserve"> .- očištění a odmaštění dílů
 .- výměna mazacích náplní a tlakové promazaní ložisek
 .- výměna převodového oleje (šneková převodovka)
 .- kontrola a dotažení šroubových spojů, klínů
 .- doplnění spojovacího materiálu</t>
  </si>
  <si>
    <t>.- revize a zprovoznění aretace zdvihadla DS</t>
  </si>
  <si>
    <t>.- demontáž aretace zdvihadla DS</t>
  </si>
  <si>
    <t>.- montáž aretace zdvihadla DS</t>
  </si>
  <si>
    <t xml:space="preserve"> .- rozebrání podvozků
 .- očištění a promazání, konzervace</t>
  </si>
  <si>
    <t xml:space="preserve"> .- rozebrání dělených ložisek, kontrola stavu
 .- oprava deformací funkčních ploch, resp. výměna dílů
  .- očištění a odmaštění dílů
 .- výměna mazacích náplní a tlakové promazaní ložisek
 .- výměna převodového oleje (šneková převodovka)
 .- kontrola a dotažení šroubových spojů, klínů
 .- doplnění spojovacího materiálu</t>
  </si>
  <si>
    <t>celkem 3.4.</t>
  </si>
  <si>
    <t>- výroba a sestavení těsnící konstrukce HS:</t>
  </si>
  <si>
    <t xml:space="preserve">- příprava a setavení ocelového rastru </t>
  </si>
  <si>
    <t>- příprava těsnící plochy (formátování a děrován 
  nerezových plechů)</t>
  </si>
  <si>
    <t>- montáž na HS:</t>
  </si>
  <si>
    <t xml:space="preserve"> .- tryskání na Sa2.5 dle ČSN EN ISO 8501</t>
  </si>
  <si>
    <t>.- příprava povrchu OK, základní odstranění rzi a staré PKO</t>
  </si>
  <si>
    <t xml:space="preserve">.- příprava povrchu OK, před nátěrem </t>
  </si>
  <si>
    <t xml:space="preserve"> .- tryskání na Sa2.5 dle ČSN EN ISO 8501 a 
   drsnost G dle ČSN EN ISO 8503</t>
  </si>
  <si>
    <t>1.12.2</t>
  </si>
  <si>
    <t>1.12.3</t>
  </si>
  <si>
    <t>.- zdvihací zařízení (kladkostroj 5t, zajištění)</t>
  </si>
  <si>
    <t xml:space="preserve">Objekt:   VON - pro opravu technologických začízení </t>
  </si>
  <si>
    <t xml:space="preserve"> - zajištění místnosti pro TDI v ZS vč. jejího vybavení   </t>
  </si>
  <si>
    <t xml:space="preserve"> - zajištění péče o nepředané objekty a konstrukce stavby, jejich 
  ošetřování a zimní opatření v případě přerušení prací  </t>
  </si>
  <si>
    <t xml:space="preserve"> - přeprava materiálu po silnici a lodní přeprava, nájemné techniky
   (autojeřáby, zdvihací zařízení, lodě, pontony, apod.)</t>
  </si>
  <si>
    <t xml:space="preserve"> -  likvidace zařízení staveniště jeho odsun a uvedení do původního stavu, 
    zpětné předání provozovateli VD </t>
  </si>
  <si>
    <t xml:space="preserve"> - zajištění (pronájem), stavba i přestavba lešení pro OK horních vrat  
    ve VPK včetně přístupových lávek a manipulace 
   (doprava po vodě do jímky a zpět)</t>
  </si>
  <si>
    <t>VON - Technologická část opravy</t>
  </si>
  <si>
    <t>VON - Stavební část opravy</t>
  </si>
  <si>
    <t xml:space="preserve"> - vypracování Havarijního plánu  včetně zajištění schválení 
  příslušnými orgány správy a Povodím Labe, státní podnik</t>
  </si>
  <si>
    <t xml:space="preserve"> - zpracování povodňového plánu stavby dle §71 zákona č. 254/2001 Sb. 
   včetně zajištění schválení úříslušnými orgány správy a 
   Povodím Labe, státní podnik</t>
  </si>
  <si>
    <t xml:space="preserve"> - vypracování projektu skutečného provedení díla</t>
  </si>
  <si>
    <t xml:space="preserve"> - zpracování realizační dokumentace zhotovitele, dílenských výkresů, 
   technologických předpisů (případná úprava stávající DPS) a 
   kontrolně zkušebního plánu (KZP)</t>
  </si>
  <si>
    <t xml:space="preserve"> - zajištění plánu BOZP a spolupráce s koordinátorem BOZP</t>
  </si>
  <si>
    <t xml:space="preserve"> - zajištění veškerých geodetických prací souvisejících s realizací 
   díla  (instalace měřící latě, konečné zaměření poloh a ukazatelů) </t>
  </si>
  <si>
    <t xml:space="preserve"> - provedení pasportizace stávajících nemovitostí (vč. pozemků) a 
   jejich příslušenství, zajištění fotodokumentace stávajícího stavu 
   přístupových komunikací  </t>
  </si>
  <si>
    <t>VEDLEJŚÍ A OSTATNÍ NÁKLADY - technologická část</t>
  </si>
  <si>
    <t xml:space="preserve"> - zřízení, zajištění komplet.zařízení staveniště a jeho připojení na IS</t>
  </si>
  <si>
    <t>ZAŘÍZENÍ STAVENIŠTĚ, PŘÍSTUPY NA  PRACOVIŠTĚ</t>
  </si>
  <si>
    <t xml:space="preserve"> -zajištění veškerých předepsaných rozborů, atestů, zkoušek a revizí 
   dle příslušných norem, předpisů či nařízení (materiály, 
   odpady, výrobky, ....) </t>
  </si>
  <si>
    <t>- LIKVIDACE DRUHOTNÝCH SUROVIN A ODPADU:</t>
  </si>
  <si>
    <t>celkem (1.13)</t>
  </si>
  <si>
    <t>.- příprava kovového šrotu</t>
  </si>
  <si>
    <t xml:space="preserve"> .- úprava délek, rozpálení prvků
 .- manipulace a přesun na určenou plochu na břehu (ZS)
 .- vytřídění a srovnání</t>
  </si>
  <si>
    <t>.- přeprava šrotu k výkupci</t>
  </si>
  <si>
    <t xml:space="preserve"> - prodej kovoveho šrotu (výzisk) </t>
  </si>
  <si>
    <t xml:space="preserve"> .- manipulace, nakládka, doprava a složení (5 km)</t>
  </si>
  <si>
    <t>1.12.4</t>
  </si>
  <si>
    <t xml:space="preserve">.- likvidace použitého trysk.media </t>
  </si>
  <si>
    <t xml:space="preserve"> .- cena obsahuje manipulaci na staveništi, nakládku a 
   dopravu na skládku dle kategorie odpadu včetně 
   likvidace (poplatek za uložení)</t>
  </si>
  <si>
    <t>1.5</t>
  </si>
  <si>
    <t>1.5.1</t>
  </si>
  <si>
    <t>1.5.2</t>
  </si>
  <si>
    <t>1.6.3</t>
  </si>
  <si>
    <t>1.6.4</t>
  </si>
  <si>
    <t>1.6.5</t>
  </si>
  <si>
    <t>1.7.6</t>
  </si>
  <si>
    <t>1.10.5</t>
  </si>
  <si>
    <t>1.10.6</t>
  </si>
  <si>
    <t>1.10.7</t>
  </si>
  <si>
    <t>1.8.7</t>
  </si>
  <si>
    <t>1.8.8</t>
  </si>
  <si>
    <t>1.8.9</t>
  </si>
  <si>
    <t xml:space="preserve"> - montáž/demnontáž, oprava OK</t>
  </si>
  <si>
    <t>Vedení horního provizorního hrazení HO VPK</t>
  </si>
  <si>
    <t>celkem 4.1. (horní provizorní hrazení HO VPK)</t>
  </si>
  <si>
    <t>Vedení dolního provizorního hrazení HO VPK</t>
  </si>
  <si>
    <t xml:space="preserve"> .- očištění a odmaštění konstrukce
 .- kontrola funkce kladek 
 .- kontrola spojovacího materiálu
 .- promazání pohybujících se dílů</t>
  </si>
  <si>
    <t>.- lehké lešení (mont./demon., manipulace, pronájem)</t>
  </si>
  <si>
    <t>.- demontáž úložných trámů hradidla</t>
  </si>
  <si>
    <t>.- zpětná montáž úložných trámů hradidla</t>
  </si>
  <si>
    <t>.- Revize úložného trámu hradidla na VPK</t>
  </si>
  <si>
    <t xml:space="preserve"> .- očištění a odmaštění OK
 .- výměna vodící tyče trámu 
 .- osazení chybějících rukojetí 
 .- ošetření stavěcích kroužků
 .- kontrola a dotažení spoj.mat.</t>
  </si>
  <si>
    <r>
      <t xml:space="preserve">.- vodící tyče (nerez)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>30 mm, dl. 520 mm</t>
    </r>
  </si>
  <si>
    <r>
      <t xml:space="preserve">.- rukojeti (nerez)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>16 mm, dl. 520 mm</t>
    </r>
  </si>
  <si>
    <t>.- revize kladek sloupů drážek provizorního hrazení.</t>
  </si>
  <si>
    <t>- demontáž/montáž konstrukcí DS</t>
  </si>
  <si>
    <t>- demontáž/montáž svislých těsnících plechů</t>
  </si>
  <si>
    <t>- spojovací materiál (nerez)</t>
  </si>
  <si>
    <t>- svislé těsnící plechy (nerez)</t>
  </si>
  <si>
    <t>1.1.4.</t>
  </si>
  <si>
    <t>1.1.5.</t>
  </si>
  <si>
    <t xml:space="preserve">  .- hlavní kolejnice HS ve výklenku</t>
  </si>
  <si>
    <t xml:space="preserve"> sestavené DS se zavěsnými nosníky i kladkami</t>
  </si>
  <si>
    <t xml:space="preserve"> zásobníky gallova řetězu DS (demontované)</t>
  </si>
  <si>
    <t xml:space="preserve">  .- sestavené HS se zavěsnými nosníky a kladkami</t>
  </si>
  <si>
    <t>2.8</t>
  </si>
  <si>
    <t>2.8.1</t>
  </si>
  <si>
    <t>2.8.2</t>
  </si>
  <si>
    <t>2.8.3</t>
  </si>
  <si>
    <t>2.8.4</t>
  </si>
  <si>
    <t>2.9</t>
  </si>
  <si>
    <t>- materiál, výroba:  5% z 48 000 kg</t>
  </si>
  <si>
    <t xml:space="preserve"> - zajištění výroby a instalace informačních tabulí ke stavbě</t>
  </si>
  <si>
    <t>celkem VON - Technologická část</t>
  </si>
  <si>
    <t xml:space="preserve"> 2.6.1</t>
  </si>
  <si>
    <t xml:space="preserve"> 2.6.2</t>
  </si>
  <si>
    <t xml:space="preserve"> 2.6.3</t>
  </si>
  <si>
    <t xml:space="preserve"> 2.6.4</t>
  </si>
  <si>
    <t xml:space="preserve"> 2.6.5</t>
  </si>
  <si>
    <t xml:space="preserve"> 2.6.6</t>
  </si>
  <si>
    <t xml:space="preserve"> 2.6.7</t>
  </si>
  <si>
    <t>- TĚSNÍCÍ TRÁMY HS:</t>
  </si>
  <si>
    <t>- VODÍCÍ KLADKY HS: 4 ks</t>
  </si>
  <si>
    <t>2.7.3</t>
  </si>
  <si>
    <t>2.7.4</t>
  </si>
  <si>
    <t>2.7.5</t>
  </si>
  <si>
    <t>2.7.6</t>
  </si>
  <si>
    <t>- ostatní materiál (impregnace trámů - vosk, ...)</t>
  </si>
  <si>
    <t>2.8.5</t>
  </si>
  <si>
    <r>
      <t>m</t>
    </r>
    <r>
      <rPr>
        <i/>
        <vertAlign val="superscript"/>
        <sz val="10"/>
        <rFont val="Arial CE"/>
        <family val="2"/>
        <charset val="238"/>
      </rPr>
      <t>2</t>
    </r>
  </si>
  <si>
    <r>
      <t>m</t>
    </r>
    <r>
      <rPr>
        <i/>
        <vertAlign val="superscript"/>
        <sz val="10"/>
        <rFont val="Arial CE"/>
        <family val="2"/>
        <charset val="238"/>
      </rPr>
      <t>3</t>
    </r>
  </si>
  <si>
    <t xml:space="preserve"> podvozek - vahadlo dvojdílné </t>
  </si>
  <si>
    <t xml:space="preserve"> podvozek - pojezdové kolo)</t>
  </si>
  <si>
    <t>Povrchová ochrana,  kategorie korozní ochrany Im1, H, 
NDFT 450 μm, pojivo epoxidová  pryskyřice, 
aplikace za studena, 3 vrstvy</t>
  </si>
  <si>
    <t xml:space="preserve"> .- povrchová ochrana - systém 1 </t>
  </si>
  <si>
    <t xml:space="preserve"> .- povrchová ochrana - systém 2</t>
  </si>
  <si>
    <t>Povrchová ochrana, kategorie korozní ochrany Im1, H, 
NDFT 450 μm, pojivo epoxidová  pryskyřice, 
aplikace za studena, 3 vrstvy</t>
  </si>
  <si>
    <t xml:space="preserve"> .- povrchová ochrana - systém 2 </t>
  </si>
  <si>
    <t>Povrchová ochrana, kategorie korozní ochrany Im1, H,
NDFT 1000 μm, pojivo epoxidová pryskyřice, 
aplikace za horka, 1 vrstva</t>
  </si>
  <si>
    <t>Dočasná povrchová ochrana - dílenský nátěr, 
NDFT max. 20 μm umožňující následné navařování 
ocelových prvků, resp. nerezového plechu, 1 vrstva</t>
  </si>
  <si>
    <t xml:space="preserve">  .- návodní líc hradícího plechu s rastrem pod
     těsnící plech </t>
  </si>
  <si>
    <t xml:space="preserve">  .- návodní líc hradícího plechu pod navařovaný rastr</t>
  </si>
  <si>
    <t xml:space="preserve"> .- podvozek - vahadlo dvojdílné</t>
  </si>
  <si>
    <r>
      <t xml:space="preserve"> .- podvozek - pojezdové kolo </t>
    </r>
    <r>
      <rPr>
        <i/>
        <sz val="10"/>
        <rFont val="Symbol"/>
        <family val="1"/>
        <charset val="2"/>
      </rPr>
      <t>f</t>
    </r>
    <r>
      <rPr>
        <i/>
        <sz val="10"/>
        <rFont val="Arial CE"/>
        <family val="2"/>
        <charset val="238"/>
      </rPr>
      <t>700</t>
    </r>
  </si>
  <si>
    <t xml:space="preserve"> .- hlavní kolejnice HS ve výklenku</t>
  </si>
  <si>
    <t xml:space="preserve"> .- sestavené HS se zavěsnými nosníky a kladkami</t>
  </si>
  <si>
    <t xml:space="preserve"> .- přelivná zaoblená hrana HS</t>
  </si>
  <si>
    <t>celkem (2.8)</t>
  </si>
  <si>
    <t>2.9.1</t>
  </si>
  <si>
    <t>2.9.2</t>
  </si>
  <si>
    <t>2.9.3</t>
  </si>
  <si>
    <t>2.9.4</t>
  </si>
  <si>
    <t>celkem (2.9)</t>
  </si>
  <si>
    <t>- kluzná ložisková pouzdra, vymezovací kroužky, … 
   (bronz)</t>
  </si>
  <si>
    <t>- těsnící trám prahový - dub (impregnovaný systém 7)</t>
  </si>
  <si>
    <t>- těsnící trám boční - dub  (impregnovaný systém 7)</t>
  </si>
  <si>
    <t>- těsnící trámy dub  (impregnovaný systém 7)</t>
  </si>
  <si>
    <t>.- ošetření,  konzervace - systém 7</t>
  </si>
  <si>
    <t>2.8.6</t>
  </si>
  <si>
    <t>Ochranný exteriérový nátěr dřeva zajišťujcíí ochranu 
proti hnilobě, plísním a povětrnodtním podmínkám, 
3 vrstvy včetně impregnace</t>
  </si>
  <si>
    <t xml:space="preserve">  .- dřevěné poklopy šachet závaží v pilířích</t>
  </si>
  <si>
    <t xml:space="preserve"> .- povrchová ochrana - systém 8</t>
  </si>
  <si>
    <t>- demontáž zákrytu šachty řetězu</t>
  </si>
  <si>
    <t xml:space="preserve">.- příprava povrchu OK, před nátěrem mechanicky </t>
  </si>
  <si>
    <t xml:space="preserve"> .- mechanické čištění PSt.2 dle ČSN EN ISO 8501</t>
  </si>
  <si>
    <t xml:space="preserve"> .- závaží v šachtě - závaží</t>
  </si>
  <si>
    <t xml:space="preserve"> .- závaží v šachtě - vedení na zdi</t>
  </si>
  <si>
    <t xml:space="preserve"> .- povrchová ochrana - systém 3 </t>
  </si>
  <si>
    <t>Povrchová ochrana, kategorie korozní ochrany C4, H, 
NDFT 240 μm, pojivo epoxidová  pryskyřice, 
aplikace za studena, 3 vrstvy</t>
  </si>
  <si>
    <t>.- příprava povrchu OK, základní odstranění rzi 
   a staré PKO, tryskání</t>
  </si>
  <si>
    <t>.- příprava povrchu OK, před nátěrem, tryskání</t>
  </si>
  <si>
    <t xml:space="preserve"> - povrchová ochrana - systém 2</t>
  </si>
  <si>
    <t xml:space="preserve">    .- trámy aretace (min. C4, H)</t>
  </si>
  <si>
    <t xml:space="preserve">    .- kolejnice HO  (Im1, H)</t>
  </si>
  <si>
    <t xml:space="preserve">    .- sloupy dolního prov. hrazení HO VPK (Im1, H)</t>
  </si>
  <si>
    <t>Stavba:   VD Střekov, oprava horních vrat VPK</t>
  </si>
  <si>
    <t>Objekt:   SO01 Uvolnění horního ohlaví VPK od nánosů</t>
  </si>
  <si>
    <t xml:space="preserve">Objednatel:   </t>
  </si>
  <si>
    <t>Zpracoval:   Dadejík</t>
  </si>
  <si>
    <t>Místo:   Ústí n/L, Střekov</t>
  </si>
  <si>
    <t>Datum:   28. 5. 2020</t>
  </si>
  <si>
    <t>Č.</t>
  </si>
  <si>
    <t xml:space="preserve">Práce a dodávky HSV   </t>
  </si>
  <si>
    <t xml:space="preserve">Zemní práce   </t>
  </si>
  <si>
    <t>115101221</t>
  </si>
  <si>
    <t xml:space="preserve">Čerpání vody na dopravní výšku do 25 m průměrný přítok do 500 l/min   </t>
  </si>
  <si>
    <t xml:space="preserve">(7+12+12+10)*30*12   </t>
  </si>
  <si>
    <t>115101321</t>
  </si>
  <si>
    <t xml:space="preserve">Pohotovost čerpací soupravy pro dopravní výšku do 25 m do 500 l/min   </t>
  </si>
  <si>
    <t xml:space="preserve">(7+12+12+10)*30   </t>
  </si>
  <si>
    <t>127701111</t>
  </si>
  <si>
    <t xml:space="preserve">Vykopávky pod vodou v hornině tř. 1 až 4 objem do 1000 m3 tl vrstvy do 1,5 m   </t>
  </si>
  <si>
    <t>R</t>
  </si>
  <si>
    <t>127R00001</t>
  </si>
  <si>
    <t xml:space="preserve">Příplatek za vykopavky z hloubky nad 5 m pod projektem stanovenou hladinu vody v PK   </t>
  </si>
  <si>
    <t>162751117</t>
  </si>
  <si>
    <t xml:space="preserve">Vodorovné přemístění do 10000 m výkopku/sypaniny z horniny třídy těžitelnosti I, skupiny 1 až 3   </t>
  </si>
  <si>
    <t>162751119</t>
  </si>
  <si>
    <t xml:space="preserve">Příplatek k vodorovnému přemístění výkopku/sypaniny z horniny třídy těžitelnosti I, skupiny 1 až 3 ZKD 1000 m přes 10000 m   </t>
  </si>
  <si>
    <t xml:space="preserve">928*5   </t>
  </si>
  <si>
    <t>164303102</t>
  </si>
  <si>
    <t xml:space="preserve">Vodorovné přemístění výkopku po vodě do 1000 m s vyložením horniny třídy těžitelnosti I a II, skupiny 1 až 4   </t>
  </si>
  <si>
    <t>167151111</t>
  </si>
  <si>
    <t xml:space="preserve">Nakládání výkopku z hornin třídy těžitelnosti I, skupiny 1 až 3 přes 100 m3   </t>
  </si>
  <si>
    <t>171201231</t>
  </si>
  <si>
    <t xml:space="preserve">Poplatek za uložení zeminy a kamení na recyklační skládce (skládkovné) kód odpadu 17 05 04   </t>
  </si>
  <si>
    <t xml:space="preserve">928*1,6   </t>
  </si>
  <si>
    <t xml:space="preserve">Ostatní konstrukce a práce, bourání   </t>
  </si>
  <si>
    <t>91R011</t>
  </si>
  <si>
    <t xml:space="preserve">Potapěčské práce prováděné nad vodou - servisní   </t>
  </si>
  <si>
    <t xml:space="preserve">2*8*2"zahrazení a vyhrazení VPK"   </t>
  </si>
  <si>
    <t xml:space="preserve">10*8*2"odtěžení nánosů od horních vrat VPK, HV"   </t>
  </si>
  <si>
    <t xml:space="preserve">Součet   </t>
  </si>
  <si>
    <t>91R012</t>
  </si>
  <si>
    <t xml:space="preserve">Nájem soulodí (výtlak do 40t) s vlastním pohonem   </t>
  </si>
  <si>
    <t xml:space="preserve">2*2"zahrazení a vyhrazení VPK"   </t>
  </si>
  <si>
    <t xml:space="preserve">10"odtěžení nánosů od horních vrat VPK, HV"   </t>
  </si>
  <si>
    <t>91R028</t>
  </si>
  <si>
    <t xml:space="preserve">Použití odsávacího ejektorového zařízení poháněného stlačeným vzduchem nad 100 mm   </t>
  </si>
  <si>
    <t>91R03A2</t>
  </si>
  <si>
    <t xml:space="preserve">Potapěčské práce - odstraňování naplavenin včetně odsávání pod vodou do hl.13 m.   </t>
  </si>
  <si>
    <t xml:space="preserve">2*10*8 "odstranění nánosů z konstrukce horních vrat"   </t>
  </si>
  <si>
    <t xml:space="preserve">   </t>
  </si>
  <si>
    <t>91R03A9</t>
  </si>
  <si>
    <t xml:space="preserve">Potapěčské práce - osazování provizorního hrazení včetně všech souvisejících prací, pohotovost   </t>
  </si>
  <si>
    <t xml:space="preserve">2*2*8 "zahrazení a vyhrazení VPK"   </t>
  </si>
  <si>
    <t xml:space="preserve">Celkem   </t>
  </si>
  <si>
    <t>Objekt:   SO02 Oprava zdí a dna VPK v HO</t>
  </si>
  <si>
    <t>Datum:   31. 5. 2020</t>
  </si>
  <si>
    <t>941112111</t>
  </si>
  <si>
    <t xml:space="preserve">Montáž lešení řadového trubkového lehkého bez podlah zatížení do 200 kg/m2 š do 0,9 m v do 10 m   </t>
  </si>
  <si>
    <t>941112211</t>
  </si>
  <si>
    <t xml:space="preserve">Příplatek k lešení řadovému trubkovému lehkému bez podlah š 0,9 m v 10m za první a ZKD den použití   </t>
  </si>
  <si>
    <t xml:space="preserve">10*12*2*750   </t>
  </si>
  <si>
    <t xml:space="preserve">(400-2*10*12)*150   </t>
  </si>
  <si>
    <t>941112811</t>
  </si>
  <si>
    <t xml:space="preserve">Demontáž lešení řadového trubkového lehkého bez podlah zatížení do 200 kg/m2 š do 0,9 m v do 10 m   </t>
  </si>
  <si>
    <t>949211111</t>
  </si>
  <si>
    <t xml:space="preserve">Montáž lešeňové podlahy s příčníky pro trubková lešení v do 10 m   </t>
  </si>
  <si>
    <t xml:space="preserve">0,8*14*6*2   </t>
  </si>
  <si>
    <t xml:space="preserve">Příplatek k lešeňové podlaze s příčníky pro trubková lešení za první a ZKD den použití   </t>
  </si>
  <si>
    <t xml:space="preserve">134,4 * 90   </t>
  </si>
  <si>
    <t>949211811</t>
  </si>
  <si>
    <t xml:space="preserve">Demontáž lešeňové podlahy s příčníky pro trubková lešení v do 10 m   </t>
  </si>
  <si>
    <t>005</t>
  </si>
  <si>
    <t>985131111</t>
  </si>
  <si>
    <t xml:space="preserve">Očištění ploch stěn, rubu kleneb a podlah tlakovou vodou   </t>
  </si>
  <si>
    <t>985131221</t>
  </si>
  <si>
    <t xml:space="preserve">Očištění ploch stěn, rubu kleneb a podlah nesušeným křemičitým pískem (metodou torbo)   </t>
  </si>
  <si>
    <t xml:space="preserve">311,26"stěny kvádry"   </t>
  </si>
  <si>
    <t xml:space="preserve">128,88"stěny obklad"   </t>
  </si>
  <si>
    <t xml:space="preserve">324,25"dno kvádry"   </t>
  </si>
  <si>
    <t xml:space="preserve">92,04"dno dlažba"   </t>
  </si>
  <si>
    <t>985142111</t>
  </si>
  <si>
    <t xml:space="preserve">Vysekání spojovací hmoty ze spár zdiva hl do 40 mm dl do 6 m/m2   </t>
  </si>
  <si>
    <t xml:space="preserve">311,26*0,4   </t>
  </si>
  <si>
    <t xml:space="preserve">128,88*0,6   </t>
  </si>
  <si>
    <t xml:space="preserve">324,25*0,4   </t>
  </si>
  <si>
    <t xml:space="preserve">92,04*0,6   </t>
  </si>
  <si>
    <t>985231111</t>
  </si>
  <si>
    <t xml:space="preserve">Spárování zdiva aktivovanou maltou spára hl do 40 mm dl do 6 m/m2   </t>
  </si>
  <si>
    <t>997</t>
  </si>
  <si>
    <t xml:space="preserve">Přesun sutě   </t>
  </si>
  <si>
    <t>997321211</t>
  </si>
  <si>
    <t xml:space="preserve">Svislá doprava suti a vybouraných hmot v do 4 m   </t>
  </si>
  <si>
    <t>997321219</t>
  </si>
  <si>
    <t xml:space="preserve">Příplatek ZKD v 4 m svislé dopravy suti a vybouraných hmot   </t>
  </si>
  <si>
    <t>997321511</t>
  </si>
  <si>
    <t xml:space="preserve">Vodorovná doprava suti a vybouraných hmot po suchu do 1 km   </t>
  </si>
  <si>
    <t>997321519</t>
  </si>
  <si>
    <t xml:space="preserve">Příplatek ZKD 1km vodorovné dopravy suti a vybouraných hmot po suchu   </t>
  </si>
  <si>
    <t>997321522</t>
  </si>
  <si>
    <t xml:space="preserve">Vodorovná doprava suti a vybouraných hmot po vodě do 500 m   </t>
  </si>
  <si>
    <t>997321611</t>
  </si>
  <si>
    <t xml:space="preserve">Nakládání nebo překládání suti a vybouraných hmot   </t>
  </si>
  <si>
    <t>998</t>
  </si>
  <si>
    <t xml:space="preserve">Přesun hmot   </t>
  </si>
  <si>
    <t xml:space="preserve">Přesun hmot pro jezy a stupně   </t>
  </si>
  <si>
    <t>Objekt:   SO03 Oprava pilířů VPKv HO pod úrovní 150,79 m n.m.</t>
  </si>
  <si>
    <t xml:space="preserve">245"LP"   </t>
  </si>
  <si>
    <t xml:space="preserve">485"PP"   </t>
  </si>
  <si>
    <t xml:space="preserve">(5+11)*30*730   </t>
  </si>
  <si>
    <t xml:space="preserve">0,8*24,12*3"LP"   </t>
  </si>
  <si>
    <t xml:space="preserve">0,8*61,11*3"PP"   </t>
  </si>
  <si>
    <t xml:space="preserve">61,11*0,8*3*150   </t>
  </si>
  <si>
    <t xml:space="preserve">24,12*0,8*3*150   </t>
  </si>
  <si>
    <t xml:space="preserve">24,12*0,8*3"LP"   </t>
  </si>
  <si>
    <t xml:space="preserve">61,11*0,8*3"PP"   </t>
  </si>
  <si>
    <t>985112112</t>
  </si>
  <si>
    <t xml:space="preserve">Odsekání degradovaného betonu stěn tl do 30 mm   </t>
  </si>
  <si>
    <t xml:space="preserve">41,79*0,02"LP výklenek beton"   </t>
  </si>
  <si>
    <t xml:space="preserve">38,68*0,02"PP výklenek beton"   </t>
  </si>
  <si>
    <t xml:space="preserve">118,43"LP stěny kvádry"   </t>
  </si>
  <si>
    <t xml:space="preserve">41,79"LP výklenek beton"   </t>
  </si>
  <si>
    <t xml:space="preserve">371,67"PP stěny kvádry"   </t>
  </si>
  <si>
    <t xml:space="preserve">38,68"PP výklenek beton   </t>
  </si>
  <si>
    <t xml:space="preserve">118,43*0,4"LP kvádry"   </t>
  </si>
  <si>
    <t xml:space="preserve">371,67*0,4"PP kvádry"   </t>
  </si>
  <si>
    <t xml:space="preserve">118,43"LP kvádry"   </t>
  </si>
  <si>
    <t xml:space="preserve">371,67"PP kvádry"   </t>
  </si>
  <si>
    <t>985311112</t>
  </si>
  <si>
    <t xml:space="preserve">Reprofilace stěn cementovými sanačními maltami tl 20 mm   </t>
  </si>
  <si>
    <t xml:space="preserve">38,68"PP výklenek beton"   </t>
  </si>
  <si>
    <t>M001</t>
  </si>
  <si>
    <t xml:space="preserve">Sklolaminátová výztužná síť vkládaná do reprofilační vrstvy   </t>
  </si>
  <si>
    <t>985311115</t>
  </si>
  <si>
    <t xml:space="preserve">Reprofilace stěn cementovými sanačními maltami tl 50 mm   </t>
  </si>
  <si>
    <t>985324211</t>
  </si>
  <si>
    <t xml:space="preserve">Ochranný akrylátový nátěr betonu dvojnásobný s impregnací (OS-B)   </t>
  </si>
  <si>
    <t xml:space="preserve">41,79"LP"   </t>
  </si>
  <si>
    <t xml:space="preserve">38,68"PP"   </t>
  </si>
  <si>
    <t>Objekt:   SO04 Sanace betonů pilířů VPK nad úrovní 150,79 m n.m.</t>
  </si>
  <si>
    <t>153271111</t>
  </si>
  <si>
    <t xml:space="preserve">Kotvičky pro výztuž stříkaného betonu do malty hl do 0,2 m z oceli BSt 500 D do 10 mm   </t>
  </si>
  <si>
    <t xml:space="preserve">Svislé a kompletní konstrukce   </t>
  </si>
  <si>
    <t xml:space="preserve">Konstrukce vodních staveb ze ŽB mrazuvzdorného tř. C 30/37   </t>
  </si>
  <si>
    <t xml:space="preserve">Bednění konstrukcí vodních staveb rovinné - zřízení   </t>
  </si>
  <si>
    <t xml:space="preserve">Bednění konstrukcí vodních staveb rovinné - odstranění   </t>
  </si>
  <si>
    <t xml:space="preserve">Výztuž železobetonových konstrukcí vodních staveb ze svařovaných sítí   </t>
  </si>
  <si>
    <t xml:space="preserve">22,41*4,5/1000   </t>
  </si>
  <si>
    <t xml:space="preserve">Úpravy povrchů, podlahy a osazování výplní   </t>
  </si>
  <si>
    <t>011</t>
  </si>
  <si>
    <t>622142001</t>
  </si>
  <si>
    <t xml:space="preserve">Potažení vnějších stěn sklovláknitým pletivem vtlačeným do tenkovrstvé hmoty   </t>
  </si>
  <si>
    <t xml:space="preserve">33,44"vodorovné plochy"   </t>
  </si>
  <si>
    <t xml:space="preserve">506,79"svislé plochy ŽB skelet"   </t>
  </si>
  <si>
    <t xml:space="preserve">58,451"svislé plochy pilířů"   </t>
  </si>
  <si>
    <t xml:space="preserve">Sklovláknitá výztužná síť vkládaná do reprofilační vrstvy   </t>
  </si>
  <si>
    <t>631311117</t>
  </si>
  <si>
    <t xml:space="preserve">Mazanina tl do 80 mm z betonu prostého bez zvýšených nároků na prostředí tř. C 30/37   </t>
  </si>
  <si>
    <t>63136R0001</t>
  </si>
  <si>
    <t xml:space="preserve">Výztuž mazaniny z svařované sítě Zn (ochrana proti korozi)   </t>
  </si>
  <si>
    <t xml:space="preserve">11,12*0,98/1000   </t>
  </si>
  <si>
    <t>941111111</t>
  </si>
  <si>
    <t xml:space="preserve">Montáž lešení řadového trubkového lehkého s podlahami zatížení do 200 kg/m2 š do 0,9 m v do 10 m   </t>
  </si>
  <si>
    <t xml:space="preserve">213,52+21,6"LP"   </t>
  </si>
  <si>
    <t xml:space="preserve">315,07+145,13+68,39"PP"   </t>
  </si>
  <si>
    <t>941111211</t>
  </si>
  <si>
    <t xml:space="preserve">Příplatek k lešení řadovému trubkovému lehkému s podlahami š 0,9 m v 10 m za první a ZKD den použití   </t>
  </si>
  <si>
    <t xml:space="preserve">(213,52+21,6)*120"LP"   </t>
  </si>
  <si>
    <t xml:space="preserve">(315,07+145,13+68,39)*120"PP"   </t>
  </si>
  <si>
    <t>941111811</t>
  </si>
  <si>
    <t xml:space="preserve">Demontáž lešení řadového trubkového lehkého s podlahami zatížení do 200 kg/m2 š do 0,9 m v do 10 m   </t>
  </si>
  <si>
    <t xml:space="preserve">"PP"315,07+145,13+68,39   </t>
  </si>
  <si>
    <t>949511112</t>
  </si>
  <si>
    <t xml:space="preserve">Montáž podchodu u trubkových lešení š do 2 m   </t>
  </si>
  <si>
    <t xml:space="preserve">4*2   </t>
  </si>
  <si>
    <t>949511211</t>
  </si>
  <si>
    <t xml:space="preserve">Příplatek k podchodu u trubkových lešení š do 1,5 m za první a ZKD den použití   </t>
  </si>
  <si>
    <t xml:space="preserve">4*2*120   </t>
  </si>
  <si>
    <t>949511812</t>
  </si>
  <si>
    <t xml:space="preserve">Demontáž podchodu u trubkových lešení š do 2 m   </t>
  </si>
  <si>
    <t>960321271</t>
  </si>
  <si>
    <t xml:space="preserve">Bourání vodních staveb ze železobetonu, z vodní hladiny   </t>
  </si>
  <si>
    <t xml:space="preserve">0,61"odbourání kce říms"   </t>
  </si>
  <si>
    <t>977151117</t>
  </si>
  <si>
    <t xml:space="preserve">Jádrové vrty diamantovými korunkami do D 90 mm do stavebních materiálů   </t>
  </si>
  <si>
    <t xml:space="preserve">2*0,15   </t>
  </si>
  <si>
    <t>985111231</t>
  </si>
  <si>
    <t xml:space="preserve">Odsekání betonu rubu kleneb a podlah tl do 80 mm   </t>
  </si>
  <si>
    <t xml:space="preserve">7,81"US"   </t>
  </si>
  <si>
    <t xml:space="preserve">3,308"DS"   </t>
  </si>
  <si>
    <t>985112113</t>
  </si>
  <si>
    <t xml:space="preserve">Odsekání degradovaného betonu stěn tl do 50 mm   </t>
  </si>
  <si>
    <t xml:space="preserve">29,82"vodorovné plochy"   </t>
  </si>
  <si>
    <t xml:space="preserve">133,79"svislé konstrukce"   </t>
  </si>
  <si>
    <t xml:space="preserve">157,59"vodorovné plochy"   </t>
  </si>
  <si>
    <t xml:space="preserve">506,786"svislé plochy"   </t>
  </si>
  <si>
    <t xml:space="preserve">506,786"skelet a římsy"   </t>
  </si>
  <si>
    <t xml:space="preserve">105,131"pilíře stavidla B,G"   </t>
  </si>
  <si>
    <t xml:space="preserve">506,79"ŽB skelet se sklovláknitou sítí"   </t>
  </si>
  <si>
    <t xml:space="preserve">58,451"pilíře se sklovláknitou sítí"   </t>
  </si>
  <si>
    <t>985311113</t>
  </si>
  <si>
    <t xml:space="preserve">Reprofilace stěn cementovými sanačními maltami tl 30 mm   </t>
  </si>
  <si>
    <t>M006</t>
  </si>
  <si>
    <t xml:space="preserve">Korozně odolná výztužná síť do sanační (reprofilační) vrstvy včetně kotvení   </t>
  </si>
  <si>
    <t xml:space="preserve">- dvousměrná výztužná síť určená jako výztuž do cementových a polymer cementových hmot pro   mechanické kotvení k podkladu.
- korozně odolná (nekovová) se se sníženým krytím cementovou hmotou (odolná proti alkalické   korozi).
- kotvení k sanovanému podkladu pomocí vkládaných kotev vkládaných v počtui min. 4 ks/m2.
   </t>
  </si>
  <si>
    <t xml:space="preserve">46,68 * 1,1   </t>
  </si>
  <si>
    <t>985311312</t>
  </si>
  <si>
    <t xml:space="preserve">Reprofilace rubu kleneb a podlah cementovými sanačními maltami tl 20 mm   </t>
  </si>
  <si>
    <t>985311315</t>
  </si>
  <si>
    <t xml:space="preserve">Reprofilace rubu kleneb a podlah cementovými sanačními maltami tl 50 mm   </t>
  </si>
  <si>
    <t xml:space="preserve">29,82 * 1,1   </t>
  </si>
  <si>
    <t>985321111</t>
  </si>
  <si>
    <t xml:space="preserve">Ochranný nátěr výztuže na cementové bázi stěn, líce kleneb a podhledů 1 vrstva tl 1 mm   </t>
  </si>
  <si>
    <t>985323111</t>
  </si>
  <si>
    <t xml:space="preserve">Spojovací můstek reprofilovaného betonu na cementové bázi tl 1 mm   </t>
  </si>
  <si>
    <t xml:space="preserve">157,59"vodorovné"   </t>
  </si>
  <si>
    <t xml:space="preserve">611,92"svislé"   </t>
  </si>
  <si>
    <t xml:space="preserve">Práce a dodávky PSV   </t>
  </si>
  <si>
    <t>711</t>
  </si>
  <si>
    <t xml:space="preserve">Izolace proti vodě, vlhkosti a plynům   </t>
  </si>
  <si>
    <t>711191001</t>
  </si>
  <si>
    <t xml:space="preserve">Provedení adhezního můstku na vodorovné ploše   </t>
  </si>
  <si>
    <t>585</t>
  </si>
  <si>
    <t>58581220</t>
  </si>
  <si>
    <t xml:space="preserve">můstek adhezní pod izolační a vyrovnávací lepící hmoty   </t>
  </si>
  <si>
    <t xml:space="preserve">7,6 * 0,118   </t>
  </si>
  <si>
    <t>711441559</t>
  </si>
  <si>
    <t xml:space="preserve">Provedení izolace proti tlakové vodě vodorovné přitavením pásu NAIP   </t>
  </si>
  <si>
    <t>628</t>
  </si>
  <si>
    <t>62832001</t>
  </si>
  <si>
    <t xml:space="preserve">pás asfaltový natavitelný oxidovaný tl 3,5mm typu V60 S35 s vložkou ze skleněné rohože, s jemnozrnným minerálním posypem   </t>
  </si>
  <si>
    <t xml:space="preserve">7,6 * 1,15   </t>
  </si>
  <si>
    <t>711499097</t>
  </si>
  <si>
    <t xml:space="preserve">Příplatek k izolacím proti tlakové vodě NAIP a termoplasty za plochu do 10 m2   </t>
  </si>
  <si>
    <t>998711103</t>
  </si>
  <si>
    <t xml:space="preserve">Přesun hmot tonážní pro izolace proti vodě, vlhkosti a plynům v objektech výšky do 60 m   </t>
  </si>
  <si>
    <t xml:space="preserve">Konstrukce klempířské   </t>
  </si>
  <si>
    <t>764111641</t>
  </si>
  <si>
    <t xml:space="preserve">Krytina střechy rovné drážkováním ze svitků z Pz plechu s povrchovou úpravou do rš 670 mm sklonu do 30°   </t>
  </si>
  <si>
    <t>764212606</t>
  </si>
  <si>
    <t xml:space="preserve">Oplechování úžlabí z Pz s povrchovou úpravou rš 500 mm   </t>
  </si>
  <si>
    <t>764212633</t>
  </si>
  <si>
    <t xml:space="preserve">Oplechování štítu závětrnou lištou z Pz s povrchovou úpravou rš 250 mm   </t>
  </si>
  <si>
    <t>998764103</t>
  </si>
  <si>
    <t xml:space="preserve">Přesun hmot tonážní pro konstrukce klempířské v objektech v do 24 m   </t>
  </si>
  <si>
    <t>765</t>
  </si>
  <si>
    <t xml:space="preserve">Krytina skládaná   </t>
  </si>
  <si>
    <t>765151801</t>
  </si>
  <si>
    <t xml:space="preserve">Demontáž krytiny bitumenové ze šindelů do suti   </t>
  </si>
  <si>
    <t>765191001</t>
  </si>
  <si>
    <t xml:space="preserve">Montáž pojistné hydroizolační nebo parotěsné fólie kladené ve sklonu do 20° lepením na bednění nebo izolaci   </t>
  </si>
  <si>
    <t>283</t>
  </si>
  <si>
    <t>28329322</t>
  </si>
  <si>
    <t xml:space="preserve">fólie kontaktní difuzně propustná pro doplňkovou hydroizolační vrstvu, čtyřvrstvá mikroporézní PP 160g/m2   </t>
  </si>
  <si>
    <t xml:space="preserve">135,63 * 1,1   </t>
  </si>
  <si>
    <t>998765103</t>
  </si>
  <si>
    <t xml:space="preserve">Přesun hmot tonážní pro krytiny skládané v objektech v do 24 m   </t>
  </si>
  <si>
    <t>161151106</t>
  </si>
  <si>
    <t xml:space="preserve">Svislé přemístění výkopku z horniny třídy těžitelnosti I, skupiny 1 až 3 hl výkopu přes 12 do 16 m   </t>
  </si>
  <si>
    <t>162351103</t>
  </si>
  <si>
    <t xml:space="preserve">Vodorovné přemístění do 500 m výkopku/sypaniny z horniny třídy těžitelnosti I, skupiny 1 až 3   </t>
  </si>
  <si>
    <t>167111101</t>
  </si>
  <si>
    <t xml:space="preserve">Nakládání výkopku z hornin třídy těžitelnosti I, skupiny 1 až 3 do 100 m3 ručně   </t>
  </si>
  <si>
    <t>762</t>
  </si>
  <si>
    <t xml:space="preserve">Konstrukce tesařské   </t>
  </si>
  <si>
    <t>762342441</t>
  </si>
  <si>
    <t xml:space="preserve">Montáž lišt trojúhelníkových nebo kontralatí na střechách sklonu do 60°   </t>
  </si>
  <si>
    <t xml:space="preserve">2*6,5*4   </t>
  </si>
  <si>
    <t>605</t>
  </si>
  <si>
    <t>60514106</t>
  </si>
  <si>
    <t xml:space="preserve">řezivo jehličnaté lať pevnostní třída S10-13 průřez 40x60mm   </t>
  </si>
  <si>
    <t xml:space="preserve">0,04*0,06*6,5*2*4   </t>
  </si>
  <si>
    <t>998762103</t>
  </si>
  <si>
    <t xml:space="preserve">Přesun hmot tonážní pro kce tesařské v objektech v do 24 m   </t>
  </si>
  <si>
    <t>764001843</t>
  </si>
  <si>
    <t xml:space="preserve">Demontáž krytiny ze šablon k dalšímu použití   </t>
  </si>
  <si>
    <t xml:space="preserve">4*6,5*0,65   </t>
  </si>
  <si>
    <t>764001863</t>
  </si>
  <si>
    <t xml:space="preserve">Demontáž hřebene z hřebenáčů k dalšímu použití   </t>
  </si>
  <si>
    <t xml:space="preserve">4*1   </t>
  </si>
  <si>
    <t>764001911</t>
  </si>
  <si>
    <t xml:space="preserve">Napojení klempířských konstrukcí na stávající délky spoje přes 0,5 m   </t>
  </si>
  <si>
    <t xml:space="preserve">6,5*2*4   </t>
  </si>
  <si>
    <t>191</t>
  </si>
  <si>
    <t>19112462</t>
  </si>
  <si>
    <t xml:space="preserve">plech titanzinkový leskle válcovaný tl 0,7mm svitek š 500mm   </t>
  </si>
  <si>
    <t xml:space="preserve">4*6,5*2   </t>
  </si>
  <si>
    <t>764002801</t>
  </si>
  <si>
    <t xml:space="preserve">Demontáž závětrné lišty do suti   </t>
  </si>
  <si>
    <t xml:space="preserve">2*1*4   </t>
  </si>
  <si>
    <t>764141456</t>
  </si>
  <si>
    <t xml:space="preserve">Krytina střechy oblé drážkováním ze svitků z TiZn předzvětralého plechu rš 500 mm   </t>
  </si>
  <si>
    <t xml:space="preserve">6,5*0,3*2*4   </t>
  </si>
  <si>
    <t>764213414</t>
  </si>
  <si>
    <t xml:space="preserve">Střešní dilatace z Pz plechu jednodílná rš 330 mm   </t>
  </si>
  <si>
    <t>764213614</t>
  </si>
  <si>
    <t xml:space="preserve">Střešní dilatace z Pz s povrchovou úpravou jednodílná rš 330 mm   </t>
  </si>
  <si>
    <t xml:space="preserve">4*6,5   </t>
  </si>
  <si>
    <t>764241305</t>
  </si>
  <si>
    <t xml:space="preserve">Oplechování větraného hřebene s větrací mřížkou z TiZn lesklého plechu rš 400 mm   </t>
  </si>
  <si>
    <t>764242303</t>
  </si>
  <si>
    <t xml:space="preserve">Oplechování štítu závětrnou lištou z TiZn lesklého plechu rš 250 mm   </t>
  </si>
  <si>
    <t xml:space="preserve">2*2*0,6*4   </t>
  </si>
  <si>
    <t>Objekt:   VON Stavební část opravy</t>
  </si>
  <si>
    <t>VRN</t>
  </si>
  <si>
    <t xml:space="preserve">Vedlejší rozpočtové náklady   </t>
  </si>
  <si>
    <t>VRN1</t>
  </si>
  <si>
    <t xml:space="preserve">Průzkumné, geodetické a projektové práce   </t>
  </si>
  <si>
    <t>000</t>
  </si>
  <si>
    <t>013254000</t>
  </si>
  <si>
    <t xml:space="preserve">Dokumentace skutečného provedení stavby   </t>
  </si>
  <si>
    <t>VRN3</t>
  </si>
  <si>
    <t xml:space="preserve">Zařízení staveniště   </t>
  </si>
  <si>
    <t>030001000</t>
  </si>
  <si>
    <t>034203000</t>
  </si>
  <si>
    <t xml:space="preserve">Opatření na ochranu pozemků sousedních se staveništěm   </t>
  </si>
  <si>
    <t>VRN6</t>
  </si>
  <si>
    <t xml:space="preserve">Územní vlivy   </t>
  </si>
  <si>
    <t>062002000</t>
  </si>
  <si>
    <t xml:space="preserve">Ztížené dopravní podmínky   </t>
  </si>
  <si>
    <t>VD Střekov, oprava horních vrat VPK</t>
  </si>
  <si>
    <t>celkem PS04 zařízení provizorního hrazení na pilířích</t>
  </si>
  <si>
    <t xml:space="preserve"> .- sjednosení pohonů a rozvaděčů HS a DS dle výkonu</t>
  </si>
  <si>
    <t>Objekt:   SO05 Vyčištění dna VPK od nánosů</t>
  </si>
  <si>
    <t>Objekt:   SO06 Oprava střechy strojovny nad VPK</t>
  </si>
  <si>
    <t xml:space="preserve">10   </t>
  </si>
  <si>
    <t xml:space="preserve">55   </t>
  </si>
  <si>
    <t xml:space="preserve">65*1,6   </t>
  </si>
  <si>
    <t xml:space="preserve">    .- trámy aretace (min. C4, VH)</t>
  </si>
  <si>
    <r>
      <t xml:space="preserve">- ložiska kola </t>
    </r>
    <r>
      <rPr>
        <i/>
        <sz val="10"/>
        <rFont val="Symbol"/>
        <family val="1"/>
        <charset val="2"/>
      </rPr>
      <t>f10</t>
    </r>
    <r>
      <rPr>
        <i/>
        <sz val="10"/>
        <rFont val="Arial CE"/>
        <family val="2"/>
        <charset val="238"/>
      </rPr>
      <t>00:</t>
    </r>
  </si>
  <si>
    <r>
      <t xml:space="preserve">- ložiska kola </t>
    </r>
    <r>
      <rPr>
        <i/>
        <sz val="10"/>
        <rFont val="Symbol"/>
        <family val="1"/>
        <charset val="2"/>
      </rPr>
      <t>f</t>
    </r>
    <r>
      <rPr>
        <i/>
        <sz val="10"/>
        <rFont val="Arial CE"/>
        <family val="2"/>
        <charset val="238"/>
      </rPr>
      <t>700:</t>
    </r>
  </si>
  <si>
    <t xml:space="preserve"> .- povrchová ochrana - systém 6</t>
  </si>
  <si>
    <t xml:space="preserve">65*6   </t>
  </si>
  <si>
    <t>990R001</t>
  </si>
  <si>
    <t xml:space="preserve">Oprava ocelových dveří   </t>
  </si>
  <si>
    <t xml:space="preserve">- Demontáž výplně – dveří.
- Oprava deformací rámu výplně (panty).
- Obnova PKO rámu výplně dle specifikovaného nátěrového systému.
- Zednická oprava vsazení rámu do stavební konstrukce.
- Rozebrání a opravy výplně (dveře, okno, panty, zámek, …).
- Obnova PKO výplně shodně s rámem.
- Výměna skel.
- Zpětné osazení výplní do rámů.
   </t>
  </si>
  <si>
    <t>990R002</t>
  </si>
  <si>
    <t xml:space="preserve">Oprava ocelového okna   </t>
  </si>
  <si>
    <t xml:space="preserve">- Demontáž výplně – okna
- Oprava deformací rámu výplně (panty).
- Obnova PKO rámu výplně dle specifikovaného nátěru.
- Zednická oprava vsazení rámu do stavební konstrukce.
- Rozebrání a opravy výplně (dveře, okno, panty, zámek, …).
- Obnova PKO výplně shodně s rámem.
- Výměna skel.
- Zpětné osazení výplní do rámů.
   </t>
  </si>
  <si>
    <t>789</t>
  </si>
  <si>
    <t xml:space="preserve">Povrchové úpravy ocelových konstrukcí a technologických zařízení   </t>
  </si>
  <si>
    <t>789121151</t>
  </si>
  <si>
    <t xml:space="preserve">Čištění ručním nářadím ocelových konstrukcí třídy I stupeň přípravy St 2 stupeň zrezivění B   </t>
  </si>
  <si>
    <t xml:space="preserve">- zábradlí
- sloupy, stožáry a konzoly
- stupadla
   </t>
  </si>
  <si>
    <t xml:space="preserve">5,4 "doplňkové konstrukce levého pilíře"   </t>
  </si>
  <si>
    <t xml:space="preserve">20"dopňkové konstrukce pravého pilíře"   </t>
  </si>
  <si>
    <t>789322111</t>
  </si>
  <si>
    <t xml:space="preserve">Zhotovení nátěru ocelových konstrukcí třídy II jednosložkového základního tl do 80 µm   </t>
  </si>
  <si>
    <t xml:space="preserve">5,4"levý pilíř"   </t>
  </si>
  <si>
    <t xml:space="preserve">20"pravý pilíř"   </t>
  </si>
  <si>
    <t>246</t>
  </si>
  <si>
    <t>24621533</t>
  </si>
  <si>
    <t xml:space="preserve">hmota nátěrová syntetická samozákladující na kovy   </t>
  </si>
  <si>
    <t xml:space="preserve">25,4 * 0,175   </t>
  </si>
  <si>
    <t>789322116</t>
  </si>
  <si>
    <t xml:space="preserve">Zhotovení nátěru ocelových konstrukcí třídy II jednosložkového mezivrstvy tl do 80 µm   </t>
  </si>
  <si>
    <t>24628482</t>
  </si>
  <si>
    <t xml:space="preserve">hmota nátěrová syntetická základ mezivrstva a vrchní (email) na kovy   </t>
  </si>
  <si>
    <t>litr</t>
  </si>
  <si>
    <t>789322121</t>
  </si>
  <si>
    <t xml:space="preserve">Zhotovení nátěru ocelových konstrukcí třídy II jednosložkového krycího (vrchního) tl do 80 µm   </t>
  </si>
  <si>
    <t>24621560</t>
  </si>
  <si>
    <t xml:space="preserve">hmota nátěrová syntetická vrchní (email) na kovy   </t>
  </si>
  <si>
    <t>stavba:</t>
  </si>
  <si>
    <t>Rekapitulace</t>
  </si>
  <si>
    <t>Položkové soupisy</t>
  </si>
  <si>
    <t>SO05 Vyčištění dna VPK od nánosů</t>
  </si>
  <si>
    <t xml:space="preserve">SO06 Oprava střechy strojovny nad VPK </t>
  </si>
  <si>
    <t>náklady</t>
  </si>
  <si>
    <t xml:space="preserve">Vedlejší a ostaní </t>
  </si>
  <si>
    <t xml:space="preserve">- objekty zařízení staveniště pro stavební práce na levém břehu
- mezisklady a zajištěné skládky materiálů v rámci staveniště
- ochrana objektů zařízení staveníště
- režijní náklady spojené se zabezpečením výkonu TDS a AD   </t>
  </si>
  <si>
    <t xml:space="preserve">- označení staveniště
- zábrany nad lávkou pro chodce   </t>
  </si>
  <si>
    <t xml:space="preserve">- doprava na staveniště po vodě, ruční manipulace s materiálem
- překládání, materiálu a prostředků   </t>
  </si>
  <si>
    <t>Soupis prací a dodávek</t>
  </si>
  <si>
    <t>F.2.</t>
  </si>
  <si>
    <t>F.2.1</t>
  </si>
  <si>
    <t>F.2.2.</t>
  </si>
  <si>
    <t>F.2.2.1.</t>
  </si>
  <si>
    <t>F.2.2.1.1.</t>
  </si>
  <si>
    <t>F.2.2.1.2.</t>
  </si>
  <si>
    <t>F.2.2.1.4.</t>
  </si>
  <si>
    <t>F.2.2.1.5.</t>
  </si>
  <si>
    <t>F.2.2.1.6.</t>
  </si>
  <si>
    <t>F.2.2.1.7.</t>
  </si>
  <si>
    <t>F.2.2.2.</t>
  </si>
  <si>
    <t>F.2.2.2.1.</t>
  </si>
  <si>
    <t>F.2.2.2.2.</t>
  </si>
  <si>
    <t>F.2.2.2.3.</t>
  </si>
  <si>
    <t>F.2.2.2.4.</t>
  </si>
  <si>
    <t>F.2.2.2.5.</t>
  </si>
  <si>
    <t>F.2.2.1.3.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</si>
</sst>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;\-#,##0.000"/>
    <numFmt numFmtId="166" formatCode="#,##0.00000;\-#,##0.00000"/>
    <numFmt numFmtId="167" formatCode="#,##0\ &quot;Kč&quot;"/>
    <numFmt numFmtId="168" formatCode="#,##0_ ;\-#,##0\ "/>
    <numFmt numFmtId="169" formatCode="0.00000"/>
    <numFmt numFmtId="170" formatCode="#,##0.00_ ;\-#,##0.00\ "/>
    <numFmt numFmtId="171" formatCode="#,##0.0"/>
    <numFmt numFmtId="172" formatCode="#,##0.0_ ;\-#,##0.0\ "/>
  </numFmts>
  <fonts count="6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Helv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8"/>
      <name val="MS Sans Serif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MS Sans Serif"/>
      <family val="2"/>
      <charset val="238"/>
    </font>
    <font>
      <sz val="10"/>
      <name val="MS Sans Serif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MS Sans Serif"/>
      <family val="2"/>
      <charset val="238"/>
    </font>
    <font>
      <sz val="10"/>
      <name val="Arial CE"/>
      <family val="2"/>
      <charset val="238"/>
    </font>
    <font>
      <sz val="10"/>
      <name val="Symbol"/>
      <family val="1"/>
      <charset val="2"/>
    </font>
    <font>
      <b/>
      <u/>
      <sz val="8"/>
      <name val="Arial CE"/>
      <family val="2"/>
      <charset val="238"/>
    </font>
    <font>
      <i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name val="Helv"/>
    </font>
    <font>
      <b/>
      <sz val="10"/>
      <name val="Arial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8"/>
      <name val="MS Sans Serif"/>
      <family val="2"/>
      <charset val="238"/>
    </font>
    <font>
      <i/>
      <sz val="9"/>
      <name val="Arial CE"/>
      <family val="2"/>
      <charset val="238"/>
    </font>
    <font>
      <i/>
      <sz val="10"/>
      <name val="Symbol"/>
      <family val="1"/>
      <charset val="2"/>
    </font>
    <font>
      <i/>
      <sz val="8"/>
      <name val="Arial CE"/>
      <family val="2"/>
      <charset val="238"/>
    </font>
    <font>
      <i/>
      <sz val="9"/>
      <name val="MS Sans Serif"/>
      <family val="2"/>
      <charset val="238"/>
    </font>
    <font>
      <sz val="8"/>
      <name val="Cambria"/>
      <family val="1"/>
      <charset val="238"/>
    </font>
    <font>
      <b/>
      <sz val="10"/>
      <name val="Cambria"/>
      <family val="1"/>
      <charset val="238"/>
    </font>
    <font>
      <sz val="9"/>
      <name val="Cambria"/>
      <family val="1"/>
      <charset val="238"/>
    </font>
    <font>
      <sz val="10"/>
      <name val="Cambria"/>
      <family val="1"/>
      <charset val="238"/>
    </font>
    <font>
      <i/>
      <sz val="10"/>
      <name val="Arial"/>
      <family val="2"/>
      <charset val="238"/>
    </font>
    <font>
      <vertAlign val="superscript"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i/>
      <vertAlign val="superscript"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MS Sans Serif"/>
      <family val="2"/>
      <charset val="238"/>
    </font>
    <font>
      <strike/>
      <sz val="9"/>
      <name val="Arial"/>
      <family val="2"/>
      <charset val="238"/>
    </font>
    <font>
      <strike/>
      <sz val="10"/>
      <name val="Arial"/>
      <family val="2"/>
      <charset val="238"/>
    </font>
    <font>
      <b/>
      <i/>
      <sz val="11"/>
      <name val="Arial CE"/>
      <family val="2"/>
      <charset val="238"/>
    </font>
    <font>
      <b/>
      <sz val="16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name val="Arial CE"/>
      <family val="2"/>
      <charset val="238"/>
    </font>
    <font>
      <sz val="16"/>
      <name val="MS Sans Serif"/>
      <family val="2"/>
      <charset val="238"/>
    </font>
    <font>
      <i/>
      <sz val="7"/>
      <name val="Arial CE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</patternFill>
    </fill>
  </fills>
  <borders count="10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 applyNumberFormat="0" applyFill="0" applyBorder="0" applyAlignment="0"/>
    <xf numFmtId="0" fontId="8" fillId="0" borderId="1" applyNumberFormat="0" applyFill="0" applyAlignment="0" applyProtection="0"/>
    <xf numFmtId="0" fontId="10" fillId="3" borderId="0" applyNumberFormat="0" applyBorder="0" applyAlignment="0" applyProtection="0"/>
    <xf numFmtId="0" fontId="11" fillId="16" borderId="2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7" fillId="0" borderId="0" applyAlignment="0">
      <alignment vertical="top" wrapText="1"/>
      <protection locked="0"/>
    </xf>
    <xf numFmtId="0" fontId="9" fillId="0" borderId="0"/>
    <xf numFmtId="0" fontId="9" fillId="0" borderId="0"/>
    <xf numFmtId="0" fontId="41" fillId="0" borderId="0"/>
    <xf numFmtId="0" fontId="18" fillId="0" borderId="6">
      <alignment horizontal="justify" vertical="center" wrapText="1"/>
      <protection locked="0"/>
    </xf>
    <xf numFmtId="0" fontId="9" fillId="18" borderId="7" applyNumberFormat="0" applyFont="0" applyAlignment="0" applyProtection="0"/>
    <xf numFmtId="0" fontId="19" fillId="0" borderId="8" applyNumberFormat="0" applyFill="0" applyAlignment="0" applyProtection="0"/>
    <xf numFmtId="0" fontId="20" fillId="4" borderId="0" applyNumberFormat="0" applyBorder="0" applyAlignment="0" applyProtection="0"/>
    <xf numFmtId="0" fontId="4" fillId="0" borderId="0"/>
    <xf numFmtId="0" fontId="21" fillId="0" borderId="0" applyNumberFormat="0" applyFill="0" applyBorder="0" applyAlignment="0" applyProtection="0"/>
    <xf numFmtId="0" fontId="22" fillId="7" borderId="9" applyNumberFormat="0" applyAlignment="0" applyProtection="0"/>
    <xf numFmtId="0" fontId="23" fillId="19" borderId="9" applyNumberFormat="0" applyAlignment="0" applyProtection="0"/>
    <xf numFmtId="0" fontId="24" fillId="19" borderId="10" applyNumberFormat="0" applyAlignment="0" applyProtection="0"/>
    <xf numFmtId="0" fontId="25" fillId="0" borderId="0" applyNumberFormat="0" applyFill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3" borderId="0" applyNumberFormat="0" applyBorder="0" applyAlignment="0" applyProtection="0"/>
    <xf numFmtId="0" fontId="9" fillId="0" borderId="0"/>
    <xf numFmtId="0" fontId="45" fillId="0" borderId="0" applyAlignment="0">
      <alignment vertical="top" wrapText="1"/>
      <protection locked="0"/>
    </xf>
  </cellStyleXfs>
  <cellXfs count="739">
    <xf numFmtId="0" fontId="0" fillId="0" borderId="0" xfId="0"/>
    <xf numFmtId="0" fontId="28" fillId="18" borderId="0" xfId="29" applyFont="1" applyFill="1" applyBorder="1" applyAlignment="1" applyProtection="1">
      <alignment horizontal="left" vertical="center"/>
    </xf>
    <xf numFmtId="0" fontId="17" fillId="0" borderId="0" xfId="29" applyAlignment="1">
      <alignment horizontal="left" vertical="center"/>
      <protection locked="0"/>
    </xf>
    <xf numFmtId="0" fontId="31" fillId="0" borderId="0" xfId="29" applyFont="1" applyAlignment="1">
      <alignment horizontal="left" vertical="center"/>
      <protection locked="0"/>
    </xf>
    <xf numFmtId="3" fontId="9" fillId="0" borderId="19" xfId="30" applyNumberFormat="1" applyFont="1" applyFill="1" applyBorder="1" applyAlignment="1">
      <alignment vertical="center"/>
    </xf>
    <xf numFmtId="164" fontId="9" fillId="0" borderId="19" xfId="30" applyNumberFormat="1" applyFont="1" applyFill="1" applyBorder="1" applyAlignment="1">
      <alignment vertical="center"/>
    </xf>
    <xf numFmtId="0" fontId="9" fillId="0" borderId="19" xfId="30" applyFont="1" applyFill="1" applyBorder="1" applyAlignment="1">
      <alignment horizontal="center" vertical="center"/>
    </xf>
    <xf numFmtId="164" fontId="9" fillId="0" borderId="12" xfId="30" applyNumberFormat="1" applyFont="1" applyFill="1" applyBorder="1" applyAlignment="1">
      <alignment vertical="center"/>
    </xf>
    <xf numFmtId="0" fontId="9" fillId="0" borderId="12" xfId="30" applyFont="1" applyFill="1" applyBorder="1" applyAlignment="1">
      <alignment horizontal="center" vertical="center"/>
    </xf>
    <xf numFmtId="3" fontId="9" fillId="0" borderId="12" xfId="30" applyNumberFormat="1" applyFont="1" applyFill="1" applyBorder="1" applyAlignment="1">
      <alignment vertical="center"/>
    </xf>
    <xf numFmtId="0" fontId="17" fillId="0" borderId="0" xfId="29" applyFont="1" applyAlignment="1">
      <alignment horizontal="left" vertical="center"/>
      <protection locked="0"/>
    </xf>
    <xf numFmtId="4" fontId="9" fillId="0" borderId="12" xfId="30" applyNumberFormat="1" applyFont="1" applyFill="1" applyBorder="1" applyAlignment="1">
      <alignment vertical="center"/>
    </xf>
    <xf numFmtId="4" fontId="9" fillId="0" borderId="20" xfId="30" applyNumberFormat="1" applyFont="1" applyFill="1" applyBorder="1" applyAlignment="1">
      <alignment vertical="center"/>
    </xf>
    <xf numFmtId="49" fontId="9" fillId="0" borderId="23" xfId="30" applyNumberFormat="1" applyFont="1" applyFill="1" applyBorder="1" applyAlignment="1">
      <alignment vertical="center" wrapText="1"/>
    </xf>
    <xf numFmtId="3" fontId="9" fillId="0" borderId="23" xfId="30" applyNumberFormat="1" applyFont="1" applyFill="1" applyBorder="1" applyAlignment="1">
      <alignment vertical="center"/>
    </xf>
    <xf numFmtId="0" fontId="9" fillId="0" borderId="23" xfId="30" applyNumberFormat="1" applyFont="1" applyFill="1" applyBorder="1" applyAlignment="1">
      <alignment vertical="center"/>
    </xf>
    <xf numFmtId="0" fontId="9" fillId="0" borderId="23" xfId="30" applyFont="1" applyFill="1" applyBorder="1" applyAlignment="1">
      <alignment horizontal="center" vertical="center"/>
    </xf>
    <xf numFmtId="4" fontId="9" fillId="0" borderId="23" xfId="30" applyNumberFormat="1" applyFont="1" applyFill="1" applyBorder="1" applyAlignment="1">
      <alignment vertical="center"/>
    </xf>
    <xf numFmtId="0" fontId="9" fillId="0" borderId="12" xfId="30" applyNumberFormat="1" applyFont="1" applyFill="1" applyBorder="1" applyAlignment="1">
      <alignment vertical="center"/>
    </xf>
    <xf numFmtId="4" fontId="9" fillId="0" borderId="12" xfId="0" applyNumberFormat="1" applyFont="1" applyFill="1" applyBorder="1" applyAlignment="1">
      <alignment vertical="center"/>
    </xf>
    <xf numFmtId="49" fontId="9" fillId="0" borderId="19" xfId="30" applyNumberFormat="1" applyFont="1" applyFill="1" applyBorder="1" applyAlignment="1">
      <alignment vertical="center" wrapText="1"/>
    </xf>
    <xf numFmtId="0" fontId="9" fillId="0" borderId="19" xfId="30" applyNumberFormat="1" applyFont="1" applyFill="1" applyBorder="1" applyAlignment="1">
      <alignment vertical="center"/>
    </xf>
    <xf numFmtId="4" fontId="9" fillId="0" borderId="19" xfId="30" applyNumberFormat="1" applyFont="1" applyFill="1" applyBorder="1" applyAlignment="1">
      <alignment vertical="center"/>
    </xf>
    <xf numFmtId="0" fontId="17" fillId="0" borderId="0" xfId="29" applyFont="1" applyBorder="1" applyAlignment="1">
      <alignment horizontal="left" vertical="center"/>
      <protection locked="0"/>
    </xf>
    <xf numFmtId="0" fontId="35" fillId="0" borderId="0" xfId="29" applyFont="1" applyBorder="1" applyAlignment="1">
      <alignment horizontal="left" vertical="center" wrapText="1"/>
      <protection locked="0"/>
    </xf>
    <xf numFmtId="3" fontId="9" fillId="0" borderId="0" xfId="30" applyNumberFormat="1" applyFont="1" applyFill="1" applyBorder="1" applyAlignment="1">
      <alignment vertical="center"/>
    </xf>
    <xf numFmtId="164" fontId="9" fillId="0" borderId="0" xfId="30" applyNumberFormat="1" applyFont="1" applyFill="1" applyBorder="1" applyAlignment="1">
      <alignment vertical="center"/>
    </xf>
    <xf numFmtId="0" fontId="9" fillId="0" borderId="0" xfId="30" applyFont="1" applyFill="1" applyBorder="1" applyAlignment="1">
      <alignment horizontal="center" vertical="center"/>
    </xf>
    <xf numFmtId="4" fontId="9" fillId="0" borderId="0" xfId="30" applyNumberFormat="1" applyFont="1" applyFill="1" applyBorder="1" applyAlignment="1">
      <alignment vertical="center"/>
    </xf>
    <xf numFmtId="37" fontId="17" fillId="0" borderId="0" xfId="29" applyNumberFormat="1" applyBorder="1" applyAlignment="1">
      <alignment horizontal="center" vertical="center"/>
      <protection locked="0"/>
    </xf>
    <xf numFmtId="166" fontId="17" fillId="0" borderId="0" xfId="29" applyNumberFormat="1" applyBorder="1" applyAlignment="1">
      <alignment horizontal="right" vertical="center"/>
      <protection locked="0"/>
    </xf>
    <xf numFmtId="0" fontId="17" fillId="0" borderId="0" xfId="29" applyFont="1" applyAlignment="1">
      <alignment horizontal="left" vertical="center" wrapText="1"/>
      <protection locked="0"/>
    </xf>
    <xf numFmtId="165" fontId="17" fillId="0" borderId="0" xfId="29" applyNumberFormat="1" applyAlignment="1">
      <alignment horizontal="right" vertical="center"/>
      <protection locked="0"/>
    </xf>
    <xf numFmtId="3" fontId="17" fillId="0" borderId="0" xfId="29" applyNumberFormat="1" applyAlignment="1">
      <alignment horizontal="right" vertical="center"/>
      <protection locked="0"/>
    </xf>
    <xf numFmtId="37" fontId="17" fillId="0" borderId="0" xfId="29" applyNumberFormat="1" applyAlignment="1">
      <alignment horizontal="center" vertical="center"/>
      <protection locked="0"/>
    </xf>
    <xf numFmtId="0" fontId="35" fillId="0" borderId="0" xfId="29" applyFont="1" applyAlignment="1">
      <alignment horizontal="left" vertical="center" wrapText="1"/>
      <protection locked="0"/>
    </xf>
    <xf numFmtId="0" fontId="36" fillId="0" borderId="0" xfId="30" applyFont="1" applyBorder="1" applyAlignment="1">
      <alignment vertical="center" wrapText="1"/>
    </xf>
    <xf numFmtId="0" fontId="36" fillId="0" borderId="0" xfId="30" applyFont="1" applyAlignment="1">
      <alignment vertical="center" wrapText="1"/>
    </xf>
    <xf numFmtId="0" fontId="36" fillId="0" borderId="0" xfId="30" applyFont="1" applyAlignment="1">
      <alignment vertical="center"/>
    </xf>
    <xf numFmtId="4" fontId="39" fillId="0" borderId="12" xfId="30" applyNumberFormat="1" applyFont="1" applyFill="1" applyBorder="1" applyAlignment="1">
      <alignment vertical="center"/>
    </xf>
    <xf numFmtId="0" fontId="39" fillId="0" borderId="12" xfId="30" applyFont="1" applyFill="1" applyBorder="1" applyAlignment="1">
      <alignment horizontal="center" vertical="center"/>
    </xf>
    <xf numFmtId="3" fontId="39" fillId="0" borderId="12" xfId="30" applyNumberFormat="1" applyFont="1" applyFill="1" applyBorder="1" applyAlignment="1">
      <alignment vertical="center"/>
    </xf>
    <xf numFmtId="4" fontId="39" fillId="0" borderId="12" xfId="0" applyNumberFormat="1" applyFont="1" applyFill="1" applyBorder="1" applyAlignment="1">
      <alignment vertical="center"/>
    </xf>
    <xf numFmtId="3" fontId="9" fillId="0" borderId="24" xfId="30" applyNumberFormat="1" applyFont="1" applyFill="1" applyBorder="1" applyAlignment="1">
      <alignment vertical="center"/>
    </xf>
    <xf numFmtId="164" fontId="9" fillId="0" borderId="24" xfId="30" applyNumberFormat="1" applyFont="1" applyFill="1" applyBorder="1" applyAlignment="1">
      <alignment vertical="center"/>
    </xf>
    <xf numFmtId="0" fontId="9" fillId="0" borderId="24" xfId="30" applyFont="1" applyFill="1" applyBorder="1" applyAlignment="1">
      <alignment horizontal="center" vertical="center"/>
    </xf>
    <xf numFmtId="4" fontId="9" fillId="0" borderId="24" xfId="30" applyNumberFormat="1" applyFont="1" applyFill="1" applyBorder="1" applyAlignment="1">
      <alignment vertical="center"/>
    </xf>
    <xf numFmtId="164" fontId="39" fillId="0" borderId="12" xfId="30" applyNumberFormat="1" applyFont="1" applyFill="1" applyBorder="1" applyAlignment="1">
      <alignment vertical="center"/>
    </xf>
    <xf numFmtId="3" fontId="39" fillId="0" borderId="20" xfId="30" applyNumberFormat="1" applyFont="1" applyFill="1" applyBorder="1" applyAlignment="1">
      <alignment vertical="center"/>
    </xf>
    <xf numFmtId="4" fontId="39" fillId="0" borderId="20" xfId="30" applyNumberFormat="1" applyFont="1" applyFill="1" applyBorder="1" applyAlignment="1">
      <alignment vertical="center"/>
    </xf>
    <xf numFmtId="171" fontId="9" fillId="0" borderId="12" xfId="30" applyNumberFormat="1" applyFont="1" applyFill="1" applyBorder="1" applyAlignment="1">
      <alignment vertical="center"/>
    </xf>
    <xf numFmtId="171" fontId="39" fillId="0" borderId="12" xfId="30" applyNumberFormat="1" applyFont="1" applyFill="1" applyBorder="1" applyAlignment="1">
      <alignment vertical="center"/>
    </xf>
    <xf numFmtId="0" fontId="39" fillId="0" borderId="12" xfId="30" applyNumberFormat="1" applyFont="1" applyFill="1" applyBorder="1" applyAlignment="1">
      <alignment vertical="center"/>
    </xf>
    <xf numFmtId="3" fontId="9" fillId="0" borderId="17" xfId="30" applyNumberFormat="1" applyFont="1" applyFill="1" applyBorder="1" applyAlignment="1">
      <alignment vertical="center"/>
    </xf>
    <xf numFmtId="0" fontId="9" fillId="0" borderId="17" xfId="30" applyNumberFormat="1" applyFont="1" applyFill="1" applyBorder="1" applyAlignment="1">
      <alignment vertical="center"/>
    </xf>
    <xf numFmtId="0" fontId="9" fillId="0" borderId="17" xfId="30" applyFont="1" applyFill="1" applyBorder="1" applyAlignment="1">
      <alignment horizontal="center" vertical="center"/>
    </xf>
    <xf numFmtId="4" fontId="9" fillId="0" borderId="17" xfId="30" applyNumberFormat="1" applyFont="1" applyFill="1" applyBorder="1" applyAlignment="1">
      <alignment vertical="center"/>
    </xf>
    <xf numFmtId="0" fontId="1" fillId="0" borderId="0" xfId="0" applyFont="1" applyFill="1" applyBorder="1"/>
    <xf numFmtId="166" fontId="17" fillId="0" borderId="0" xfId="29" applyNumberFormat="1" applyAlignment="1">
      <alignment horizontal="right" vertical="center"/>
      <protection locked="0"/>
    </xf>
    <xf numFmtId="0" fontId="17" fillId="0" borderId="0" xfId="29" applyAlignment="1">
      <alignment horizontal="left" vertical="center" wrapText="1"/>
      <protection locked="0"/>
    </xf>
    <xf numFmtId="0" fontId="9" fillId="0" borderId="57" xfId="30" applyFont="1" applyFill="1" applyBorder="1" applyAlignment="1">
      <alignment horizontal="center" vertical="center"/>
    </xf>
    <xf numFmtId="172" fontId="9" fillId="0" borderId="57" xfId="30" applyNumberFormat="1" applyFont="1" applyFill="1" applyBorder="1" applyAlignment="1">
      <alignment horizontal="right" vertical="center"/>
    </xf>
    <xf numFmtId="49" fontId="9" fillId="0" borderId="12" xfId="30" applyNumberFormat="1" applyFont="1" applyFill="1" applyBorder="1" applyAlignment="1">
      <alignment vertical="center"/>
    </xf>
    <xf numFmtId="49" fontId="9" fillId="0" borderId="57" xfId="30" applyNumberFormat="1" applyFont="1" applyFill="1" applyBorder="1" applyAlignment="1">
      <alignment vertical="center"/>
    </xf>
    <xf numFmtId="49" fontId="17" fillId="0" borderId="0" xfId="29" applyNumberFormat="1" applyBorder="1" applyAlignment="1">
      <alignment vertical="center" wrapText="1"/>
      <protection locked="0"/>
    </xf>
    <xf numFmtId="172" fontId="9" fillId="0" borderId="0" xfId="30" applyNumberFormat="1" applyFont="1" applyFill="1" applyBorder="1" applyAlignment="1">
      <alignment horizontal="right" vertical="center"/>
    </xf>
    <xf numFmtId="172" fontId="9" fillId="0" borderId="58" xfId="30" applyNumberFormat="1" applyFont="1" applyFill="1" applyBorder="1" applyAlignment="1">
      <alignment horizontal="right" vertical="center"/>
    </xf>
    <xf numFmtId="172" fontId="9" fillId="0" borderId="59" xfId="30" applyNumberFormat="1" applyFont="1" applyFill="1" applyBorder="1" applyAlignment="1">
      <alignment horizontal="right" vertical="center"/>
    </xf>
    <xf numFmtId="165" fontId="17" fillId="0" borderId="0" xfId="29" applyNumberFormat="1" applyBorder="1" applyAlignment="1">
      <alignment horizontal="right" vertical="center"/>
      <protection locked="0"/>
    </xf>
    <xf numFmtId="3" fontId="17" fillId="0" borderId="0" xfId="29" applyNumberFormat="1" applyBorder="1" applyAlignment="1">
      <alignment horizontal="right" vertical="center"/>
      <protection locked="0"/>
    </xf>
    <xf numFmtId="49" fontId="17" fillId="0" borderId="0" xfId="29" applyNumberFormat="1" applyFont="1" applyBorder="1" applyAlignment="1">
      <alignment horizontal="left" vertical="center"/>
      <protection locked="0"/>
    </xf>
    <xf numFmtId="172" fontId="9" fillId="0" borderId="60" xfId="30" applyNumberFormat="1" applyFont="1" applyFill="1" applyBorder="1" applyAlignment="1">
      <alignment horizontal="right" vertical="center"/>
    </xf>
    <xf numFmtId="49" fontId="9" fillId="0" borderId="60" xfId="30" applyNumberFormat="1" applyFont="1" applyFill="1" applyBorder="1" applyAlignment="1">
      <alignment vertical="center"/>
    </xf>
    <xf numFmtId="0" fontId="9" fillId="0" borderId="60" xfId="30" applyFont="1" applyFill="1" applyBorder="1" applyAlignment="1">
      <alignment horizontal="center" vertical="center"/>
    </xf>
    <xf numFmtId="4" fontId="9" fillId="0" borderId="60" xfId="30" applyNumberFormat="1" applyFont="1" applyFill="1" applyBorder="1" applyAlignment="1">
      <alignment vertical="center"/>
    </xf>
    <xf numFmtId="172" fontId="9" fillId="0" borderId="19" xfId="30" applyNumberFormat="1" applyFont="1" applyFill="1" applyBorder="1" applyAlignment="1">
      <alignment horizontal="right" vertical="center"/>
    </xf>
    <xf numFmtId="172" fontId="9" fillId="0" borderId="17" xfId="30" applyNumberFormat="1" applyFont="1" applyFill="1" applyBorder="1" applyAlignment="1">
      <alignment horizontal="right" vertical="center"/>
    </xf>
    <xf numFmtId="1" fontId="9" fillId="0" borderId="60" xfId="30" applyNumberFormat="1" applyFont="1" applyFill="1" applyBorder="1" applyAlignment="1">
      <alignment horizontal="center" vertical="center"/>
    </xf>
    <xf numFmtId="49" fontId="1" fillId="0" borderId="60" xfId="30" applyNumberFormat="1" applyFont="1" applyFill="1" applyBorder="1" applyAlignment="1">
      <alignment horizontal="center" vertical="center"/>
    </xf>
    <xf numFmtId="168" fontId="9" fillId="0" borderId="60" xfId="30" applyNumberFormat="1" applyFont="1" applyFill="1" applyBorder="1" applyAlignment="1">
      <alignment horizontal="right" vertical="center"/>
    </xf>
    <xf numFmtId="1" fontId="9" fillId="0" borderId="19" xfId="30" applyNumberFormat="1" applyFont="1" applyFill="1" applyBorder="1" applyAlignment="1">
      <alignment horizontal="center" vertical="center"/>
    </xf>
    <xf numFmtId="172" fontId="9" fillId="0" borderId="39" xfId="30" applyNumberFormat="1" applyFont="1" applyFill="1" applyBorder="1" applyAlignment="1">
      <alignment horizontal="right" vertical="center"/>
    </xf>
    <xf numFmtId="49" fontId="1" fillId="0" borderId="17" xfId="30" applyNumberFormat="1" applyFont="1" applyFill="1" applyBorder="1" applyAlignment="1">
      <alignment horizontal="center" vertical="center"/>
    </xf>
    <xf numFmtId="1" fontId="53" fillId="0" borderId="17" xfId="30" applyNumberFormat="1" applyFont="1" applyFill="1" applyBorder="1" applyAlignment="1">
      <alignment horizontal="center" vertical="center"/>
    </xf>
    <xf numFmtId="1" fontId="9" fillId="0" borderId="12" xfId="30" applyNumberFormat="1" applyFont="1" applyFill="1" applyBorder="1" applyAlignment="1">
      <alignment horizontal="center" vertical="center"/>
    </xf>
    <xf numFmtId="172" fontId="9" fillId="0" borderId="12" xfId="30" applyNumberFormat="1" applyFont="1" applyFill="1" applyBorder="1" applyAlignment="1">
      <alignment horizontal="right" vertical="center"/>
    </xf>
    <xf numFmtId="0" fontId="9" fillId="0" borderId="0" xfId="49" applyAlignment="1">
      <alignment horizontal="center" vertical="center"/>
    </xf>
    <xf numFmtId="0" fontId="9" fillId="0" borderId="0" xfId="49" applyAlignment="1">
      <alignment vertical="center"/>
    </xf>
    <xf numFmtId="0" fontId="30" fillId="0" borderId="0" xfId="49" applyFont="1" applyAlignment="1">
      <alignment vertical="center"/>
    </xf>
    <xf numFmtId="0" fontId="33" fillId="0" borderId="0" xfId="49" applyFont="1" applyAlignment="1">
      <alignment vertical="center"/>
    </xf>
    <xf numFmtId="0" fontId="1" fillId="0" borderId="0" xfId="49" applyFont="1" applyAlignment="1">
      <alignment vertical="center"/>
    </xf>
    <xf numFmtId="0" fontId="1" fillId="0" borderId="45" xfId="49" applyFont="1" applyFill="1" applyBorder="1" applyAlignment="1">
      <alignment vertical="center" wrapText="1"/>
    </xf>
    <xf numFmtId="0" fontId="1" fillId="0" borderId="46" xfId="49" applyFont="1" applyFill="1" applyBorder="1" applyAlignment="1">
      <alignment vertical="center" wrapText="1"/>
    </xf>
    <xf numFmtId="0" fontId="42" fillId="0" borderId="46" xfId="49" applyFont="1" applyFill="1" applyBorder="1" applyAlignment="1">
      <alignment vertical="center" wrapText="1"/>
    </xf>
    <xf numFmtId="167" fontId="9" fillId="0" borderId="0" xfId="49" applyNumberFormat="1" applyAlignment="1">
      <alignment vertical="center"/>
    </xf>
    <xf numFmtId="49" fontId="9" fillId="0" borderId="0" xfId="49" applyNumberFormat="1" applyAlignment="1">
      <alignment vertical="center"/>
    </xf>
    <xf numFmtId="171" fontId="39" fillId="0" borderId="58" xfId="30" applyNumberFormat="1" applyFont="1" applyFill="1" applyBorder="1" applyAlignment="1">
      <alignment vertical="center"/>
    </xf>
    <xf numFmtId="0" fontId="39" fillId="0" borderId="58" xfId="30" applyNumberFormat="1" applyFont="1" applyFill="1" applyBorder="1" applyAlignment="1">
      <alignment vertical="center"/>
    </xf>
    <xf numFmtId="0" fontId="39" fillId="0" borderId="58" xfId="30" applyFont="1" applyFill="1" applyBorder="1" applyAlignment="1">
      <alignment horizontal="center" vertical="center"/>
    </xf>
    <xf numFmtId="4" fontId="9" fillId="0" borderId="58" xfId="30" applyNumberFormat="1" applyFont="1" applyFill="1" applyBorder="1" applyAlignment="1">
      <alignment vertical="center"/>
    </xf>
    <xf numFmtId="49" fontId="1" fillId="0" borderId="12" xfId="30" applyNumberFormat="1" applyFont="1" applyFill="1" applyBorder="1" applyAlignment="1">
      <alignment horizontal="center" vertical="center"/>
    </xf>
    <xf numFmtId="0" fontId="39" fillId="0" borderId="20" xfId="30" applyFont="1" applyFill="1" applyBorder="1" applyAlignment="1">
      <alignment vertical="center" wrapText="1"/>
    </xf>
    <xf numFmtId="3" fontId="9" fillId="0" borderId="60" xfId="30" applyNumberFormat="1" applyFont="1" applyFill="1" applyBorder="1" applyAlignment="1">
      <alignment vertical="center"/>
    </xf>
    <xf numFmtId="164" fontId="9" fillId="0" borderId="60" xfId="30" applyNumberFormat="1" applyFont="1" applyFill="1" applyBorder="1" applyAlignment="1">
      <alignment vertical="center"/>
    </xf>
    <xf numFmtId="171" fontId="39" fillId="0" borderId="60" xfId="30" applyNumberFormat="1" applyFont="1" applyFill="1" applyBorder="1" applyAlignment="1">
      <alignment vertical="center"/>
    </xf>
    <xf numFmtId="0" fontId="39" fillId="0" borderId="60" xfId="30" applyFont="1" applyFill="1" applyBorder="1" applyAlignment="1">
      <alignment horizontal="center" vertical="center"/>
    </xf>
    <xf numFmtId="3" fontId="39" fillId="0" borderId="60" xfId="30" applyNumberFormat="1" applyFont="1" applyFill="1" applyBorder="1" applyAlignment="1">
      <alignment vertical="center"/>
    </xf>
    <xf numFmtId="4" fontId="39" fillId="0" borderId="60" xfId="30" applyNumberFormat="1" applyFont="1" applyFill="1" applyBorder="1" applyAlignment="1">
      <alignment vertical="center"/>
    </xf>
    <xf numFmtId="4" fontId="39" fillId="0" borderId="60" xfId="0" applyNumberFormat="1" applyFont="1" applyFill="1" applyBorder="1" applyAlignment="1">
      <alignment vertical="center"/>
    </xf>
    <xf numFmtId="0" fontId="9" fillId="0" borderId="60" xfId="30" applyNumberFormat="1" applyFont="1" applyFill="1" applyBorder="1" applyAlignment="1">
      <alignment vertical="center"/>
    </xf>
    <xf numFmtId="0" fontId="39" fillId="0" borderId="60" xfId="30" applyNumberFormat="1" applyFont="1" applyFill="1" applyBorder="1" applyAlignment="1">
      <alignment vertical="center"/>
    </xf>
    <xf numFmtId="171" fontId="9" fillId="0" borderId="60" xfId="30" applyNumberFormat="1" applyFont="1" applyFill="1" applyBorder="1" applyAlignment="1">
      <alignment vertical="center"/>
    </xf>
    <xf numFmtId="0" fontId="9" fillId="0" borderId="0" xfId="30" applyAlignment="1">
      <alignment vertical="center"/>
    </xf>
    <xf numFmtId="0" fontId="9" fillId="0" borderId="0" xfId="30" applyBorder="1" applyAlignment="1">
      <alignment vertical="center"/>
    </xf>
    <xf numFmtId="167" fontId="9" fillId="0" borderId="0" xfId="32" applyNumberFormat="1" applyFont="1" applyBorder="1" applyAlignment="1">
      <alignment vertical="center"/>
    </xf>
    <xf numFmtId="167" fontId="9" fillId="0" borderId="0" xfId="30" applyNumberFormat="1" applyAlignment="1">
      <alignment vertical="center"/>
    </xf>
    <xf numFmtId="0" fontId="43" fillId="0" borderId="0" xfId="32" applyNumberFormat="1" applyFont="1" applyBorder="1" applyAlignment="1">
      <alignment horizontal="left" vertical="center"/>
    </xf>
    <xf numFmtId="0" fontId="43" fillId="0" borderId="0" xfId="32" applyFont="1" applyBorder="1" applyAlignment="1">
      <alignment vertical="center" wrapText="1"/>
    </xf>
    <xf numFmtId="0" fontId="44" fillId="0" borderId="0" xfId="30" applyFont="1" applyAlignment="1">
      <alignment vertical="center"/>
    </xf>
    <xf numFmtId="0" fontId="44" fillId="0" borderId="0" xfId="32" applyFont="1" applyBorder="1" applyAlignment="1">
      <alignment vertical="center" wrapText="1"/>
    </xf>
    <xf numFmtId="0" fontId="44" fillId="0" borderId="0" xfId="30" applyFont="1" applyBorder="1" applyAlignment="1">
      <alignment vertical="center"/>
    </xf>
    <xf numFmtId="0" fontId="44" fillId="0" borderId="0" xfId="30" applyFont="1" applyAlignment="1">
      <alignment vertical="center" wrapText="1"/>
    </xf>
    <xf numFmtId="0" fontId="9" fillId="0" borderId="0" xfId="30" applyAlignment="1">
      <alignment vertical="center" wrapText="1"/>
    </xf>
    <xf numFmtId="0" fontId="0" fillId="0" borderId="0" xfId="0" applyAlignment="1" applyProtection="1">
      <alignment horizontal="left" vertical="top"/>
      <protection locked="0"/>
    </xf>
    <xf numFmtId="37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5" fontId="0" fillId="0" borderId="0" xfId="0" applyNumberFormat="1" applyAlignment="1" applyProtection="1">
      <alignment horizontal="right" vertical="top"/>
      <protection locked="0"/>
    </xf>
    <xf numFmtId="39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39" fontId="58" fillId="0" borderId="0" xfId="0" applyNumberFormat="1" applyFont="1" applyAlignment="1" applyProtection="1">
      <alignment horizontal="right"/>
      <protection locked="0"/>
    </xf>
    <xf numFmtId="0" fontId="29" fillId="0" borderId="0" xfId="0" applyFont="1" applyAlignment="1" applyProtection="1">
      <alignment horizontal="left"/>
    </xf>
    <xf numFmtId="0" fontId="29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right" vertical="top"/>
    </xf>
    <xf numFmtId="0" fontId="2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5" fontId="2" fillId="0" borderId="0" xfId="0" applyNumberFormat="1" applyFont="1" applyAlignment="1" applyProtection="1">
      <alignment horizontal="right" vertical="top"/>
    </xf>
    <xf numFmtId="39" fontId="28" fillId="0" borderId="0" xfId="0" applyNumberFormat="1" applyFont="1" applyAlignment="1" applyProtection="1">
      <alignment horizontal="right" vertical="top"/>
    </xf>
    <xf numFmtId="0" fontId="27" fillId="0" borderId="0" xfId="0" applyFont="1" applyAlignment="1" applyProtection="1">
      <alignment horizontal="left"/>
    </xf>
    <xf numFmtId="0" fontId="27" fillId="0" borderId="0" xfId="0" applyFont="1" applyAlignment="1" applyProtection="1">
      <alignment horizontal="left" vertical="top" wrapText="1"/>
    </xf>
    <xf numFmtId="165" fontId="27" fillId="0" borderId="0" xfId="0" applyNumberFormat="1" applyFont="1" applyAlignment="1" applyProtection="1">
      <alignment horizontal="right" vertical="top"/>
    </xf>
    <xf numFmtId="0" fontId="28" fillId="0" borderId="0" xfId="0" applyFont="1" applyAlignment="1" applyProtection="1">
      <alignment horizontal="left"/>
    </xf>
    <xf numFmtId="0" fontId="2" fillId="24" borderId="63" xfId="0" applyFont="1" applyFill="1" applyBorder="1" applyAlignment="1" applyProtection="1">
      <alignment horizontal="center" vertical="center" wrapText="1"/>
    </xf>
    <xf numFmtId="37" fontId="2" fillId="0" borderId="64" xfId="0" applyNumberFormat="1" applyFont="1" applyBorder="1" applyAlignment="1" applyProtection="1">
      <alignment horizontal="right"/>
      <protection locked="0"/>
    </xf>
    <xf numFmtId="0" fontId="2" fillId="0" borderId="64" xfId="0" applyFont="1" applyBorder="1" applyAlignment="1" applyProtection="1">
      <alignment horizontal="left" wrapText="1"/>
      <protection locked="0"/>
    </xf>
    <xf numFmtId="165" fontId="2" fillId="0" borderId="64" xfId="0" applyNumberFormat="1" applyFont="1" applyBorder="1" applyAlignment="1" applyProtection="1">
      <alignment horizontal="right"/>
      <protection locked="0"/>
    </xf>
    <xf numFmtId="39" fontId="2" fillId="0" borderId="64" xfId="0" applyNumberFormat="1" applyFont="1" applyBorder="1" applyAlignment="1" applyProtection="1">
      <alignment horizontal="right"/>
      <protection locked="0"/>
    </xf>
    <xf numFmtId="37" fontId="58" fillId="0" borderId="0" xfId="0" applyNumberFormat="1" applyFont="1" applyAlignment="1" applyProtection="1">
      <alignment horizontal="right"/>
      <protection locked="0"/>
    </xf>
    <xf numFmtId="0" fontId="58" fillId="0" borderId="0" xfId="0" applyFont="1" applyAlignment="1" applyProtection="1">
      <alignment horizontal="left" wrapText="1"/>
      <protection locked="0"/>
    </xf>
    <xf numFmtId="165" fontId="58" fillId="0" borderId="0" xfId="0" applyNumberFormat="1" applyFont="1" applyAlignment="1" applyProtection="1">
      <alignment horizontal="right"/>
      <protection locked="0"/>
    </xf>
    <xf numFmtId="0" fontId="27" fillId="0" borderId="0" xfId="29" applyFont="1" applyFill="1" applyAlignment="1" applyProtection="1">
      <alignment horizontal="left" vertical="center"/>
    </xf>
    <xf numFmtId="0" fontId="28" fillId="0" borderId="0" xfId="29" applyFont="1" applyFill="1" applyAlignment="1" applyProtection="1">
      <alignment horizontal="left" vertical="center"/>
    </xf>
    <xf numFmtId="3" fontId="28" fillId="0" borderId="0" xfId="29" applyNumberFormat="1" applyFont="1" applyFill="1" applyAlignment="1" applyProtection="1">
      <alignment vertical="center"/>
    </xf>
    <xf numFmtId="0" fontId="28" fillId="0" borderId="0" xfId="29" applyFont="1" applyFill="1" applyBorder="1" applyAlignment="1" applyProtection="1">
      <alignment vertical="center"/>
    </xf>
    <xf numFmtId="3" fontId="28" fillId="0" borderId="0" xfId="29" applyNumberFormat="1" applyFont="1" applyFill="1" applyAlignment="1" applyProtection="1">
      <alignment horizontal="left" vertical="center"/>
    </xf>
    <xf numFmtId="0" fontId="28" fillId="0" borderId="0" xfId="29" applyFont="1" applyFill="1" applyBorder="1" applyAlignment="1" applyProtection="1">
      <alignment horizontal="left" vertical="center"/>
    </xf>
    <xf numFmtId="0" fontId="3" fillId="0" borderId="0" xfId="29" applyFont="1" applyFill="1" applyAlignment="1" applyProtection="1">
      <alignment horizontal="left" vertical="center"/>
    </xf>
    <xf numFmtId="0" fontId="2" fillId="0" borderId="0" xfId="29" applyFont="1" applyFill="1" applyAlignment="1" applyProtection="1">
      <alignment horizontal="left" vertical="center"/>
    </xf>
    <xf numFmtId="3" fontId="2" fillId="0" borderId="0" xfId="29" applyNumberFormat="1" applyFont="1" applyFill="1" applyAlignment="1" applyProtection="1">
      <alignment vertical="center"/>
    </xf>
    <xf numFmtId="0" fontId="2" fillId="0" borderId="0" xfId="29" applyFont="1" applyFill="1" applyBorder="1" applyAlignment="1" applyProtection="1">
      <alignment vertical="center"/>
    </xf>
    <xf numFmtId="0" fontId="3" fillId="0" borderId="0" xfId="29" applyFont="1" applyFill="1" applyAlignment="1" applyProtection="1">
      <alignment horizontal="center" vertical="center"/>
    </xf>
    <xf numFmtId="0" fontId="29" fillId="0" borderId="0" xfId="29" applyFont="1" applyFill="1" applyAlignment="1" applyProtection="1">
      <alignment horizontal="left" vertical="center"/>
    </xf>
    <xf numFmtId="0" fontId="2" fillId="0" borderId="0" xfId="29" applyFont="1" applyFill="1" applyAlignment="1" applyProtection="1">
      <alignment horizontal="center" vertical="center"/>
    </xf>
    <xf numFmtId="49" fontId="28" fillId="0" borderId="0" xfId="29" applyNumberFormat="1" applyFont="1" applyFill="1" applyAlignment="1" applyProtection="1">
      <alignment horizontal="left" vertical="center"/>
    </xf>
    <xf numFmtId="0" fontId="28" fillId="0" borderId="0" xfId="29" applyFont="1" applyFill="1" applyAlignment="1" applyProtection="1">
      <alignment horizontal="center" vertical="center"/>
    </xf>
    <xf numFmtId="0" fontId="2" fillId="0" borderId="14" xfId="29" applyFont="1" applyFill="1" applyBorder="1" applyAlignment="1" applyProtection="1">
      <alignment horizontal="center" vertical="center" wrapText="1"/>
    </xf>
    <xf numFmtId="0" fontId="27" fillId="0" borderId="14" xfId="29" applyFont="1" applyFill="1" applyBorder="1" applyAlignment="1" applyProtection="1">
      <alignment horizontal="center" vertical="center" wrapText="1"/>
    </xf>
    <xf numFmtId="3" fontId="2" fillId="0" borderId="14" xfId="29" applyNumberFormat="1" applyFont="1" applyFill="1" applyBorder="1" applyAlignment="1" applyProtection="1">
      <alignment horizontal="right" vertical="center" wrapText="1"/>
    </xf>
    <xf numFmtId="0" fontId="2" fillId="0" borderId="14" xfId="29" applyFont="1" applyFill="1" applyBorder="1" applyAlignment="1" applyProtection="1">
      <alignment vertical="center" wrapText="1"/>
    </xf>
    <xf numFmtId="3" fontId="2" fillId="0" borderId="14" xfId="29" applyNumberFormat="1" applyFont="1" applyFill="1" applyBorder="1" applyAlignment="1" applyProtection="1">
      <alignment horizontal="center" vertical="center" wrapText="1"/>
    </xf>
    <xf numFmtId="0" fontId="2" fillId="0" borderId="61" xfId="29" applyFont="1" applyFill="1" applyBorder="1" applyAlignment="1" applyProtection="1">
      <alignment horizontal="center" vertical="center" wrapText="1"/>
    </xf>
    <xf numFmtId="0" fontId="2" fillId="0" borderId="15" xfId="29" applyFont="1" applyFill="1" applyBorder="1" applyAlignment="1" applyProtection="1">
      <alignment horizontal="center" vertical="center" wrapText="1"/>
    </xf>
    <xf numFmtId="3" fontId="2" fillId="0" borderId="15" xfId="29" applyNumberFormat="1" applyFont="1" applyFill="1" applyBorder="1" applyAlignment="1" applyProtection="1">
      <alignment vertical="center" wrapText="1"/>
    </xf>
    <xf numFmtId="0" fontId="2" fillId="0" borderId="15" xfId="29" applyFont="1" applyFill="1" applyBorder="1" applyAlignment="1" applyProtection="1">
      <alignment vertical="center" wrapText="1"/>
    </xf>
    <xf numFmtId="3" fontId="2" fillId="0" borderId="15" xfId="29" applyNumberFormat="1" applyFont="1" applyFill="1" applyBorder="1" applyAlignment="1" applyProtection="1">
      <alignment horizontal="center" vertical="center" wrapText="1"/>
    </xf>
    <xf numFmtId="0" fontId="2" fillId="0" borderId="62" xfId="29" applyFont="1" applyFill="1" applyBorder="1" applyAlignment="1" applyProtection="1">
      <alignment horizontal="center" vertical="center" wrapText="1"/>
    </xf>
    <xf numFmtId="0" fontId="28" fillId="0" borderId="16" xfId="29" applyFont="1" applyFill="1" applyBorder="1" applyAlignment="1" applyProtection="1">
      <alignment horizontal="center" vertical="center"/>
    </xf>
    <xf numFmtId="0" fontId="27" fillId="0" borderId="16" xfId="29" applyFont="1" applyFill="1" applyBorder="1" applyAlignment="1" applyProtection="1">
      <alignment horizontal="left" vertical="center"/>
    </xf>
    <xf numFmtId="0" fontId="28" fillId="0" borderId="16" xfId="29" applyFont="1" applyFill="1" applyBorder="1" applyAlignment="1" applyProtection="1">
      <alignment horizontal="left" vertical="center"/>
    </xf>
    <xf numFmtId="3" fontId="28" fillId="0" borderId="16" xfId="29" applyNumberFormat="1" applyFont="1" applyFill="1" applyBorder="1" applyAlignment="1" applyProtection="1">
      <alignment vertical="center"/>
    </xf>
    <xf numFmtId="0" fontId="28" fillId="0" borderId="16" xfId="29" applyFont="1" applyFill="1" applyBorder="1" applyAlignment="1" applyProtection="1">
      <alignment vertical="center"/>
    </xf>
    <xf numFmtId="3" fontId="28" fillId="0" borderId="16" xfId="29" applyNumberFormat="1" applyFont="1" applyFill="1" applyBorder="1" applyAlignment="1" applyProtection="1">
      <alignment horizontal="left" vertical="center"/>
    </xf>
    <xf numFmtId="0" fontId="28" fillId="0" borderId="13" xfId="29" applyFont="1" applyFill="1" applyBorder="1" applyAlignment="1" applyProtection="1">
      <alignment horizontal="left" vertical="center"/>
    </xf>
    <xf numFmtId="49" fontId="30" fillId="0" borderId="17" xfId="29" applyNumberFormat="1" applyFont="1" applyFill="1" applyBorder="1" applyAlignment="1">
      <alignment horizontal="center" vertical="center"/>
      <protection locked="0"/>
    </xf>
    <xf numFmtId="0" fontId="30" fillId="0" borderId="17" xfId="29" applyFont="1" applyFill="1" applyBorder="1" applyAlignment="1">
      <alignment horizontal="center" vertical="center" wrapText="1"/>
      <protection locked="0"/>
    </xf>
    <xf numFmtId="0" fontId="30" fillId="0" borderId="17" xfId="29" applyFont="1" applyFill="1" applyBorder="1" applyAlignment="1">
      <alignment horizontal="left" vertical="center" wrapText="1"/>
      <protection locked="0"/>
    </xf>
    <xf numFmtId="3" fontId="30" fillId="0" borderId="17" xfId="29" applyNumberFormat="1" applyFont="1" applyFill="1" applyBorder="1" applyAlignment="1">
      <alignment vertical="center" wrapText="1"/>
      <protection locked="0"/>
    </xf>
    <xf numFmtId="0" fontId="30" fillId="0" borderId="17" xfId="29" applyFont="1" applyFill="1" applyBorder="1" applyAlignment="1">
      <alignment vertical="center" wrapText="1"/>
      <protection locked="0"/>
    </xf>
    <xf numFmtId="165" fontId="30" fillId="0" borderId="17" xfId="29" applyNumberFormat="1" applyFont="1" applyFill="1" applyBorder="1" applyAlignment="1">
      <alignment horizontal="right" vertical="center"/>
      <protection locked="0"/>
    </xf>
    <xf numFmtId="3" fontId="30" fillId="0" borderId="17" xfId="29" applyNumberFormat="1" applyFont="1" applyFill="1" applyBorder="1" applyAlignment="1">
      <alignment horizontal="right" vertical="center"/>
      <protection locked="0"/>
    </xf>
    <xf numFmtId="166" fontId="30" fillId="0" borderId="17" xfId="29" applyNumberFormat="1" applyFont="1" applyFill="1" applyBorder="1" applyAlignment="1">
      <alignment horizontal="right" vertical="center"/>
      <protection locked="0"/>
    </xf>
    <xf numFmtId="0" fontId="32" fillId="0" borderId="18" xfId="29" applyFont="1" applyFill="1" applyBorder="1" applyAlignment="1">
      <alignment horizontal="left" vertical="center"/>
      <protection locked="0"/>
    </xf>
    <xf numFmtId="49" fontId="33" fillId="0" borderId="19" xfId="30" applyNumberFormat="1" applyFont="1" applyFill="1" applyBorder="1" applyAlignment="1">
      <alignment horizontal="center" vertical="center" wrapText="1"/>
    </xf>
    <xf numFmtId="0" fontId="9" fillId="0" borderId="19" xfId="29" applyFont="1" applyFill="1" applyBorder="1" applyAlignment="1">
      <alignment horizontal="center" vertical="center" wrapText="1"/>
      <protection locked="0"/>
    </xf>
    <xf numFmtId="49" fontId="33" fillId="0" borderId="19" xfId="30" applyNumberFormat="1" applyFont="1" applyFill="1" applyBorder="1" applyAlignment="1">
      <alignment vertical="center" wrapText="1"/>
    </xf>
    <xf numFmtId="166" fontId="9" fillId="0" borderId="18" xfId="29" applyNumberFormat="1" applyFont="1" applyFill="1" applyBorder="1" applyAlignment="1">
      <alignment horizontal="right" vertical="center"/>
      <protection locked="0"/>
    </xf>
    <xf numFmtId="0" fontId="17" fillId="0" borderId="12" xfId="29" applyFont="1" applyFill="1" applyBorder="1" applyAlignment="1">
      <alignment horizontal="left" vertical="center"/>
      <protection locked="0"/>
    </xf>
    <xf numFmtId="0" fontId="27" fillId="0" borderId="12" xfId="29" applyFont="1" applyFill="1" applyBorder="1" applyAlignment="1">
      <alignment horizontal="center" vertical="center" wrapText="1"/>
      <protection locked="0"/>
    </xf>
    <xf numFmtId="49" fontId="27" fillId="0" borderId="12" xfId="29" applyNumberFormat="1" applyFont="1" applyFill="1" applyBorder="1" applyAlignment="1">
      <alignment horizontal="center" vertical="center"/>
      <protection locked="0"/>
    </xf>
    <xf numFmtId="49" fontId="34" fillId="0" borderId="12" xfId="30" applyNumberFormat="1" applyFont="1" applyFill="1" applyBorder="1" applyAlignment="1">
      <alignment vertical="center" wrapText="1"/>
    </xf>
    <xf numFmtId="166" fontId="2" fillId="0" borderId="12" xfId="29" applyNumberFormat="1" applyFont="1" applyFill="1" applyBorder="1" applyAlignment="1">
      <alignment horizontal="right" vertical="center"/>
      <protection locked="0"/>
    </xf>
    <xf numFmtId="49" fontId="39" fillId="0" borderId="12" xfId="30" applyNumberFormat="1" applyFont="1" applyFill="1" applyBorder="1" applyAlignment="1">
      <alignment vertical="center" wrapText="1"/>
    </xf>
    <xf numFmtId="49" fontId="46" fillId="0" borderId="12" xfId="29" applyNumberFormat="1" applyFont="1" applyFill="1" applyBorder="1" applyAlignment="1">
      <alignment horizontal="center" vertical="center"/>
      <protection locked="0"/>
    </xf>
    <xf numFmtId="49" fontId="9" fillId="0" borderId="12" xfId="30" applyNumberFormat="1" applyFont="1" applyFill="1" applyBorder="1" applyAlignment="1">
      <alignment vertical="center" wrapText="1"/>
    </xf>
    <xf numFmtId="0" fontId="27" fillId="0" borderId="17" xfId="29" applyFont="1" applyFill="1" applyBorder="1" applyAlignment="1">
      <alignment horizontal="center" vertical="center" wrapText="1"/>
      <protection locked="0"/>
    </xf>
    <xf numFmtId="49" fontId="27" fillId="0" borderId="17" xfId="29" applyNumberFormat="1" applyFont="1" applyFill="1" applyBorder="1" applyAlignment="1">
      <alignment horizontal="center" vertical="center"/>
      <protection locked="0"/>
    </xf>
    <xf numFmtId="49" fontId="9" fillId="0" borderId="17" xfId="30" applyNumberFormat="1" applyFont="1" applyFill="1" applyBorder="1" applyAlignment="1">
      <alignment vertical="center" wrapText="1"/>
    </xf>
    <xf numFmtId="37" fontId="2" fillId="0" borderId="12" xfId="29" applyNumberFormat="1" applyFont="1" applyFill="1" applyBorder="1" applyAlignment="1">
      <alignment horizontal="center" vertical="center"/>
      <protection locked="0"/>
    </xf>
    <xf numFmtId="0" fontId="27" fillId="0" borderId="21" xfId="29" applyFont="1" applyFill="1" applyBorder="1" applyAlignment="1">
      <alignment horizontal="center" vertical="center" wrapText="1"/>
      <protection locked="0"/>
    </xf>
    <xf numFmtId="0" fontId="33" fillId="0" borderId="21" xfId="30" applyFont="1" applyFill="1" applyBorder="1" applyAlignment="1">
      <alignment vertical="center" wrapText="1"/>
    </xf>
    <xf numFmtId="3" fontId="9" fillId="0" borderId="21" xfId="30" applyNumberFormat="1" applyFont="1" applyFill="1" applyBorder="1" applyAlignment="1">
      <alignment vertical="center"/>
    </xf>
    <xf numFmtId="164" fontId="9" fillId="0" borderId="21" xfId="30" applyNumberFormat="1" applyFont="1" applyFill="1" applyBorder="1" applyAlignment="1">
      <alignment vertical="center"/>
    </xf>
    <xf numFmtId="0" fontId="9" fillId="0" borderId="21" xfId="30" applyFont="1" applyFill="1" applyBorder="1" applyAlignment="1">
      <alignment horizontal="center" vertical="center"/>
    </xf>
    <xf numFmtId="4" fontId="9" fillId="0" borderId="21" xfId="30" applyNumberFormat="1" applyFont="1" applyFill="1" applyBorder="1" applyAlignment="1">
      <alignment vertical="center"/>
    </xf>
    <xf numFmtId="170" fontId="2" fillId="0" borderId="59" xfId="29" applyNumberFormat="1" applyFont="1" applyFill="1" applyBorder="1" applyAlignment="1">
      <alignment horizontal="right" vertical="center"/>
      <protection locked="0"/>
    </xf>
    <xf numFmtId="0" fontId="27" fillId="0" borderId="23" xfId="29" applyFont="1" applyFill="1" applyBorder="1" applyAlignment="1">
      <alignment horizontal="center" vertical="center" wrapText="1"/>
      <protection locked="0"/>
    </xf>
    <xf numFmtId="170" fontId="2" fillId="0" borderId="12" xfId="29" applyNumberFormat="1" applyFont="1" applyFill="1" applyBorder="1" applyAlignment="1">
      <alignment horizontal="right" vertical="center"/>
      <protection locked="0"/>
    </xf>
    <xf numFmtId="49" fontId="33" fillId="0" borderId="12" xfId="30" applyNumberFormat="1" applyFont="1" applyFill="1" applyBorder="1" applyAlignment="1">
      <alignment horizontal="center" vertical="center" wrapText="1"/>
    </xf>
    <xf numFmtId="49" fontId="33" fillId="0" borderId="12" xfId="30" applyNumberFormat="1" applyFont="1" applyFill="1" applyBorder="1" applyAlignment="1">
      <alignment vertical="center" wrapText="1"/>
    </xf>
    <xf numFmtId="0" fontId="35" fillId="0" borderId="12" xfId="29" applyFont="1" applyFill="1" applyBorder="1" applyAlignment="1">
      <alignment horizontal="center" vertical="center"/>
      <protection locked="0"/>
    </xf>
    <xf numFmtId="37" fontId="17" fillId="0" borderId="12" xfId="29" applyNumberFormat="1" applyFont="1" applyFill="1" applyBorder="1" applyAlignment="1">
      <alignment horizontal="center" vertical="center"/>
      <protection locked="0"/>
    </xf>
    <xf numFmtId="0" fontId="35" fillId="0" borderId="12" xfId="29" applyFont="1" applyFill="1" applyBorder="1" applyAlignment="1">
      <alignment horizontal="center" vertical="center" wrapText="1"/>
      <protection locked="0"/>
    </xf>
    <xf numFmtId="0" fontId="17" fillId="0" borderId="12" xfId="29" applyFont="1" applyFill="1" applyBorder="1" applyAlignment="1">
      <alignment horizontal="center" vertical="center"/>
      <protection locked="0"/>
    </xf>
    <xf numFmtId="37" fontId="2" fillId="0" borderId="60" xfId="29" applyNumberFormat="1" applyFont="1" applyFill="1" applyBorder="1" applyAlignment="1">
      <alignment horizontal="center" vertical="center"/>
      <protection locked="0"/>
    </xf>
    <xf numFmtId="0" fontId="27" fillId="0" borderId="60" xfId="29" applyFont="1" applyFill="1" applyBorder="1" applyAlignment="1">
      <alignment horizontal="center" vertical="center" wrapText="1"/>
      <protection locked="0"/>
    </xf>
    <xf numFmtId="49" fontId="46" fillId="0" borderId="60" xfId="29" applyNumberFormat="1" applyFont="1" applyFill="1" applyBorder="1" applyAlignment="1">
      <alignment horizontal="center" vertical="center"/>
      <protection locked="0"/>
    </xf>
    <xf numFmtId="49" fontId="39" fillId="0" borderId="60" xfId="30" applyNumberFormat="1" applyFont="1" applyFill="1" applyBorder="1" applyAlignment="1">
      <alignment vertical="center" wrapText="1"/>
    </xf>
    <xf numFmtId="170" fontId="2" fillId="0" borderId="60" xfId="29" applyNumberFormat="1" applyFont="1" applyFill="1" applyBorder="1" applyAlignment="1">
      <alignment horizontal="right" vertical="center"/>
      <protection locked="0"/>
    </xf>
    <xf numFmtId="0" fontId="33" fillId="0" borderId="22" xfId="30" applyFont="1" applyFill="1" applyBorder="1" applyAlignment="1">
      <alignment vertical="center" wrapText="1"/>
    </xf>
    <xf numFmtId="3" fontId="9" fillId="0" borderId="22" xfId="30" applyNumberFormat="1" applyFont="1" applyFill="1" applyBorder="1" applyAlignment="1">
      <alignment vertical="center"/>
    </xf>
    <xf numFmtId="164" fontId="9" fillId="0" borderId="22" xfId="30" applyNumberFormat="1" applyFont="1" applyFill="1" applyBorder="1" applyAlignment="1">
      <alignment vertical="center"/>
    </xf>
    <xf numFmtId="0" fontId="9" fillId="0" borderId="22" xfId="30" applyFont="1" applyFill="1" applyBorder="1" applyAlignment="1">
      <alignment horizontal="center" vertical="center"/>
    </xf>
    <xf numFmtId="4" fontId="9" fillId="0" borderId="22" xfId="30" applyNumberFormat="1" applyFont="1" applyFill="1" applyBorder="1" applyAlignment="1">
      <alignment vertical="center"/>
    </xf>
    <xf numFmtId="49" fontId="29" fillId="0" borderId="12" xfId="29" applyNumberFormat="1" applyFont="1" applyFill="1" applyBorder="1" applyAlignment="1">
      <alignment horizontal="center" vertical="center"/>
      <protection locked="0"/>
    </xf>
    <xf numFmtId="170" fontId="48" fillId="0" borderId="12" xfId="29" applyNumberFormat="1" applyFont="1" applyFill="1" applyBorder="1" applyAlignment="1">
      <alignment horizontal="right" vertical="center"/>
      <protection locked="0"/>
    </xf>
    <xf numFmtId="37" fontId="38" fillId="0" borderId="12" xfId="29" applyNumberFormat="1" applyFont="1" applyFill="1" applyBorder="1" applyAlignment="1">
      <alignment horizontal="center" vertical="center"/>
      <protection locked="0"/>
    </xf>
    <xf numFmtId="0" fontId="33" fillId="0" borderId="12" xfId="30" applyFont="1" applyFill="1" applyBorder="1" applyAlignment="1">
      <alignment vertical="center" wrapText="1"/>
    </xf>
    <xf numFmtId="0" fontId="27" fillId="0" borderId="19" xfId="29" applyFont="1" applyFill="1" applyBorder="1" applyAlignment="1">
      <alignment horizontal="center" vertical="center" wrapText="1"/>
      <protection locked="0"/>
    </xf>
    <xf numFmtId="49" fontId="9" fillId="0" borderId="20" xfId="30" applyNumberFormat="1" applyFont="1" applyFill="1" applyBorder="1" applyAlignment="1">
      <alignment vertical="center" wrapText="1"/>
    </xf>
    <xf numFmtId="49" fontId="39" fillId="0" borderId="58" xfId="30" applyNumberFormat="1" applyFont="1" applyFill="1" applyBorder="1" applyAlignment="1">
      <alignment vertical="center" wrapText="1"/>
    </xf>
    <xf numFmtId="37" fontId="17" fillId="0" borderId="60" xfId="29" applyNumberFormat="1" applyFont="1" applyFill="1" applyBorder="1" applyAlignment="1">
      <alignment horizontal="center" vertical="center"/>
      <protection locked="0"/>
    </xf>
    <xf numFmtId="0" fontId="17" fillId="0" borderId="60" xfId="29" applyFont="1" applyFill="1" applyBorder="1" applyAlignment="1">
      <alignment horizontal="center" vertical="center"/>
      <protection locked="0"/>
    </xf>
    <xf numFmtId="0" fontId="39" fillId="0" borderId="12" xfId="30" applyFont="1" applyFill="1" applyBorder="1" applyAlignment="1">
      <alignment vertical="center" wrapText="1"/>
    </xf>
    <xf numFmtId="0" fontId="39" fillId="0" borderId="60" xfId="30" applyFont="1" applyFill="1" applyBorder="1" applyAlignment="1">
      <alignment vertical="center" wrapText="1"/>
    </xf>
    <xf numFmtId="0" fontId="9" fillId="0" borderId="12" xfId="30" applyFont="1" applyFill="1" applyBorder="1" applyAlignment="1">
      <alignment vertical="center" wrapText="1"/>
    </xf>
    <xf numFmtId="0" fontId="27" fillId="0" borderId="20" xfId="29" applyFont="1" applyFill="1" applyBorder="1" applyAlignment="1">
      <alignment horizontal="center" vertical="center" wrapText="1"/>
      <protection locked="0"/>
    </xf>
    <xf numFmtId="49" fontId="27" fillId="0" borderId="20" xfId="29" applyNumberFormat="1" applyFont="1" applyFill="1" applyBorder="1" applyAlignment="1">
      <alignment horizontal="center" vertical="center"/>
      <protection locked="0"/>
    </xf>
    <xf numFmtId="0" fontId="27" fillId="0" borderId="58" xfId="29" applyFont="1" applyFill="1" applyBorder="1" applyAlignment="1">
      <alignment horizontal="center" vertical="center" wrapText="1"/>
      <protection locked="0"/>
    </xf>
    <xf numFmtId="49" fontId="27" fillId="0" borderId="58" xfId="29" applyNumberFormat="1" applyFont="1" applyFill="1" applyBorder="1" applyAlignment="1">
      <alignment horizontal="center" vertical="center"/>
      <protection locked="0"/>
    </xf>
    <xf numFmtId="0" fontId="9" fillId="0" borderId="17" xfId="30" applyFont="1" applyFill="1" applyBorder="1" applyAlignment="1">
      <alignment vertical="center" wrapText="1"/>
    </xf>
    <xf numFmtId="170" fontId="2" fillId="0" borderId="18" xfId="29" applyNumberFormat="1" applyFont="1" applyFill="1" applyBorder="1" applyAlignment="1">
      <alignment horizontal="right" vertical="center"/>
      <protection locked="0"/>
    </xf>
    <xf numFmtId="0" fontId="39" fillId="0" borderId="58" xfId="30" applyFont="1" applyFill="1" applyBorder="1" applyAlignment="1">
      <alignment vertical="center" wrapText="1"/>
    </xf>
    <xf numFmtId="37" fontId="17" fillId="0" borderId="20" xfId="29" applyNumberFormat="1" applyFont="1" applyFill="1" applyBorder="1" applyAlignment="1">
      <alignment horizontal="center" vertical="center"/>
      <protection locked="0"/>
    </xf>
    <xf numFmtId="0" fontId="35" fillId="0" borderId="20" xfId="29" applyFont="1" applyFill="1" applyBorder="1" applyAlignment="1">
      <alignment horizontal="center" vertical="center" wrapText="1"/>
      <protection locked="0"/>
    </xf>
    <xf numFmtId="3" fontId="9" fillId="0" borderId="20" xfId="30" applyNumberFormat="1" applyFont="1" applyFill="1" applyBorder="1" applyAlignment="1">
      <alignment vertical="center"/>
    </xf>
    <xf numFmtId="9" fontId="9" fillId="0" borderId="20" xfId="30" applyNumberFormat="1" applyFont="1" applyFill="1" applyBorder="1" applyAlignment="1">
      <alignment vertical="center"/>
    </xf>
    <xf numFmtId="0" fontId="9" fillId="0" borderId="20" xfId="30" applyFont="1" applyFill="1" applyBorder="1" applyAlignment="1">
      <alignment horizontal="center" vertical="center"/>
    </xf>
    <xf numFmtId="37" fontId="17" fillId="0" borderId="22" xfId="29" applyNumberFormat="1" applyFont="1" applyFill="1" applyBorder="1" applyAlignment="1">
      <alignment vertical="center"/>
      <protection locked="0"/>
    </xf>
    <xf numFmtId="0" fontId="35" fillId="0" borderId="22" xfId="29" applyFont="1" applyFill="1" applyBorder="1" applyAlignment="1">
      <alignment horizontal="center" vertical="center" wrapText="1"/>
      <protection locked="0"/>
    </xf>
    <xf numFmtId="0" fontId="9" fillId="0" borderId="22" xfId="30" applyFont="1" applyFill="1" applyBorder="1" applyAlignment="1">
      <alignment vertical="center"/>
    </xf>
    <xf numFmtId="0" fontId="2" fillId="0" borderId="65" xfId="29" applyFont="1" applyFill="1" applyBorder="1" applyAlignment="1" applyProtection="1">
      <alignment horizontal="center" vertical="center" wrapText="1"/>
    </xf>
    <xf numFmtId="0" fontId="2" fillId="0" borderId="66" xfId="29" applyFont="1" applyFill="1" applyBorder="1" applyAlignment="1" applyProtection="1">
      <alignment horizontal="center" vertical="center" wrapText="1"/>
    </xf>
    <xf numFmtId="49" fontId="30" fillId="0" borderId="21" xfId="29" applyNumberFormat="1" applyFont="1" applyFill="1" applyBorder="1" applyAlignment="1">
      <alignment horizontal="center" vertical="center"/>
      <protection locked="0"/>
    </xf>
    <xf numFmtId="0" fontId="30" fillId="0" borderId="21" xfId="29" applyFont="1" applyFill="1" applyBorder="1" applyAlignment="1">
      <alignment horizontal="left" vertical="center" wrapText="1"/>
      <protection locked="0"/>
    </xf>
    <xf numFmtId="3" fontId="30" fillId="0" borderId="21" xfId="29" applyNumberFormat="1" applyFont="1" applyFill="1" applyBorder="1" applyAlignment="1">
      <alignment vertical="center" wrapText="1"/>
      <protection locked="0"/>
    </xf>
    <xf numFmtId="0" fontId="30" fillId="0" borderId="21" xfId="29" applyFont="1" applyFill="1" applyBorder="1" applyAlignment="1">
      <alignment vertical="center" wrapText="1"/>
      <protection locked="0"/>
    </xf>
    <xf numFmtId="165" fontId="30" fillId="0" borderId="21" xfId="29" applyNumberFormat="1" applyFont="1" applyFill="1" applyBorder="1" applyAlignment="1">
      <alignment horizontal="right" vertical="center"/>
      <protection locked="0"/>
    </xf>
    <xf numFmtId="4" fontId="30" fillId="0" borderId="21" xfId="29" applyNumberFormat="1" applyFont="1" applyFill="1" applyBorder="1" applyAlignment="1">
      <alignment horizontal="right" vertical="center"/>
      <protection locked="0"/>
    </xf>
    <xf numFmtId="0" fontId="27" fillId="0" borderId="12" xfId="29" applyFont="1" applyFill="1" applyBorder="1" applyAlignment="1">
      <alignment horizontal="left" vertical="center" wrapText="1"/>
      <protection locked="0"/>
    </xf>
    <xf numFmtId="0" fontId="29" fillId="0" borderId="12" xfId="29" applyFont="1" applyFill="1" applyBorder="1" applyAlignment="1">
      <alignment horizontal="left" vertical="center" wrapText="1"/>
      <protection locked="0"/>
    </xf>
    <xf numFmtId="0" fontId="59" fillId="0" borderId="12" xfId="29" applyFont="1" applyFill="1" applyBorder="1" applyAlignment="1">
      <alignment horizontal="left" vertical="center" wrapText="1"/>
      <protection locked="0"/>
    </xf>
    <xf numFmtId="0" fontId="29" fillId="0" borderId="22" xfId="29" applyFont="1" applyFill="1" applyBorder="1" applyAlignment="1">
      <alignment horizontal="left" vertical="center" wrapText="1"/>
      <protection locked="0"/>
    </xf>
    <xf numFmtId="0" fontId="27" fillId="0" borderId="22" xfId="29" applyFont="1" applyFill="1" applyBorder="1" applyAlignment="1">
      <alignment horizontal="left" vertical="center" wrapText="1"/>
      <protection locked="0"/>
    </xf>
    <xf numFmtId="0" fontId="35" fillId="0" borderId="12" xfId="29" applyFont="1" applyFill="1" applyBorder="1" applyAlignment="1">
      <alignment horizontal="left" vertical="center" wrapText="1"/>
      <protection locked="0"/>
    </xf>
    <xf numFmtId="0" fontId="35" fillId="0" borderId="0" xfId="29" applyFont="1" applyFill="1" applyAlignment="1">
      <alignment horizontal="left" vertical="center" wrapText="1"/>
      <protection locked="0"/>
    </xf>
    <xf numFmtId="0" fontId="49" fillId="0" borderId="0" xfId="29" applyFont="1" applyFill="1" applyAlignment="1">
      <alignment horizontal="left" vertical="center" wrapText="1"/>
      <protection locked="0"/>
    </xf>
    <xf numFmtId="0" fontId="59" fillId="0" borderId="60" xfId="29" applyFont="1" applyFill="1" applyBorder="1" applyAlignment="1">
      <alignment horizontal="left" vertical="center" wrapText="1"/>
      <protection locked="0"/>
    </xf>
    <xf numFmtId="3" fontId="17" fillId="0" borderId="23" xfId="29" applyNumberFormat="1" applyFont="1" applyFill="1" applyBorder="1" applyAlignment="1">
      <alignment vertical="center" wrapText="1"/>
      <protection locked="0"/>
    </xf>
    <xf numFmtId="0" fontId="59" fillId="0" borderId="20" xfId="29" applyFont="1" applyFill="1" applyBorder="1" applyAlignment="1">
      <alignment horizontal="left" vertical="center" wrapText="1"/>
      <protection locked="0"/>
    </xf>
    <xf numFmtId="49" fontId="46" fillId="0" borderId="20" xfId="29" applyNumberFormat="1" applyFont="1" applyFill="1" applyBorder="1" applyAlignment="1">
      <alignment horizontal="center" vertical="center"/>
      <protection locked="0"/>
    </xf>
    <xf numFmtId="49" fontId="39" fillId="0" borderId="20" xfId="30" applyNumberFormat="1" applyFont="1" applyFill="1" applyBorder="1" applyAlignment="1">
      <alignment vertical="center" wrapText="1"/>
    </xf>
    <xf numFmtId="0" fontId="39" fillId="0" borderId="20" xfId="30" applyNumberFormat="1" applyFont="1" applyFill="1" applyBorder="1" applyAlignment="1">
      <alignment vertical="center"/>
    </xf>
    <xf numFmtId="0" fontId="39" fillId="0" borderId="20" xfId="30" applyFont="1" applyFill="1" applyBorder="1" applyAlignment="1">
      <alignment horizontal="center" vertical="center"/>
    </xf>
    <xf numFmtId="0" fontId="27" fillId="0" borderId="19" xfId="29" applyFont="1" applyFill="1" applyBorder="1" applyAlignment="1">
      <alignment horizontal="left" vertical="center" wrapText="1"/>
      <protection locked="0"/>
    </xf>
    <xf numFmtId="0" fontId="27" fillId="0" borderId="21" xfId="29" applyFont="1" applyFill="1" applyBorder="1" applyAlignment="1">
      <alignment horizontal="left" vertical="center" wrapText="1"/>
      <protection locked="0"/>
    </xf>
    <xf numFmtId="0" fontId="27" fillId="0" borderId="60" xfId="29" applyFont="1" applyFill="1" applyBorder="1" applyAlignment="1">
      <alignment horizontal="left" vertical="center" wrapText="1"/>
      <protection locked="0"/>
    </xf>
    <xf numFmtId="0" fontId="17" fillId="0" borderId="60" xfId="29" applyFont="1" applyFill="1" applyBorder="1" applyAlignment="1">
      <alignment horizontal="left" vertical="center"/>
      <protection locked="0"/>
    </xf>
    <xf numFmtId="49" fontId="27" fillId="0" borderId="60" xfId="29" applyNumberFormat="1" applyFont="1" applyFill="1" applyBorder="1" applyAlignment="1">
      <alignment horizontal="center" vertical="center"/>
      <protection locked="0"/>
    </xf>
    <xf numFmtId="49" fontId="33" fillId="0" borderId="60" xfId="30" applyNumberFormat="1" applyFont="1" applyFill="1" applyBorder="1" applyAlignment="1">
      <alignment vertical="center" wrapText="1"/>
    </xf>
    <xf numFmtId="0" fontId="9" fillId="0" borderId="60" xfId="30" applyFont="1" applyFill="1" applyBorder="1" applyAlignment="1">
      <alignment vertical="center" wrapText="1"/>
    </xf>
    <xf numFmtId="0" fontId="27" fillId="0" borderId="23" xfId="29" applyFont="1" applyFill="1" applyBorder="1" applyAlignment="1">
      <alignment horizontal="left" vertical="center" wrapText="1"/>
      <protection locked="0"/>
    </xf>
    <xf numFmtId="0" fontId="27" fillId="0" borderId="58" xfId="29" applyFont="1" applyFill="1" applyBorder="1" applyAlignment="1">
      <alignment horizontal="left" vertical="center" wrapText="1"/>
      <protection locked="0"/>
    </xf>
    <xf numFmtId="0" fontId="27" fillId="0" borderId="17" xfId="29" applyFont="1" applyFill="1" applyBorder="1" applyAlignment="1">
      <alignment horizontal="left" vertical="center" wrapText="1"/>
      <protection locked="0"/>
    </xf>
    <xf numFmtId="9" fontId="9" fillId="0" borderId="12" xfId="30" applyNumberFormat="1" applyFont="1" applyFill="1" applyBorder="1" applyAlignment="1">
      <alignment vertical="center"/>
    </xf>
    <xf numFmtId="0" fontId="59" fillId="0" borderId="22" xfId="29" applyFont="1" applyFill="1" applyBorder="1" applyAlignment="1">
      <alignment vertical="center" wrapText="1"/>
      <protection locked="0"/>
    </xf>
    <xf numFmtId="0" fontId="35" fillId="0" borderId="22" xfId="29" applyFont="1" applyFill="1" applyBorder="1" applyAlignment="1">
      <alignment vertical="center" wrapText="1"/>
      <protection locked="0"/>
    </xf>
    <xf numFmtId="49" fontId="61" fillId="0" borderId="19" xfId="30" applyNumberFormat="1" applyFont="1" applyFill="1" applyBorder="1" applyAlignment="1">
      <alignment vertical="center" wrapText="1"/>
    </xf>
    <xf numFmtId="49" fontId="61" fillId="0" borderId="19" xfId="30" applyNumberFormat="1" applyFont="1" applyFill="1" applyBorder="1" applyAlignment="1">
      <alignment horizontal="center" vertical="center"/>
    </xf>
    <xf numFmtId="49" fontId="9" fillId="0" borderId="0" xfId="30" applyNumberFormat="1" applyFont="1" applyFill="1" applyBorder="1" applyAlignment="1">
      <alignment vertical="center"/>
    </xf>
    <xf numFmtId="49" fontId="28" fillId="0" borderId="0" xfId="29" applyNumberFormat="1" applyFont="1" applyFill="1" applyBorder="1" applyAlignment="1" applyProtection="1">
      <alignment vertical="center"/>
    </xf>
    <xf numFmtId="49" fontId="2" fillId="0" borderId="0" xfId="29" applyNumberFormat="1" applyFont="1" applyFill="1" applyBorder="1" applyAlignment="1" applyProtection="1">
      <alignment vertical="center"/>
    </xf>
    <xf numFmtId="49" fontId="2" fillId="0" borderId="14" xfId="29" applyNumberFormat="1" applyFont="1" applyFill="1" applyBorder="1" applyAlignment="1" applyProtection="1">
      <alignment vertical="center" wrapText="1"/>
    </xf>
    <xf numFmtId="49" fontId="2" fillId="0" borderId="15" xfId="29" applyNumberFormat="1" applyFont="1" applyFill="1" applyBorder="1" applyAlignment="1" applyProtection="1">
      <alignment vertical="center" wrapText="1"/>
    </xf>
    <xf numFmtId="49" fontId="28" fillId="0" borderId="16" xfId="29" applyNumberFormat="1" applyFont="1" applyFill="1" applyBorder="1" applyAlignment="1" applyProtection="1">
      <alignment vertical="center"/>
    </xf>
    <xf numFmtId="49" fontId="30" fillId="0" borderId="58" xfId="29" applyNumberFormat="1" applyFont="1" applyFill="1" applyBorder="1" applyAlignment="1">
      <alignment horizontal="center" vertical="center"/>
      <protection locked="0"/>
    </xf>
    <xf numFmtId="0" fontId="30" fillId="0" borderId="58" xfId="29" applyFont="1" applyFill="1" applyBorder="1" applyAlignment="1">
      <alignment horizontal="left" vertical="center" wrapText="1"/>
      <protection locked="0"/>
    </xf>
    <xf numFmtId="49" fontId="30" fillId="0" borderId="58" xfId="29" applyNumberFormat="1" applyFont="1" applyFill="1" applyBorder="1" applyAlignment="1">
      <alignment vertical="center" wrapText="1"/>
      <protection locked="0"/>
    </xf>
    <xf numFmtId="165" fontId="30" fillId="0" borderId="58" xfId="29" applyNumberFormat="1" applyFont="1" applyFill="1" applyBorder="1" applyAlignment="1">
      <alignment horizontal="right" vertical="center"/>
      <protection locked="0"/>
    </xf>
    <xf numFmtId="3" fontId="30" fillId="0" borderId="58" xfId="29" applyNumberFormat="1" applyFont="1" applyFill="1" applyBorder="1" applyAlignment="1">
      <alignment horizontal="right" vertical="center"/>
      <protection locked="0"/>
    </xf>
    <xf numFmtId="166" fontId="30" fillId="0" borderId="58" xfId="29" applyNumberFormat="1" applyFont="1" applyFill="1" applyBorder="1" applyAlignment="1">
      <alignment horizontal="right" vertical="center"/>
      <protection locked="0"/>
    </xf>
    <xf numFmtId="37" fontId="2" fillId="0" borderId="44" xfId="29" applyNumberFormat="1" applyFont="1" applyFill="1" applyBorder="1" applyAlignment="1">
      <alignment horizontal="center" vertical="center"/>
      <protection locked="0"/>
    </xf>
    <xf numFmtId="0" fontId="60" fillId="0" borderId="19" xfId="29" applyFont="1" applyFill="1" applyBorder="1" applyAlignment="1">
      <alignment horizontal="left" vertical="center" wrapText="1"/>
      <protection locked="0"/>
    </xf>
    <xf numFmtId="166" fontId="3" fillId="0" borderId="37" xfId="29" applyNumberFormat="1" applyFont="1" applyFill="1" applyBorder="1" applyAlignment="1">
      <alignment horizontal="right" vertical="center"/>
      <protection locked="0"/>
    </xf>
    <xf numFmtId="37" fontId="50" fillId="0" borderId="46" xfId="29" applyNumberFormat="1" applyFont="1" applyFill="1" applyBorder="1" applyAlignment="1">
      <alignment horizontal="center" vertical="center"/>
      <protection locked="0"/>
    </xf>
    <xf numFmtId="166" fontId="3" fillId="0" borderId="39" xfId="29" applyNumberFormat="1" applyFont="1" applyFill="1" applyBorder="1" applyAlignment="1">
      <alignment horizontal="right" vertical="center"/>
      <protection locked="0"/>
    </xf>
    <xf numFmtId="49" fontId="51" fillId="0" borderId="60" xfId="30" applyNumberFormat="1" applyFont="1" applyFill="1" applyBorder="1" applyAlignment="1">
      <alignment vertical="center" wrapText="1"/>
    </xf>
    <xf numFmtId="49" fontId="34" fillId="0" borderId="60" xfId="30" applyNumberFormat="1" applyFont="1" applyFill="1" applyBorder="1" applyAlignment="1">
      <alignment vertical="center" wrapText="1"/>
    </xf>
    <xf numFmtId="0" fontId="1" fillId="0" borderId="60" xfId="0" applyFont="1" applyFill="1" applyBorder="1"/>
    <xf numFmtId="0" fontId="54" fillId="0" borderId="60" xfId="0" applyFont="1" applyFill="1" applyBorder="1"/>
    <xf numFmtId="0" fontId="54" fillId="0" borderId="60" xfId="0" applyFont="1" applyFill="1" applyBorder="1" applyAlignment="1">
      <alignment wrapText="1"/>
    </xf>
    <xf numFmtId="0" fontId="52" fillId="0" borderId="60" xfId="29" applyFont="1" applyFill="1" applyBorder="1" applyAlignment="1">
      <alignment horizontal="left" vertical="center" wrapText="1"/>
      <protection locked="0"/>
    </xf>
    <xf numFmtId="166" fontId="2" fillId="0" borderId="39" xfId="29" applyNumberFormat="1" applyFont="1" applyFill="1" applyBorder="1" applyAlignment="1">
      <alignment horizontal="right" vertical="center"/>
      <protection locked="0"/>
    </xf>
    <xf numFmtId="49" fontId="9" fillId="0" borderId="60" xfId="30" applyNumberFormat="1" applyFont="1" applyFill="1" applyBorder="1" applyAlignment="1">
      <alignment vertical="center" wrapText="1"/>
    </xf>
    <xf numFmtId="37" fontId="50" fillId="0" borderId="54" xfId="29" applyNumberFormat="1" applyFont="1" applyFill="1" applyBorder="1" applyAlignment="1">
      <alignment horizontal="center" vertical="center"/>
      <protection locked="0"/>
    </xf>
    <xf numFmtId="49" fontId="51" fillId="0" borderId="17" xfId="30" applyNumberFormat="1" applyFont="1" applyFill="1" applyBorder="1" applyAlignment="1">
      <alignment vertical="center" wrapText="1"/>
    </xf>
    <xf numFmtId="0" fontId="52" fillId="0" borderId="17" xfId="29" applyFont="1" applyFill="1" applyBorder="1" applyAlignment="1">
      <alignment horizontal="left" vertical="center" wrapText="1"/>
      <protection locked="0"/>
    </xf>
    <xf numFmtId="49" fontId="34" fillId="0" borderId="17" xfId="30" applyNumberFormat="1" applyFont="1" applyFill="1" applyBorder="1" applyAlignment="1">
      <alignment vertical="center" wrapText="1"/>
    </xf>
    <xf numFmtId="166" fontId="3" fillId="0" borderId="43" xfId="29" applyNumberFormat="1" applyFont="1" applyFill="1" applyBorder="1" applyAlignment="1">
      <alignment horizontal="right" vertical="center"/>
      <protection locked="0"/>
    </xf>
    <xf numFmtId="37" fontId="50" fillId="0" borderId="49" xfId="29" applyNumberFormat="1" applyFont="1" applyFill="1" applyBorder="1" applyAlignment="1">
      <alignment horizontal="center" vertical="center"/>
      <protection locked="0"/>
    </xf>
    <xf numFmtId="49" fontId="33" fillId="0" borderId="22" xfId="30" applyNumberFormat="1" applyFont="1" applyFill="1" applyBorder="1" applyAlignment="1">
      <alignment vertical="center" wrapText="1"/>
    </xf>
    <xf numFmtId="0" fontId="52" fillId="0" borderId="22" xfId="29" applyFont="1" applyFill="1" applyBorder="1" applyAlignment="1">
      <alignment horizontal="left" vertical="center" wrapText="1"/>
      <protection locked="0"/>
    </xf>
    <xf numFmtId="166" fontId="3" fillId="0" borderId="51" xfId="29" applyNumberFormat="1" applyFont="1" applyFill="1" applyBorder="1" applyAlignment="1">
      <alignment horizontal="right" vertical="center"/>
      <protection locked="0"/>
    </xf>
    <xf numFmtId="37" fontId="17" fillId="0" borderId="0" xfId="29" applyNumberFormat="1" applyFont="1" applyFill="1" applyAlignment="1">
      <alignment horizontal="center" vertical="center"/>
      <protection locked="0"/>
    </xf>
    <xf numFmtId="0" fontId="17" fillId="0" borderId="0" xfId="29" applyFont="1" applyFill="1" applyAlignment="1">
      <alignment horizontal="left" vertical="center" wrapText="1"/>
      <protection locked="0"/>
    </xf>
    <xf numFmtId="49" fontId="17" fillId="0" borderId="0" xfId="29" applyNumberFormat="1" applyFont="1" applyFill="1" applyBorder="1" applyAlignment="1">
      <alignment vertical="center" wrapText="1"/>
      <protection locked="0"/>
    </xf>
    <xf numFmtId="165" fontId="17" fillId="0" borderId="0" xfId="29" applyNumberFormat="1" applyFont="1" applyFill="1" applyAlignment="1">
      <alignment horizontal="right" vertical="center"/>
      <protection locked="0"/>
    </xf>
    <xf numFmtId="3" fontId="17" fillId="0" borderId="0" xfId="29" applyNumberFormat="1" applyFont="1" applyFill="1" applyAlignment="1">
      <alignment horizontal="right" vertical="center"/>
      <protection locked="0"/>
    </xf>
    <xf numFmtId="166" fontId="17" fillId="0" borderId="0" xfId="29" applyNumberFormat="1" applyFont="1" applyFill="1" applyAlignment="1">
      <alignment horizontal="right" vertical="center"/>
      <protection locked="0"/>
    </xf>
    <xf numFmtId="0" fontId="54" fillId="0" borderId="60" xfId="0" applyFont="1" applyFill="1" applyBorder="1" applyAlignment="1">
      <alignment vertical="center" wrapText="1"/>
    </xf>
    <xf numFmtId="0" fontId="1" fillId="0" borderId="60" xfId="0" applyFont="1" applyFill="1" applyBorder="1" applyAlignment="1">
      <alignment wrapText="1"/>
    </xf>
    <xf numFmtId="166" fontId="17" fillId="0" borderId="12" xfId="29" applyNumberFormat="1" applyFont="1" applyFill="1" applyBorder="1" applyAlignment="1">
      <alignment horizontal="right" vertical="center"/>
      <protection locked="0"/>
    </xf>
    <xf numFmtId="37" fontId="17" fillId="0" borderId="57" xfId="29" applyNumberFormat="1" applyFont="1" applyFill="1" applyBorder="1" applyAlignment="1">
      <alignment horizontal="center" vertical="center"/>
      <protection locked="0"/>
    </xf>
    <xf numFmtId="0" fontId="27" fillId="0" borderId="57" xfId="29" applyFont="1" applyFill="1" applyBorder="1" applyAlignment="1">
      <alignment horizontal="left" vertical="center" wrapText="1"/>
      <protection locked="0"/>
    </xf>
    <xf numFmtId="166" fontId="17" fillId="0" borderId="57" xfId="29" applyNumberFormat="1" applyFont="1" applyFill="1" applyBorder="1" applyAlignment="1">
      <alignment horizontal="right" vertical="center"/>
      <protection locked="0"/>
    </xf>
    <xf numFmtId="49" fontId="9" fillId="0" borderId="58" xfId="30" applyNumberFormat="1" applyFont="1" applyFill="1" applyBorder="1" applyAlignment="1">
      <alignment vertical="center" wrapText="1"/>
    </xf>
    <xf numFmtId="166" fontId="17" fillId="0" borderId="60" xfId="29" applyNumberFormat="1" applyFont="1" applyFill="1" applyBorder="1" applyAlignment="1">
      <alignment horizontal="right" vertical="center"/>
      <protection locked="0"/>
    </xf>
    <xf numFmtId="0" fontId="27" fillId="0" borderId="59" xfId="29" applyFont="1" applyFill="1" applyBorder="1" applyAlignment="1">
      <alignment horizontal="left" vertical="center" wrapText="1"/>
      <protection locked="0"/>
    </xf>
    <xf numFmtId="0" fontId="33" fillId="0" borderId="19" xfId="30" applyFont="1" applyFill="1" applyBorder="1" applyAlignment="1">
      <alignment vertical="center" wrapText="1"/>
    </xf>
    <xf numFmtId="49" fontId="9" fillId="0" borderId="19" xfId="30" applyNumberFormat="1" applyFont="1" applyFill="1" applyBorder="1" applyAlignment="1">
      <alignment vertical="center"/>
    </xf>
    <xf numFmtId="166" fontId="2" fillId="0" borderId="19" xfId="29" applyNumberFormat="1" applyFont="1" applyFill="1" applyBorder="1" applyAlignment="1">
      <alignment horizontal="right" vertical="center"/>
      <protection locked="0"/>
    </xf>
    <xf numFmtId="37" fontId="17" fillId="0" borderId="0" xfId="29" applyNumberFormat="1" applyFont="1" applyFill="1" applyBorder="1" applyAlignment="1">
      <alignment horizontal="center" vertical="center"/>
      <protection locked="0"/>
    </xf>
    <xf numFmtId="0" fontId="35" fillId="0" borderId="0" xfId="29" applyFont="1" applyFill="1" applyBorder="1" applyAlignment="1">
      <alignment horizontal="left" vertical="center" wrapText="1"/>
      <protection locked="0"/>
    </xf>
    <xf numFmtId="49" fontId="33" fillId="0" borderId="0" xfId="30" applyNumberFormat="1" applyFont="1" applyFill="1" applyBorder="1" applyAlignment="1">
      <alignment vertical="center" wrapText="1"/>
    </xf>
    <xf numFmtId="166" fontId="17" fillId="0" borderId="0" xfId="29" applyNumberFormat="1" applyFont="1" applyFill="1" applyBorder="1" applyAlignment="1">
      <alignment horizontal="right" vertical="center"/>
      <protection locked="0"/>
    </xf>
    <xf numFmtId="0" fontId="52" fillId="0" borderId="12" xfId="29" applyFont="1" applyFill="1" applyBorder="1" applyAlignment="1">
      <alignment horizontal="left" vertical="center" wrapText="1"/>
      <protection locked="0"/>
    </xf>
    <xf numFmtId="49" fontId="51" fillId="0" borderId="12" xfId="30" applyNumberFormat="1" applyFont="1" applyFill="1" applyBorder="1" applyAlignment="1">
      <alignment vertical="center" wrapText="1"/>
    </xf>
    <xf numFmtId="0" fontId="9" fillId="0" borderId="12" xfId="49" applyFont="1" applyFill="1" applyBorder="1" applyAlignment="1">
      <alignment horizontal="center" vertical="center"/>
    </xf>
    <xf numFmtId="0" fontId="9" fillId="0" borderId="33" xfId="49" applyFont="1" applyFill="1" applyBorder="1" applyAlignment="1">
      <alignment vertical="center"/>
    </xf>
    <xf numFmtId="49" fontId="9" fillId="0" borderId="35" xfId="49" applyNumberFormat="1" applyFont="1" applyFill="1" applyBorder="1" applyAlignment="1">
      <alignment vertical="center"/>
    </xf>
    <xf numFmtId="0" fontId="9" fillId="0" borderId="35" xfId="49" applyFont="1" applyFill="1" applyBorder="1" applyAlignment="1">
      <alignment vertical="center"/>
    </xf>
    <xf numFmtId="0" fontId="2" fillId="0" borderId="33" xfId="49" applyNumberFormat="1" applyFont="1" applyFill="1" applyBorder="1" applyAlignment="1">
      <alignment horizontal="center" vertical="center"/>
    </xf>
    <xf numFmtId="169" fontId="9" fillId="0" borderId="33" xfId="49" applyNumberFormat="1" applyFont="1" applyFill="1" applyBorder="1" applyAlignment="1">
      <alignment horizontal="center" vertical="center"/>
    </xf>
    <xf numFmtId="167" fontId="9" fillId="0" borderId="33" xfId="49" applyNumberFormat="1" applyFont="1" applyFill="1" applyBorder="1" applyAlignment="1">
      <alignment horizontal="center" vertical="center"/>
    </xf>
    <xf numFmtId="49" fontId="33" fillId="0" borderId="23" xfId="49" applyNumberFormat="1" applyFont="1" applyFill="1" applyBorder="1" applyAlignment="1">
      <alignment horizontal="center" vertical="center"/>
    </xf>
    <xf numFmtId="49" fontId="34" fillId="0" borderId="23" xfId="49" applyNumberFormat="1" applyFont="1" applyFill="1" applyBorder="1" applyAlignment="1">
      <alignment vertical="center"/>
    </xf>
    <xf numFmtId="0" fontId="33" fillId="0" borderId="23" xfId="49" applyFont="1" applyFill="1" applyBorder="1" applyAlignment="1">
      <alignment vertical="center"/>
    </xf>
    <xf numFmtId="0" fontId="33" fillId="0" borderId="23" xfId="49" applyNumberFormat="1" applyFont="1" applyFill="1" applyBorder="1" applyAlignment="1">
      <alignment horizontal="center" vertical="center"/>
    </xf>
    <xf numFmtId="169" fontId="33" fillId="0" borderId="23" xfId="49" applyNumberFormat="1" applyFont="1" applyFill="1" applyBorder="1" applyAlignment="1">
      <alignment horizontal="center" vertical="center"/>
    </xf>
    <xf numFmtId="167" fontId="33" fillId="0" borderId="21" xfId="49" applyNumberFormat="1" applyFont="1" applyFill="1" applyBorder="1" applyAlignment="1">
      <alignment horizontal="center" vertical="center"/>
    </xf>
    <xf numFmtId="0" fontId="9" fillId="0" borderId="47" xfId="49" applyFont="1" applyFill="1" applyBorder="1" applyAlignment="1">
      <alignment horizontal="center" vertical="center"/>
    </xf>
    <xf numFmtId="49" fontId="39" fillId="0" borderId="37" xfId="49" applyNumberFormat="1" applyFont="1" applyFill="1" applyBorder="1" applyAlignment="1">
      <alignment horizontal="center" vertical="center"/>
    </xf>
    <xf numFmtId="0" fontId="1" fillId="0" borderId="44" xfId="49" applyFont="1" applyFill="1" applyBorder="1" applyAlignment="1">
      <alignment vertical="center" wrapText="1"/>
    </xf>
    <xf numFmtId="0" fontId="9" fillId="0" borderId="19" xfId="49" applyFont="1" applyFill="1" applyBorder="1" applyAlignment="1">
      <alignment horizontal="center" vertical="center"/>
    </xf>
    <xf numFmtId="1" fontId="9" fillId="0" borderId="19" xfId="49" applyNumberFormat="1" applyFont="1" applyFill="1" applyBorder="1" applyAlignment="1">
      <alignment horizontal="center" vertical="center"/>
    </xf>
    <xf numFmtId="49" fontId="54" fillId="0" borderId="52" xfId="49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 applyProtection="1">
      <alignment horizontal="left" vertical="center" wrapText="1"/>
      <protection locked="0"/>
    </xf>
    <xf numFmtId="0" fontId="1" fillId="0" borderId="50" xfId="49" applyFont="1" applyFill="1" applyBorder="1" applyAlignment="1">
      <alignment horizontal="center" vertical="center"/>
    </xf>
    <xf numFmtId="1" fontId="1" fillId="0" borderId="12" xfId="49" applyNumberFormat="1" applyFont="1" applyFill="1" applyBorder="1" applyAlignment="1">
      <alignment horizontal="center" vertical="center"/>
    </xf>
    <xf numFmtId="167" fontId="1" fillId="0" borderId="12" xfId="49" applyNumberFormat="1" applyFont="1" applyFill="1" applyBorder="1" applyAlignment="1">
      <alignment vertical="center"/>
    </xf>
    <xf numFmtId="0" fontId="1" fillId="0" borderId="11" xfId="49" applyFont="1" applyFill="1" applyBorder="1" applyAlignment="1">
      <alignment horizontal="center" vertical="center"/>
    </xf>
    <xf numFmtId="0" fontId="9" fillId="0" borderId="11" xfId="0" applyFont="1" applyFill="1" applyBorder="1" applyAlignment="1" applyProtection="1">
      <alignment horizontal="left" vertical="center" wrapText="1"/>
      <protection locked="0"/>
    </xf>
    <xf numFmtId="0" fontId="1" fillId="0" borderId="17" xfId="49" applyFont="1" applyFill="1" applyBorder="1" applyAlignment="1">
      <alignment horizontal="center" vertical="center"/>
    </xf>
    <xf numFmtId="167" fontId="1" fillId="0" borderId="17" xfId="49" applyNumberFormat="1" applyFont="1" applyFill="1" applyBorder="1" applyAlignment="1">
      <alignment vertical="center"/>
    </xf>
    <xf numFmtId="49" fontId="9" fillId="0" borderId="48" xfId="49" applyNumberFormat="1" applyFont="1" applyFill="1" applyBorder="1" applyAlignment="1">
      <alignment horizontal="center" vertical="center"/>
    </xf>
    <xf numFmtId="49" fontId="39" fillId="0" borderId="51" xfId="49" applyNumberFormat="1" applyFont="1" applyFill="1" applyBorder="1" applyAlignment="1">
      <alignment horizontal="center" vertical="center"/>
    </xf>
    <xf numFmtId="0" fontId="42" fillId="0" borderId="49" xfId="49" applyFont="1" applyFill="1" applyBorder="1" applyAlignment="1">
      <alignment vertical="center" wrapText="1"/>
    </xf>
    <xf numFmtId="164" fontId="9" fillId="0" borderId="41" xfId="49" applyNumberFormat="1" applyFont="1" applyFill="1" applyBorder="1" applyAlignment="1">
      <alignment horizontal="center" vertical="center"/>
    </xf>
    <xf numFmtId="1" fontId="9" fillId="0" borderId="22" xfId="49" applyNumberFormat="1" applyFont="1" applyFill="1" applyBorder="1" applyAlignment="1">
      <alignment horizontal="center" vertical="center"/>
    </xf>
    <xf numFmtId="167" fontId="9" fillId="0" borderId="48" xfId="49" applyNumberFormat="1" applyFont="1" applyFill="1" applyBorder="1" applyAlignment="1">
      <alignment vertical="center"/>
    </xf>
    <xf numFmtId="167" fontId="33" fillId="0" borderId="22" xfId="49" applyNumberFormat="1" applyFont="1" applyFill="1" applyBorder="1" applyAlignment="1">
      <alignment vertical="center"/>
    </xf>
    <xf numFmtId="49" fontId="9" fillId="0" borderId="0" xfId="49" applyNumberFormat="1" applyFont="1" applyFill="1" applyBorder="1" applyAlignment="1">
      <alignment horizontal="center" vertical="center"/>
    </xf>
    <xf numFmtId="49" fontId="39" fillId="0" borderId="0" xfId="49" applyNumberFormat="1" applyFont="1" applyFill="1" applyBorder="1" applyAlignment="1">
      <alignment horizontal="center" vertical="center"/>
    </xf>
    <xf numFmtId="0" fontId="42" fillId="0" borderId="27" xfId="49" applyFont="1" applyFill="1" applyBorder="1" applyAlignment="1">
      <alignment vertical="center" wrapText="1"/>
    </xf>
    <xf numFmtId="164" fontId="9" fillId="0" borderId="0" xfId="49" applyNumberFormat="1" applyFont="1" applyFill="1" applyBorder="1" applyAlignment="1">
      <alignment horizontal="center" vertical="center"/>
    </xf>
    <xf numFmtId="1" fontId="9" fillId="0" borderId="23" xfId="49" applyNumberFormat="1" applyFont="1" applyFill="1" applyBorder="1" applyAlignment="1">
      <alignment horizontal="center" vertical="center"/>
    </xf>
    <xf numFmtId="167" fontId="9" fillId="0" borderId="26" xfId="49" applyNumberFormat="1" applyFont="1" applyFill="1" applyBorder="1" applyAlignment="1">
      <alignment vertical="center"/>
    </xf>
    <xf numFmtId="167" fontId="33" fillId="0" borderId="0" xfId="49" applyNumberFormat="1" applyFont="1" applyFill="1" applyBorder="1" applyAlignment="1">
      <alignment vertical="center"/>
    </xf>
    <xf numFmtId="0" fontId="30" fillId="0" borderId="21" xfId="49" applyFont="1" applyFill="1" applyBorder="1" applyAlignment="1">
      <alignment vertical="center"/>
    </xf>
    <xf numFmtId="49" fontId="40" fillId="0" borderId="21" xfId="49" applyNumberFormat="1" applyFont="1" applyFill="1" applyBorder="1" applyAlignment="1">
      <alignment vertical="center"/>
    </xf>
    <xf numFmtId="0" fontId="9" fillId="0" borderId="21" xfId="49" applyFont="1" applyFill="1" applyBorder="1" applyAlignment="1">
      <alignment horizontal="center" vertical="center"/>
    </xf>
    <xf numFmtId="1" fontId="9" fillId="0" borderId="21" xfId="49" applyNumberFormat="1" applyFont="1" applyFill="1" applyBorder="1" applyAlignment="1">
      <alignment horizontal="center" vertical="center"/>
    </xf>
    <xf numFmtId="167" fontId="9" fillId="0" borderId="21" xfId="49" applyNumberFormat="1" applyFont="1" applyFill="1" applyBorder="1" applyAlignment="1">
      <alignment vertical="center"/>
    </xf>
    <xf numFmtId="167" fontId="9" fillId="0" borderId="25" xfId="49" applyNumberFormat="1" applyFont="1" applyFill="1" applyBorder="1" applyAlignment="1">
      <alignment vertical="center"/>
    </xf>
    <xf numFmtId="167" fontId="9" fillId="0" borderId="11" xfId="49" applyNumberFormat="1" applyFont="1" applyFill="1" applyBorder="1" applyAlignment="1">
      <alignment vertical="center"/>
    </xf>
    <xf numFmtId="0" fontId="9" fillId="0" borderId="28" xfId="49" applyFont="1" applyFill="1" applyBorder="1" applyAlignment="1">
      <alignment horizontal="center" vertical="center"/>
    </xf>
    <xf numFmtId="49" fontId="39" fillId="0" borderId="39" xfId="49" applyNumberFormat="1" applyFont="1" applyFill="1" applyBorder="1" applyAlignment="1">
      <alignment horizontal="center" vertical="center"/>
    </xf>
    <xf numFmtId="0" fontId="9" fillId="0" borderId="11" xfId="49" applyFont="1" applyFill="1" applyBorder="1" applyAlignment="1">
      <alignment horizontal="center" vertical="center"/>
    </xf>
    <xf numFmtId="0" fontId="9" fillId="0" borderId="11" xfId="49" applyFont="1" applyFill="1" applyBorder="1" applyAlignment="1">
      <alignment vertical="center"/>
    </xf>
    <xf numFmtId="167" fontId="9" fillId="0" borderId="12" xfId="49" applyNumberFormat="1" applyFont="1" applyFill="1" applyBorder="1" applyAlignment="1">
      <alignment vertical="center"/>
    </xf>
    <xf numFmtId="0" fontId="9" fillId="0" borderId="23" xfId="49" applyFont="1" applyFill="1" applyBorder="1" applyAlignment="1">
      <alignment horizontal="center" vertical="center"/>
    </xf>
    <xf numFmtId="49" fontId="9" fillId="0" borderId="53" xfId="49" applyNumberFormat="1" applyFont="1" applyFill="1" applyBorder="1" applyAlignment="1">
      <alignment horizontal="center" vertical="center"/>
    </xf>
    <xf numFmtId="49" fontId="39" fillId="0" borderId="43" xfId="49" applyNumberFormat="1" applyFont="1" applyFill="1" applyBorder="1" applyAlignment="1">
      <alignment horizontal="center" vertical="center"/>
    </xf>
    <xf numFmtId="1" fontId="9" fillId="0" borderId="41" xfId="49" applyNumberFormat="1" applyFont="1" applyFill="1" applyBorder="1" applyAlignment="1">
      <alignment horizontal="center" vertical="center"/>
    </xf>
    <xf numFmtId="167" fontId="9" fillId="0" borderId="41" xfId="49" applyNumberFormat="1" applyFont="1" applyFill="1" applyBorder="1" applyAlignment="1">
      <alignment vertical="center"/>
    </xf>
    <xf numFmtId="167" fontId="33" fillId="0" borderId="41" xfId="49" applyNumberFormat="1" applyFont="1" applyFill="1" applyBorder="1" applyAlignment="1">
      <alignment vertical="center"/>
    </xf>
    <xf numFmtId="0" fontId="9" fillId="0" borderId="0" xfId="49" applyFont="1" applyFill="1" applyBorder="1" applyAlignment="1">
      <alignment vertical="center"/>
    </xf>
    <xf numFmtId="0" fontId="42" fillId="0" borderId="0" xfId="49" applyFont="1" applyFill="1" applyBorder="1" applyAlignment="1">
      <alignment vertical="center" wrapText="1"/>
    </xf>
    <xf numFmtId="1" fontId="9" fillId="0" borderId="0" xfId="49" applyNumberFormat="1" applyFont="1" applyFill="1" applyBorder="1" applyAlignment="1">
      <alignment horizontal="center" vertical="center"/>
    </xf>
    <xf numFmtId="167" fontId="9" fillId="0" borderId="0" xfId="49" applyNumberFormat="1" applyFont="1" applyFill="1" applyBorder="1" applyAlignment="1">
      <alignment vertical="center"/>
    </xf>
    <xf numFmtId="49" fontId="33" fillId="0" borderId="12" xfId="49" applyNumberFormat="1" applyFont="1" applyFill="1" applyBorder="1" applyAlignment="1">
      <alignment horizontal="center" vertical="center"/>
    </xf>
    <xf numFmtId="49" fontId="34" fillId="0" borderId="12" xfId="49" applyNumberFormat="1" applyFont="1" applyFill="1" applyBorder="1" applyAlignment="1">
      <alignment horizontal="center" vertical="center"/>
    </xf>
    <xf numFmtId="0" fontId="42" fillId="0" borderId="12" xfId="49" applyFont="1" applyFill="1" applyBorder="1" applyAlignment="1">
      <alignment vertical="center" wrapText="1"/>
    </xf>
    <xf numFmtId="164" fontId="33" fillId="0" borderId="12" xfId="49" applyNumberFormat="1" applyFont="1" applyFill="1" applyBorder="1" applyAlignment="1">
      <alignment horizontal="center" vertical="center"/>
    </xf>
    <xf numFmtId="1" fontId="33" fillId="0" borderId="12" xfId="49" applyNumberFormat="1" applyFont="1" applyFill="1" applyBorder="1" applyAlignment="1">
      <alignment horizontal="center" vertical="center"/>
    </xf>
    <xf numFmtId="167" fontId="33" fillId="0" borderId="12" xfId="49" applyNumberFormat="1" applyFont="1" applyFill="1" applyBorder="1" applyAlignment="1">
      <alignment vertical="center"/>
    </xf>
    <xf numFmtId="0" fontId="9" fillId="0" borderId="12" xfId="49" applyFont="1" applyFill="1" applyBorder="1" applyAlignment="1">
      <alignment vertical="center"/>
    </xf>
    <xf numFmtId="1" fontId="9" fillId="0" borderId="12" xfId="49" applyNumberFormat="1" applyFont="1" applyFill="1" applyBorder="1" applyAlignment="1">
      <alignment horizontal="center" vertical="center"/>
    </xf>
    <xf numFmtId="167" fontId="9" fillId="0" borderId="28" xfId="49" applyNumberFormat="1" applyFont="1" applyFill="1" applyBorder="1" applyAlignment="1">
      <alignment vertical="center"/>
    </xf>
    <xf numFmtId="49" fontId="34" fillId="0" borderId="39" xfId="49" applyNumberFormat="1" applyFont="1" applyFill="1" applyBorder="1" applyAlignment="1">
      <alignment horizontal="center" vertical="center"/>
    </xf>
    <xf numFmtId="0" fontId="33" fillId="0" borderId="12" xfId="49" applyFont="1" applyFill="1" applyBorder="1" applyAlignment="1">
      <alignment horizontal="center" vertical="center"/>
    </xf>
    <xf numFmtId="167" fontId="33" fillId="0" borderId="28" xfId="49" applyNumberFormat="1" applyFont="1" applyFill="1" applyBorder="1" applyAlignment="1">
      <alignment vertical="center"/>
    </xf>
    <xf numFmtId="1" fontId="9" fillId="0" borderId="17" xfId="49" applyNumberFormat="1" applyFont="1" applyFill="1" applyBorder="1" applyAlignment="1">
      <alignment horizontal="center" vertical="center"/>
    </xf>
    <xf numFmtId="167" fontId="9" fillId="0" borderId="53" xfId="49" applyNumberFormat="1" applyFont="1" applyFill="1" applyBorder="1" applyAlignment="1">
      <alignment vertical="center"/>
    </xf>
    <xf numFmtId="167" fontId="9" fillId="0" borderId="17" xfId="49" applyNumberFormat="1" applyFont="1" applyFill="1" applyBorder="1" applyAlignment="1">
      <alignment vertical="center"/>
    </xf>
    <xf numFmtId="49" fontId="9" fillId="0" borderId="51" xfId="49" applyNumberFormat="1" applyFont="1" applyFill="1" applyBorder="1" applyAlignment="1">
      <alignment horizontal="center" vertical="center"/>
    </xf>
    <xf numFmtId="37" fontId="33" fillId="0" borderId="0" xfId="0" applyNumberFormat="1" applyFont="1" applyAlignment="1" applyProtection="1">
      <alignment horizontal="right"/>
      <protection locked="0"/>
    </xf>
    <xf numFmtId="0" fontId="33" fillId="0" borderId="0" xfId="0" applyFont="1" applyAlignment="1" applyProtection="1">
      <alignment horizontal="left" wrapText="1"/>
      <protection locked="0"/>
    </xf>
    <xf numFmtId="165" fontId="33" fillId="0" borderId="0" xfId="0" applyNumberFormat="1" applyFont="1" applyAlignment="1" applyProtection="1">
      <alignment horizontal="right"/>
      <protection locked="0"/>
    </xf>
    <xf numFmtId="39" fontId="33" fillId="0" borderId="0" xfId="0" applyNumberFormat="1" applyFont="1" applyAlignment="1" applyProtection="1">
      <alignment horizontal="right"/>
      <protection locked="0"/>
    </xf>
    <xf numFmtId="37" fontId="2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left" wrapText="1"/>
      <protection locked="0"/>
    </xf>
    <xf numFmtId="165" fontId="2" fillId="0" borderId="0" xfId="0" applyNumberFormat="1" applyFont="1" applyAlignment="1" applyProtection="1">
      <alignment horizontal="right"/>
      <protection locked="0"/>
    </xf>
    <xf numFmtId="39" fontId="2" fillId="0" borderId="0" xfId="0" applyNumberFormat="1" applyFont="1" applyAlignment="1" applyProtection="1">
      <alignment horizontal="right"/>
      <protection locked="0"/>
    </xf>
    <xf numFmtId="37" fontId="48" fillId="0" borderId="64" xfId="0" applyNumberFormat="1" applyFont="1" applyBorder="1" applyAlignment="1" applyProtection="1">
      <alignment horizontal="right"/>
      <protection locked="0"/>
    </xf>
    <xf numFmtId="0" fontId="48" fillId="0" borderId="64" xfId="0" applyFont="1" applyBorder="1" applyAlignment="1" applyProtection="1">
      <alignment horizontal="left" wrapText="1"/>
      <protection locked="0"/>
    </xf>
    <xf numFmtId="165" fontId="48" fillId="0" borderId="64" xfId="0" applyNumberFormat="1" applyFont="1" applyBorder="1" applyAlignment="1" applyProtection="1">
      <alignment horizontal="right"/>
      <protection locked="0"/>
    </xf>
    <xf numFmtId="39" fontId="48" fillId="0" borderId="64" xfId="0" applyNumberFormat="1" applyFont="1" applyBorder="1" applyAlignment="1" applyProtection="1">
      <alignment horizontal="right"/>
      <protection locked="0"/>
    </xf>
    <xf numFmtId="0" fontId="9" fillId="0" borderId="0" xfId="32" applyFont="1" applyFill="1" applyAlignment="1">
      <alignment vertical="center"/>
    </xf>
    <xf numFmtId="0" fontId="9" fillId="0" borderId="0" xfId="32" applyFont="1" applyFill="1" applyAlignment="1">
      <alignment vertical="center" wrapText="1"/>
    </xf>
    <xf numFmtId="0" fontId="9" fillId="0" borderId="29" xfId="32" applyFont="1" applyFill="1" applyBorder="1" applyAlignment="1">
      <alignment horizontal="center" vertical="center" wrapText="1"/>
    </xf>
    <xf numFmtId="0" fontId="9" fillId="0" borderId="30" xfId="32" applyFont="1" applyFill="1" applyBorder="1" applyAlignment="1">
      <alignment horizontal="center" vertical="center" wrapText="1"/>
    </xf>
    <xf numFmtId="0" fontId="9" fillId="0" borderId="31" xfId="32" applyFont="1" applyFill="1" applyBorder="1" applyAlignment="1">
      <alignment horizontal="center" vertical="center" wrapText="1"/>
    </xf>
    <xf numFmtId="0" fontId="9" fillId="0" borderId="32" xfId="32" applyFont="1" applyFill="1" applyBorder="1" applyAlignment="1">
      <alignment horizontal="center" vertical="center" wrapText="1"/>
    </xf>
    <xf numFmtId="0" fontId="9" fillId="0" borderId="33" xfId="32" applyFont="1" applyFill="1" applyBorder="1" applyAlignment="1">
      <alignment horizontal="center" vertical="center" wrapText="1"/>
    </xf>
    <xf numFmtId="0" fontId="9" fillId="0" borderId="34" xfId="32" applyFont="1" applyFill="1" applyBorder="1" applyAlignment="1">
      <alignment horizontal="center" vertical="center" wrapText="1"/>
    </xf>
    <xf numFmtId="0" fontId="9" fillId="0" borderId="33" xfId="32" applyFont="1" applyFill="1" applyBorder="1" applyAlignment="1">
      <alignment vertical="center"/>
    </xf>
    <xf numFmtId="0" fontId="33" fillId="0" borderId="31" xfId="30" applyFont="1" applyFill="1" applyBorder="1" applyAlignment="1">
      <alignment vertical="center"/>
    </xf>
    <xf numFmtId="0" fontId="33" fillId="0" borderId="36" xfId="32" applyFont="1" applyFill="1" applyBorder="1" applyAlignment="1">
      <alignment horizontal="left" vertical="center" wrapText="1"/>
    </xf>
    <xf numFmtId="0" fontId="33" fillId="0" borderId="56" xfId="32" applyFont="1" applyFill="1" applyBorder="1" applyAlignment="1">
      <alignment horizontal="left" vertical="center" wrapText="1"/>
    </xf>
    <xf numFmtId="0" fontId="33" fillId="0" borderId="38" xfId="32" applyFont="1" applyFill="1" applyBorder="1" applyAlignment="1">
      <alignment horizontal="left" vertical="center" wrapText="1"/>
    </xf>
    <xf numFmtId="0" fontId="33" fillId="0" borderId="40" xfId="32" applyFont="1" applyFill="1" applyBorder="1" applyAlignment="1">
      <alignment vertical="center" wrapText="1"/>
    </xf>
    <xf numFmtId="0" fontId="33" fillId="0" borderId="36" xfId="30" applyFont="1" applyFill="1" applyBorder="1" applyAlignment="1">
      <alignment vertical="center" wrapText="1"/>
    </xf>
    <xf numFmtId="0" fontId="33" fillId="0" borderId="31" xfId="32" applyFont="1" applyFill="1" applyBorder="1" applyAlignment="1">
      <alignment vertical="center"/>
    </xf>
    <xf numFmtId="0" fontId="33" fillId="0" borderId="38" xfId="30" applyFont="1" applyFill="1" applyBorder="1" applyAlignment="1">
      <alignment vertical="center" wrapText="1"/>
    </xf>
    <xf numFmtId="0" fontId="33" fillId="0" borderId="0" xfId="30" applyFont="1" applyFill="1" applyBorder="1" applyAlignment="1">
      <alignment vertical="center" wrapText="1"/>
    </xf>
    <xf numFmtId="0" fontId="33" fillId="0" borderId="29" xfId="32" applyFont="1" applyFill="1" applyBorder="1" applyAlignment="1">
      <alignment vertical="center"/>
    </xf>
    <xf numFmtId="0" fontId="33" fillId="0" borderId="36" xfId="32" applyFont="1" applyFill="1" applyBorder="1" applyAlignment="1">
      <alignment vertical="center" wrapText="1"/>
    </xf>
    <xf numFmtId="0" fontId="33" fillId="0" borderId="25" xfId="32" applyFont="1" applyFill="1" applyBorder="1" applyAlignment="1">
      <alignment vertical="center" wrapText="1"/>
    </xf>
    <xf numFmtId="0" fontId="42" fillId="0" borderId="33" xfId="31" applyFont="1" applyFill="1" applyBorder="1" applyAlignment="1">
      <alignment vertical="center"/>
    </xf>
    <xf numFmtId="0" fontId="9" fillId="0" borderId="0" xfId="32" applyNumberFormat="1" applyFont="1" applyFill="1" applyBorder="1" applyAlignment="1">
      <alignment horizontal="left" vertical="center"/>
    </xf>
    <xf numFmtId="0" fontId="9" fillId="0" borderId="0" xfId="32" applyFont="1" applyFill="1" applyBorder="1" applyAlignment="1">
      <alignment vertical="center" wrapText="1"/>
    </xf>
    <xf numFmtId="37" fontId="3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165" fontId="2" fillId="0" borderId="0" xfId="0" applyNumberFormat="1" applyFont="1" applyAlignment="1" applyProtection="1">
      <alignment horizontal="right" vertical="center"/>
    </xf>
    <xf numFmtId="39" fontId="28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165" fontId="27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37" fontId="58" fillId="0" borderId="0" xfId="0" applyNumberFormat="1" applyFont="1" applyAlignment="1" applyProtection="1">
      <alignment horizontal="right" vertical="center"/>
      <protection locked="0"/>
    </xf>
    <xf numFmtId="0" fontId="58" fillId="0" borderId="0" xfId="0" applyFont="1" applyAlignment="1" applyProtection="1">
      <alignment horizontal="left" vertical="center" wrapText="1"/>
      <protection locked="0"/>
    </xf>
    <xf numFmtId="165" fontId="58" fillId="0" borderId="0" xfId="0" applyNumberFormat="1" applyFont="1" applyAlignment="1" applyProtection="1">
      <alignment horizontal="right" vertical="center"/>
      <protection locked="0"/>
    </xf>
    <xf numFmtId="39" fontId="58" fillId="0" borderId="0" xfId="0" applyNumberFormat="1" applyFont="1" applyAlignment="1" applyProtection="1">
      <alignment horizontal="right" vertical="center"/>
      <protection locked="0"/>
    </xf>
    <xf numFmtId="37" fontId="33" fillId="0" borderId="0" xfId="0" applyNumberFormat="1" applyFont="1" applyAlignment="1" applyProtection="1">
      <alignment horizontal="right" vertical="center"/>
      <protection locked="0"/>
    </xf>
    <xf numFmtId="0" fontId="33" fillId="0" borderId="0" xfId="0" applyFont="1" applyAlignment="1" applyProtection="1">
      <alignment horizontal="left" vertical="center" wrapText="1"/>
      <protection locked="0"/>
    </xf>
    <xf numFmtId="165" fontId="33" fillId="0" borderId="0" xfId="0" applyNumberFormat="1" applyFont="1" applyAlignment="1" applyProtection="1">
      <alignment horizontal="right" vertical="center"/>
      <protection locked="0"/>
    </xf>
    <xf numFmtId="39" fontId="33" fillId="0" borderId="0" xfId="0" applyNumberFormat="1" applyFont="1" applyAlignment="1" applyProtection="1">
      <alignment horizontal="right" vertical="center"/>
      <protection locked="0"/>
    </xf>
    <xf numFmtId="37" fontId="2" fillId="0" borderId="64" xfId="0" applyNumberFormat="1" applyFont="1" applyBorder="1" applyAlignment="1" applyProtection="1">
      <alignment horizontal="right" vertical="center"/>
      <protection locked="0"/>
    </xf>
    <xf numFmtId="0" fontId="2" fillId="0" borderId="64" xfId="0" applyFont="1" applyBorder="1" applyAlignment="1" applyProtection="1">
      <alignment horizontal="left" vertical="center" wrapText="1"/>
      <protection locked="0"/>
    </xf>
    <xf numFmtId="165" fontId="2" fillId="0" borderId="64" xfId="0" applyNumberFormat="1" applyFont="1" applyBorder="1" applyAlignment="1" applyProtection="1">
      <alignment horizontal="right" vertical="center"/>
      <protection locked="0"/>
    </xf>
    <xf numFmtId="39" fontId="2" fillId="0" borderId="64" xfId="0" applyNumberFormat="1" applyFont="1" applyBorder="1" applyAlignment="1" applyProtection="1">
      <alignment horizontal="right" vertical="center"/>
      <protection locked="0"/>
    </xf>
    <xf numFmtId="37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165" fontId="2" fillId="0" borderId="0" xfId="0" applyNumberFormat="1" applyFont="1" applyAlignment="1" applyProtection="1">
      <alignment horizontal="right" vertical="center"/>
      <protection locked="0"/>
    </xf>
    <xf numFmtId="39" fontId="2" fillId="0" borderId="0" xfId="0" applyNumberFormat="1" applyFont="1" applyAlignment="1" applyProtection="1">
      <alignment horizontal="right" vertical="center"/>
      <protection locked="0"/>
    </xf>
    <xf numFmtId="37" fontId="48" fillId="0" borderId="64" xfId="0" applyNumberFormat="1" applyFont="1" applyBorder="1" applyAlignment="1" applyProtection="1">
      <alignment horizontal="right" vertical="center"/>
      <protection locked="0"/>
    </xf>
    <xf numFmtId="0" fontId="48" fillId="0" borderId="64" xfId="0" applyFont="1" applyBorder="1" applyAlignment="1" applyProtection="1">
      <alignment horizontal="left" vertical="center" wrapText="1"/>
      <protection locked="0"/>
    </xf>
    <xf numFmtId="165" fontId="48" fillId="0" borderId="64" xfId="0" applyNumberFormat="1" applyFont="1" applyBorder="1" applyAlignment="1" applyProtection="1">
      <alignment horizontal="right" vertical="center"/>
      <protection locked="0"/>
    </xf>
    <xf numFmtId="39" fontId="48" fillId="0" borderId="64" xfId="0" applyNumberFormat="1" applyFont="1" applyBorder="1" applyAlignment="1" applyProtection="1">
      <alignment horizontal="right" vertical="center"/>
      <protection locked="0"/>
    </xf>
    <xf numFmtId="0" fontId="63" fillId="0" borderId="0" xfId="0" applyFont="1" applyFill="1" applyBorder="1"/>
    <xf numFmtId="0" fontId="30" fillId="0" borderId="0" xfId="0" applyFont="1" applyBorder="1"/>
    <xf numFmtId="0" fontId="30" fillId="0" borderId="0" xfId="0" applyFont="1" applyFill="1" applyBorder="1"/>
    <xf numFmtId="0" fontId="0" fillId="0" borderId="0" xfId="0" applyBorder="1"/>
    <xf numFmtId="0" fontId="64" fillId="0" borderId="0" xfId="0" applyFont="1" applyBorder="1"/>
    <xf numFmtId="0" fontId="33" fillId="0" borderId="0" xfId="30" applyFont="1" applyFill="1" applyBorder="1" applyAlignment="1">
      <alignment vertical="center"/>
    </xf>
    <xf numFmtId="0" fontId="33" fillId="0" borderId="0" xfId="32" applyFont="1" applyFill="1" applyBorder="1" applyAlignment="1">
      <alignment horizontal="left" vertical="center" wrapText="1"/>
    </xf>
    <xf numFmtId="0" fontId="33" fillId="0" borderId="0" xfId="32" applyFont="1" applyFill="1" applyBorder="1" applyAlignment="1">
      <alignment vertical="center" wrapText="1"/>
    </xf>
    <xf numFmtId="0" fontId="63" fillId="0" borderId="0" xfId="0" applyFont="1" applyBorder="1"/>
    <xf numFmtId="0" fontId="65" fillId="0" borderId="0" xfId="0" applyFont="1" applyFill="1" applyBorder="1" applyAlignment="1">
      <alignment horizontal="center"/>
    </xf>
    <xf numFmtId="0" fontId="65" fillId="0" borderId="0" xfId="0" applyFont="1" applyFill="1" applyBorder="1"/>
    <xf numFmtId="0" fontId="58" fillId="0" borderId="0" xfId="0" applyFont="1" applyFill="1" applyBorder="1"/>
    <xf numFmtId="0" fontId="30" fillId="0" borderId="0" xfId="29" applyFont="1" applyFill="1" applyAlignment="1" applyProtection="1">
      <alignment horizontal="left" vertical="center"/>
    </xf>
    <xf numFmtId="0" fontId="63" fillId="0" borderId="0" xfId="29" applyFont="1" applyFill="1" applyAlignment="1" applyProtection="1">
      <alignment horizontal="left" vertical="center"/>
    </xf>
    <xf numFmtId="0" fontId="65" fillId="0" borderId="0" xfId="29" applyFont="1" applyFill="1" applyAlignment="1" applyProtection="1">
      <alignment horizontal="left" vertical="center"/>
    </xf>
    <xf numFmtId="3" fontId="65" fillId="0" borderId="0" xfId="29" applyNumberFormat="1" applyFont="1" applyFill="1" applyAlignment="1" applyProtection="1">
      <alignment vertical="center"/>
    </xf>
    <xf numFmtId="3" fontId="65" fillId="0" borderId="0" xfId="29" applyNumberFormat="1" applyFont="1" applyFill="1" applyAlignment="1" applyProtection="1">
      <alignment horizontal="left" vertical="center"/>
    </xf>
    <xf numFmtId="0" fontId="65" fillId="0" borderId="0" xfId="29" applyFont="1" applyFill="1" applyBorder="1" applyAlignment="1" applyProtection="1">
      <alignment horizontal="left" vertical="center"/>
    </xf>
    <xf numFmtId="0" fontId="66" fillId="0" borderId="0" xfId="29" applyFont="1" applyAlignment="1">
      <alignment horizontal="left" vertical="center"/>
      <protection locked="0"/>
    </xf>
    <xf numFmtId="0" fontId="65" fillId="18" borderId="0" xfId="29" applyFont="1" applyFill="1" applyBorder="1" applyAlignment="1" applyProtection="1">
      <alignment horizontal="left" vertical="center"/>
    </xf>
    <xf numFmtId="0" fontId="58" fillId="0" borderId="0" xfId="29" applyFont="1" applyFill="1" applyAlignment="1" applyProtection="1">
      <alignment horizontal="left" vertical="center"/>
    </xf>
    <xf numFmtId="0" fontId="33" fillId="0" borderId="33" xfId="32" applyFont="1" applyFill="1" applyBorder="1" applyAlignment="1">
      <alignment vertical="center"/>
    </xf>
    <xf numFmtId="0" fontId="62" fillId="0" borderId="34" xfId="32" applyFont="1" applyFill="1" applyBorder="1" applyAlignment="1">
      <alignment vertical="center"/>
    </xf>
    <xf numFmtId="0" fontId="1" fillId="0" borderId="0" xfId="0" applyFont="1" applyAlignment="1" applyProtection="1">
      <alignment horizontal="left" vertical="top"/>
      <protection locked="0"/>
    </xf>
    <xf numFmtId="37" fontId="1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165" fontId="1" fillId="0" borderId="0" xfId="0" applyNumberFormat="1" applyFont="1" applyAlignment="1" applyProtection="1">
      <alignment horizontal="right" vertical="top"/>
      <protection locked="0"/>
    </xf>
    <xf numFmtId="39" fontId="1" fillId="0" borderId="0" xfId="0" applyNumberFormat="1" applyFont="1" applyAlignment="1" applyProtection="1">
      <alignment horizontal="right" vertical="top"/>
      <protection locked="0"/>
    </xf>
    <xf numFmtId="0" fontId="1" fillId="0" borderId="0" xfId="0" applyFont="1" applyAlignment="1" applyProtection="1">
      <alignment horizontal="left" vertical="center"/>
      <protection locked="0"/>
    </xf>
    <xf numFmtId="37" fontId="1" fillId="0" borderId="0" xfId="0" applyNumberFormat="1" applyFont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165" fontId="1" fillId="0" borderId="0" xfId="0" applyNumberFormat="1" applyFont="1" applyAlignment="1" applyProtection="1">
      <alignment horizontal="right" vertical="center"/>
      <protection locked="0"/>
    </xf>
    <xf numFmtId="39" fontId="1" fillId="0" borderId="0" xfId="0" applyNumberFormat="1" applyFont="1" applyAlignment="1" applyProtection="1">
      <alignment horizontal="right" vertical="center"/>
      <protection locked="0"/>
    </xf>
    <xf numFmtId="37" fontId="67" fillId="0" borderId="0" xfId="0" applyNumberFormat="1" applyFont="1" applyAlignment="1" applyProtection="1">
      <alignment horizontal="right" vertical="center"/>
      <protection locked="0"/>
    </xf>
    <xf numFmtId="0" fontId="67" fillId="0" borderId="0" xfId="0" applyFont="1" applyAlignment="1" applyProtection="1">
      <alignment horizontal="left" vertical="center" wrapText="1"/>
      <protection locked="0"/>
    </xf>
    <xf numFmtId="165" fontId="67" fillId="0" borderId="0" xfId="0" applyNumberFormat="1" applyFont="1" applyAlignment="1" applyProtection="1">
      <alignment horizontal="right" vertical="center"/>
      <protection locked="0"/>
    </xf>
    <xf numFmtId="39" fontId="67" fillId="0" borderId="0" xfId="0" applyNumberFormat="1" applyFont="1" applyAlignment="1" applyProtection="1">
      <alignment horizontal="right" vertical="center"/>
      <protection locked="0"/>
    </xf>
    <xf numFmtId="0" fontId="17" fillId="0" borderId="0" xfId="29" applyFont="1" applyFill="1" applyAlignment="1">
      <alignment horizontal="left" vertical="center"/>
      <protection locked="0"/>
    </xf>
    <xf numFmtId="0" fontId="31" fillId="0" borderId="0" xfId="29" applyFont="1" applyFill="1" applyAlignment="1">
      <alignment horizontal="left" vertical="center"/>
      <protection locked="0"/>
    </xf>
    <xf numFmtId="0" fontId="32" fillId="0" borderId="0" xfId="29" applyFont="1" applyFill="1" applyAlignment="1">
      <alignment horizontal="left" vertical="center"/>
      <protection locked="0"/>
    </xf>
    <xf numFmtId="0" fontId="17" fillId="0" borderId="0" xfId="29" applyFont="1" applyFill="1" applyAlignment="1">
      <alignment vertical="center"/>
      <protection locked="0"/>
    </xf>
    <xf numFmtId="49" fontId="9" fillId="0" borderId="0" xfId="30" applyNumberFormat="1" applyFont="1" applyFill="1" applyBorder="1" applyAlignment="1">
      <alignment vertical="center" wrapText="1"/>
    </xf>
    <xf numFmtId="0" fontId="9" fillId="0" borderId="0" xfId="30" applyFont="1" applyFill="1" applyBorder="1" applyAlignment="1">
      <alignment vertical="center" wrapText="1"/>
    </xf>
    <xf numFmtId="3" fontId="17" fillId="0" borderId="0" xfId="29" applyNumberFormat="1" applyFont="1" applyFill="1" applyAlignment="1">
      <alignment vertical="center" wrapText="1"/>
      <protection locked="0"/>
    </xf>
    <xf numFmtId="0" fontId="17" fillId="0" borderId="0" xfId="29" applyFont="1" applyFill="1" applyBorder="1" applyAlignment="1">
      <alignment vertical="center" wrapText="1"/>
      <protection locked="0"/>
    </xf>
    <xf numFmtId="0" fontId="9" fillId="0" borderId="0" xfId="30" applyFont="1" applyFill="1" applyAlignment="1">
      <alignment vertical="center" wrapText="1"/>
    </xf>
    <xf numFmtId="0" fontId="9" fillId="0" borderId="0" xfId="30" applyFont="1" applyFill="1" applyAlignment="1">
      <alignment vertical="center"/>
    </xf>
    <xf numFmtId="166" fontId="17" fillId="0" borderId="13" xfId="29" applyNumberFormat="1" applyFont="1" applyFill="1" applyBorder="1" applyAlignment="1">
      <alignment horizontal="right" vertical="center"/>
      <protection locked="0"/>
    </xf>
    <xf numFmtId="37" fontId="17" fillId="0" borderId="24" xfId="29" applyNumberFormat="1" applyFont="1" applyFill="1" applyBorder="1" applyAlignment="1">
      <alignment horizontal="center" vertical="center"/>
      <protection locked="0"/>
    </xf>
    <xf numFmtId="0" fontId="59" fillId="0" borderId="24" xfId="29" applyFont="1" applyFill="1" applyBorder="1" applyAlignment="1">
      <alignment horizontal="left" vertical="center" wrapText="1"/>
      <protection locked="0"/>
    </xf>
    <xf numFmtId="0" fontId="35" fillId="0" borderId="24" xfId="29" applyFont="1" applyFill="1" applyBorder="1" applyAlignment="1">
      <alignment horizontal="left" vertical="center" wrapText="1"/>
      <protection locked="0"/>
    </xf>
    <xf numFmtId="49" fontId="9" fillId="0" borderId="24" xfId="30" applyNumberFormat="1" applyFont="1" applyFill="1" applyBorder="1" applyAlignment="1">
      <alignment vertical="center" wrapText="1"/>
    </xf>
    <xf numFmtId="0" fontId="17" fillId="0" borderId="0" xfId="29" applyFont="1" applyFill="1" applyBorder="1" applyAlignment="1">
      <alignment horizontal="left" vertical="center"/>
      <protection locked="0"/>
    </xf>
    <xf numFmtId="44" fontId="28" fillId="0" borderId="0" xfId="29" applyNumberFormat="1" applyFont="1" applyFill="1" applyAlignment="1" applyProtection="1">
      <alignment horizontal="left" vertical="center"/>
    </xf>
    <xf numFmtId="44" fontId="2" fillId="0" borderId="14" xfId="29" applyNumberFormat="1" applyFont="1" applyFill="1" applyBorder="1" applyAlignment="1" applyProtection="1">
      <alignment horizontal="center" vertical="center" wrapText="1"/>
    </xf>
    <xf numFmtId="44" fontId="2" fillId="0" borderId="15" xfId="29" applyNumberFormat="1" applyFont="1" applyFill="1" applyBorder="1" applyAlignment="1" applyProtection="1">
      <alignment horizontal="center" vertical="center" wrapText="1"/>
    </xf>
    <xf numFmtId="44" fontId="33" fillId="0" borderId="22" xfId="30" applyNumberFormat="1" applyFont="1" applyFill="1" applyBorder="1" applyAlignment="1">
      <alignment vertical="center"/>
    </xf>
    <xf numFmtId="44" fontId="9" fillId="0" borderId="0" xfId="49" applyNumberFormat="1" applyAlignment="1">
      <alignment vertical="center"/>
    </xf>
    <xf numFmtId="44" fontId="28" fillId="0" borderId="16" xfId="29" applyNumberFormat="1" applyFont="1" applyFill="1" applyBorder="1" applyAlignment="1" applyProtection="1">
      <alignment horizontal="left" vertical="center"/>
    </xf>
    <xf numFmtId="44" fontId="30" fillId="0" borderId="58" xfId="29" applyNumberFormat="1" applyFont="1" applyFill="1" applyBorder="1" applyAlignment="1">
      <alignment horizontal="right" vertical="center"/>
      <protection locked="0"/>
    </xf>
    <xf numFmtId="44" fontId="61" fillId="0" borderId="19" xfId="30" applyNumberFormat="1" applyFont="1" applyFill="1" applyBorder="1" applyAlignment="1">
      <alignment vertical="center"/>
    </xf>
    <xf numFmtId="44" fontId="9" fillId="0" borderId="60" xfId="30" applyNumberFormat="1" applyFont="1" applyFill="1" applyBorder="1" applyAlignment="1">
      <alignment horizontal="right" vertical="center"/>
    </xf>
    <xf numFmtId="44" fontId="53" fillId="0" borderId="17" xfId="30" applyNumberFormat="1" applyFont="1" applyFill="1" applyBorder="1" applyAlignment="1">
      <alignment vertical="center"/>
    </xf>
    <xf numFmtId="44" fontId="33" fillId="0" borderId="22" xfId="30" applyNumberFormat="1" applyFont="1" applyFill="1" applyBorder="1" applyAlignment="1">
      <alignment vertical="center" wrapText="1"/>
    </xf>
    <xf numFmtId="44" fontId="9" fillId="0" borderId="12" xfId="30" applyNumberFormat="1" applyFont="1" applyFill="1" applyBorder="1" applyAlignment="1">
      <alignment horizontal="right" vertical="center"/>
    </xf>
    <xf numFmtId="44" fontId="9" fillId="0" borderId="12" xfId="30" applyNumberFormat="1" applyFont="1" applyFill="1" applyBorder="1" applyAlignment="1">
      <alignment vertical="center"/>
    </xf>
    <xf numFmtId="44" fontId="9" fillId="0" borderId="60" xfId="30" applyNumberFormat="1" applyFont="1" applyFill="1" applyBorder="1" applyAlignment="1">
      <alignment vertical="center"/>
    </xf>
    <xf numFmtId="44" fontId="33" fillId="0" borderId="19" xfId="30" applyNumberFormat="1" applyFont="1" applyFill="1" applyBorder="1" applyAlignment="1">
      <alignment vertical="center"/>
    </xf>
    <xf numFmtId="44" fontId="9" fillId="0" borderId="0" xfId="30" applyNumberFormat="1" applyFont="1" applyFill="1" applyBorder="1" applyAlignment="1">
      <alignment vertical="center"/>
    </xf>
    <xf numFmtId="44" fontId="17" fillId="0" borderId="0" xfId="29" applyNumberFormat="1" applyBorder="1" applyAlignment="1">
      <alignment horizontal="right" vertical="center"/>
      <protection locked="0"/>
    </xf>
    <xf numFmtId="44" fontId="17" fillId="0" borderId="0" xfId="29" applyNumberFormat="1" applyFont="1" applyBorder="1" applyAlignment="1">
      <alignment horizontal="left" vertical="center"/>
      <protection locked="0"/>
    </xf>
    <xf numFmtId="44" fontId="17" fillId="0" borderId="0" xfId="29" applyNumberFormat="1" applyAlignment="1">
      <alignment horizontal="right" vertical="center"/>
      <protection locked="0"/>
    </xf>
    <xf numFmtId="44" fontId="17" fillId="0" borderId="0" xfId="29" applyNumberFormat="1" applyFont="1" applyFill="1" applyAlignment="1">
      <alignment horizontal="right" vertical="center"/>
      <protection locked="0"/>
    </xf>
    <xf numFmtId="44" fontId="30" fillId="0" borderId="21" xfId="29" applyNumberFormat="1" applyFont="1" applyFill="1" applyBorder="1" applyAlignment="1">
      <alignment horizontal="right" vertical="center"/>
      <protection locked="0"/>
    </xf>
    <xf numFmtId="44" fontId="39" fillId="0" borderId="12" xfId="30" applyNumberFormat="1" applyFont="1" applyFill="1" applyBorder="1" applyAlignment="1">
      <alignment vertical="center"/>
    </xf>
    <xf numFmtId="44" fontId="33" fillId="0" borderId="12" xfId="30" applyNumberFormat="1" applyFont="1" applyFill="1" applyBorder="1" applyAlignment="1">
      <alignment vertical="center"/>
    </xf>
    <xf numFmtId="44" fontId="39" fillId="0" borderId="60" xfId="30" applyNumberFormat="1" applyFont="1" applyFill="1" applyBorder="1" applyAlignment="1">
      <alignment vertical="center"/>
    </xf>
    <xf numFmtId="44" fontId="39" fillId="0" borderId="20" xfId="30" applyNumberFormat="1" applyFont="1" applyFill="1" applyBorder="1" applyAlignment="1">
      <alignment vertical="center"/>
    </xf>
    <xf numFmtId="44" fontId="9" fillId="0" borderId="19" xfId="30" applyNumberFormat="1" applyFont="1" applyFill="1" applyBorder="1" applyAlignment="1">
      <alignment vertical="center"/>
    </xf>
    <xf numFmtId="44" fontId="9" fillId="0" borderId="23" xfId="30" applyNumberFormat="1" applyFont="1" applyFill="1" applyBorder="1" applyAlignment="1">
      <alignment vertical="center"/>
    </xf>
    <xf numFmtId="44" fontId="9" fillId="0" borderId="58" xfId="30" applyNumberFormat="1" applyFont="1" applyFill="1" applyBorder="1" applyAlignment="1">
      <alignment vertical="center"/>
    </xf>
    <xf numFmtId="44" fontId="9" fillId="0" borderId="17" xfId="30" applyNumberFormat="1" applyFont="1" applyFill="1" applyBorder="1" applyAlignment="1">
      <alignment vertical="center"/>
    </xf>
    <xf numFmtId="44" fontId="33" fillId="0" borderId="21" xfId="30" applyNumberFormat="1" applyFont="1" applyFill="1" applyBorder="1" applyAlignment="1">
      <alignment vertical="center"/>
    </xf>
    <xf numFmtId="44" fontId="9" fillId="0" borderId="24" xfId="30" applyNumberFormat="1" applyFont="1" applyFill="1" applyBorder="1" applyAlignment="1">
      <alignment vertical="center"/>
    </xf>
    <xf numFmtId="44" fontId="17" fillId="0" borderId="0" xfId="29" applyNumberFormat="1" applyFont="1" applyFill="1" applyAlignment="1">
      <alignment horizontal="left" vertical="center"/>
      <protection locked="0"/>
    </xf>
    <xf numFmtId="44" fontId="30" fillId="0" borderId="17" xfId="29" applyNumberFormat="1" applyFont="1" applyFill="1" applyBorder="1" applyAlignment="1">
      <alignment horizontal="right" vertical="center"/>
      <protection locked="0"/>
    </xf>
    <xf numFmtId="44" fontId="9" fillId="0" borderId="20" xfId="30" applyNumberFormat="1" applyFont="1" applyFill="1" applyBorder="1" applyAlignment="1">
      <alignment vertical="center"/>
    </xf>
    <xf numFmtId="44" fontId="28" fillId="0" borderId="0" xfId="29" applyNumberFormat="1" applyFont="1" applyFill="1" applyBorder="1" applyAlignment="1" applyProtection="1">
      <alignment vertical="center"/>
    </xf>
    <xf numFmtId="44" fontId="29" fillId="0" borderId="0" xfId="0" applyNumberFormat="1" applyFont="1" applyAlignment="1" applyProtection="1">
      <alignment horizontal="left"/>
    </xf>
    <xf numFmtId="44" fontId="28" fillId="0" borderId="0" xfId="0" applyNumberFormat="1" applyFont="1" applyAlignment="1" applyProtection="1">
      <alignment horizontal="right" vertical="top"/>
    </xf>
    <xf numFmtId="44" fontId="27" fillId="0" borderId="0" xfId="0" applyNumberFormat="1" applyFont="1" applyAlignment="1" applyProtection="1">
      <alignment horizontal="left"/>
    </xf>
    <xf numFmtId="44" fontId="27" fillId="0" borderId="0" xfId="0" applyNumberFormat="1" applyFont="1" applyAlignment="1" applyProtection="1">
      <alignment horizontal="right" vertical="top"/>
    </xf>
    <xf numFmtId="44" fontId="28" fillId="0" borderId="0" xfId="0" applyNumberFormat="1" applyFont="1" applyAlignment="1" applyProtection="1">
      <alignment horizontal="left"/>
    </xf>
    <xf numFmtId="44" fontId="2" fillId="24" borderId="63" xfId="0" applyNumberFormat="1" applyFont="1" applyFill="1" applyBorder="1" applyAlignment="1" applyProtection="1">
      <alignment horizontal="center" vertical="center" wrapText="1"/>
    </xf>
    <xf numFmtId="44" fontId="58" fillId="0" borderId="0" xfId="0" applyNumberFormat="1" applyFont="1" applyAlignment="1" applyProtection="1">
      <alignment horizontal="right"/>
      <protection locked="0"/>
    </xf>
    <xf numFmtId="44" fontId="33" fillId="0" borderId="0" xfId="0" applyNumberFormat="1" applyFont="1" applyAlignment="1" applyProtection="1">
      <alignment horizontal="right"/>
      <protection locked="0"/>
    </xf>
    <xf numFmtId="44" fontId="2" fillId="0" borderId="64" xfId="0" applyNumberFormat="1" applyFont="1" applyBorder="1" applyAlignment="1" applyProtection="1">
      <alignment horizontal="right"/>
      <protection locked="0"/>
    </xf>
    <xf numFmtId="44" fontId="0" fillId="0" borderId="0" xfId="0" applyNumberFormat="1" applyAlignment="1" applyProtection="1">
      <alignment horizontal="right" vertical="top"/>
      <protection locked="0"/>
    </xf>
    <xf numFmtId="44" fontId="2" fillId="0" borderId="0" xfId="0" applyNumberFormat="1" applyFont="1" applyAlignment="1" applyProtection="1">
      <alignment horizontal="right"/>
      <protection locked="0"/>
    </xf>
    <xf numFmtId="44" fontId="48" fillId="0" borderId="64" xfId="0" applyNumberFormat="1" applyFont="1" applyBorder="1" applyAlignment="1" applyProtection="1">
      <alignment horizontal="right"/>
      <protection locked="0"/>
    </xf>
    <xf numFmtId="44" fontId="0" fillId="0" borderId="0" xfId="0" applyNumberFormat="1" applyFont="1" applyAlignment="1" applyProtection="1">
      <alignment horizontal="left" vertical="top"/>
      <protection locked="0"/>
    </xf>
    <xf numFmtId="44" fontId="67" fillId="0" borderId="0" xfId="0" applyNumberFormat="1" applyFont="1" applyAlignment="1" applyProtection="1">
      <alignment horizontal="right" vertical="center"/>
      <protection locked="0"/>
    </xf>
    <xf numFmtId="44" fontId="1" fillId="0" borderId="0" xfId="0" applyNumberFormat="1" applyFont="1" applyAlignment="1" applyProtection="1">
      <alignment horizontal="right" vertical="top"/>
      <protection locked="0"/>
    </xf>
    <xf numFmtId="44" fontId="29" fillId="0" borderId="0" xfId="0" applyNumberFormat="1" applyFont="1" applyAlignment="1" applyProtection="1">
      <alignment horizontal="left" vertical="center"/>
    </xf>
    <xf numFmtId="44" fontId="28" fillId="0" borderId="0" xfId="0" applyNumberFormat="1" applyFont="1" applyAlignment="1" applyProtection="1">
      <alignment horizontal="right" vertical="center"/>
    </xf>
    <xf numFmtId="44" fontId="27" fillId="0" borderId="0" xfId="0" applyNumberFormat="1" applyFont="1" applyAlignment="1" applyProtection="1">
      <alignment horizontal="left" vertical="center"/>
    </xf>
    <xf numFmtId="44" fontId="27" fillId="0" borderId="0" xfId="0" applyNumberFormat="1" applyFont="1" applyAlignment="1" applyProtection="1">
      <alignment horizontal="right" vertical="center"/>
    </xf>
    <xf numFmtId="44" fontId="28" fillId="0" borderId="0" xfId="0" applyNumberFormat="1" applyFont="1" applyAlignment="1" applyProtection="1">
      <alignment horizontal="left" vertical="center"/>
    </xf>
    <xf numFmtId="44" fontId="58" fillId="0" borderId="0" xfId="0" applyNumberFormat="1" applyFont="1" applyAlignment="1" applyProtection="1">
      <alignment horizontal="right" vertical="center"/>
      <protection locked="0"/>
    </xf>
    <xf numFmtId="44" fontId="33" fillId="0" borderId="0" xfId="0" applyNumberFormat="1" applyFont="1" applyAlignment="1" applyProtection="1">
      <alignment horizontal="right" vertical="center"/>
      <protection locked="0"/>
    </xf>
    <xf numFmtId="44" fontId="2" fillId="0" borderId="64" xfId="0" applyNumberFormat="1" applyFont="1" applyBorder="1" applyAlignment="1" applyProtection="1">
      <alignment horizontal="right" vertical="center"/>
      <protection locked="0"/>
    </xf>
    <xf numFmtId="44" fontId="2" fillId="0" borderId="0" xfId="0" applyNumberFormat="1" applyFont="1" applyAlignment="1" applyProtection="1">
      <alignment horizontal="right" vertical="center"/>
      <protection locked="0"/>
    </xf>
    <xf numFmtId="44" fontId="48" fillId="0" borderId="64" xfId="0" applyNumberFormat="1" applyFont="1" applyBorder="1" applyAlignment="1" applyProtection="1">
      <alignment horizontal="right" vertical="center"/>
      <protection locked="0"/>
    </xf>
    <xf numFmtId="44" fontId="1" fillId="0" borderId="0" xfId="0" applyNumberFormat="1" applyFont="1" applyAlignment="1" applyProtection="1">
      <alignment horizontal="right" vertical="center"/>
      <protection locked="0"/>
    </xf>
    <xf numFmtId="42" fontId="65" fillId="0" borderId="0" xfId="29" applyNumberFormat="1" applyFont="1" applyFill="1" applyAlignment="1" applyProtection="1">
      <alignment horizontal="left" vertical="center"/>
    </xf>
    <xf numFmtId="42" fontId="27" fillId="0" borderId="0" xfId="29" applyNumberFormat="1" applyFont="1" applyFill="1" applyAlignment="1" applyProtection="1">
      <alignment horizontal="left" vertical="center"/>
    </xf>
    <xf numFmtId="42" fontId="9" fillId="0" borderId="0" xfId="32" applyNumberFormat="1" applyFont="1" applyFill="1" applyAlignment="1">
      <alignment vertical="center"/>
    </xf>
    <xf numFmtId="42" fontId="9" fillId="0" borderId="29" xfId="32" applyNumberFormat="1" applyFont="1" applyFill="1" applyBorder="1" applyAlignment="1">
      <alignment horizontal="center" vertical="center"/>
    </xf>
    <xf numFmtId="42" fontId="9" fillId="0" borderId="31" xfId="32" applyNumberFormat="1" applyFont="1" applyFill="1" applyBorder="1" applyAlignment="1">
      <alignment horizontal="center" vertical="center"/>
    </xf>
    <xf numFmtId="42" fontId="9" fillId="0" borderId="33" xfId="32" applyNumberFormat="1" applyFont="1" applyFill="1" applyBorder="1" applyAlignment="1">
      <alignment vertical="center"/>
    </xf>
    <xf numFmtId="42" fontId="9" fillId="0" borderId="37" xfId="31" applyNumberFormat="1" applyFont="1" applyFill="1" applyBorder="1" applyAlignment="1">
      <alignment horizontal="right" vertical="center"/>
    </xf>
    <xf numFmtId="42" fontId="9" fillId="0" borderId="52" xfId="31" applyNumberFormat="1" applyFont="1" applyFill="1" applyBorder="1" applyAlignment="1">
      <alignment horizontal="right" vertical="center"/>
    </xf>
    <xf numFmtId="42" fontId="33" fillId="0" borderId="42" xfId="32" applyNumberFormat="1" applyFont="1" applyFill="1" applyBorder="1" applyAlignment="1">
      <alignment vertical="center"/>
    </xf>
    <xf numFmtId="42" fontId="9" fillId="0" borderId="39" xfId="32" applyNumberFormat="1" applyFont="1" applyFill="1" applyBorder="1" applyAlignment="1">
      <alignment vertical="center"/>
    </xf>
    <xf numFmtId="42" fontId="9" fillId="0" borderId="37" xfId="32" applyNumberFormat="1" applyFont="1" applyFill="1" applyBorder="1" applyAlignment="1">
      <alignment vertical="center"/>
    </xf>
    <xf numFmtId="42" fontId="9" fillId="0" borderId="55" xfId="32" applyNumberFormat="1" applyFont="1" applyFill="1" applyBorder="1" applyAlignment="1">
      <alignment vertical="center"/>
    </xf>
    <xf numFmtId="42" fontId="62" fillId="0" borderId="42" xfId="32" applyNumberFormat="1" applyFont="1" applyFill="1" applyBorder="1" applyAlignment="1">
      <alignment vertical="center"/>
    </xf>
    <xf numFmtId="42" fontId="9" fillId="0" borderId="0" xfId="32" applyNumberFormat="1" applyFont="1" applyFill="1" applyBorder="1" applyAlignment="1">
      <alignment vertical="center"/>
    </xf>
    <xf numFmtId="42" fontId="9" fillId="0" borderId="0" xfId="32" applyNumberFormat="1" applyFont="1" applyBorder="1" applyAlignment="1">
      <alignment vertical="center"/>
    </xf>
    <xf numFmtId="42" fontId="44" fillId="0" borderId="0" xfId="32" applyNumberFormat="1" applyFont="1" applyBorder="1" applyAlignment="1">
      <alignment vertical="center"/>
    </xf>
    <xf numFmtId="42" fontId="44" fillId="0" borderId="0" xfId="30" applyNumberFormat="1" applyFont="1" applyAlignment="1">
      <alignment vertical="center"/>
    </xf>
    <xf numFmtId="42" fontId="9" fillId="0" borderId="0" xfId="30" applyNumberFormat="1" applyAlignment="1">
      <alignment vertical="center"/>
    </xf>
    <xf numFmtId="0" fontId="29" fillId="0" borderId="0" xfId="0" applyFont="1" applyFill="1" applyAlignment="1" applyProtection="1">
      <alignment horizontal="left"/>
    </xf>
    <xf numFmtId="0" fontId="29" fillId="0" borderId="0" xfId="0" applyFont="1" applyFill="1" applyAlignment="1" applyProtection="1">
      <alignment horizontal="left" vertical="center"/>
    </xf>
    <xf numFmtId="37" fontId="3" fillId="0" borderId="0" xfId="0" applyNumberFormat="1" applyFont="1" applyFill="1" applyAlignment="1" applyProtection="1">
      <alignment horizontal="right" vertical="top"/>
    </xf>
    <xf numFmtId="0" fontId="2" fillId="0" borderId="0" xfId="0" applyFont="1" applyFill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left" vertical="top" wrapText="1"/>
    </xf>
    <xf numFmtId="165" fontId="2" fillId="0" borderId="0" xfId="0" applyNumberFormat="1" applyFont="1" applyFill="1" applyAlignment="1" applyProtection="1">
      <alignment horizontal="right" vertical="top"/>
    </xf>
    <xf numFmtId="39" fontId="28" fillId="0" borderId="0" xfId="0" applyNumberFormat="1" applyFont="1" applyFill="1" applyAlignment="1" applyProtection="1">
      <alignment horizontal="right" vertical="top"/>
    </xf>
    <xf numFmtId="0" fontId="27" fillId="0" borderId="0" xfId="0" applyFont="1" applyFill="1" applyAlignment="1" applyProtection="1">
      <alignment horizontal="left"/>
    </xf>
    <xf numFmtId="0" fontId="27" fillId="0" borderId="0" xfId="0" applyFont="1" applyFill="1" applyAlignment="1" applyProtection="1">
      <alignment horizontal="left" vertical="top" wrapText="1"/>
    </xf>
    <xf numFmtId="165" fontId="27" fillId="0" borderId="0" xfId="0" applyNumberFormat="1" applyFont="1" applyFill="1" applyAlignment="1" applyProtection="1">
      <alignment horizontal="right" vertical="top"/>
    </xf>
    <xf numFmtId="39" fontId="27" fillId="0" borderId="0" xfId="0" applyNumberFormat="1" applyFont="1" applyFill="1" applyAlignment="1" applyProtection="1">
      <alignment horizontal="right" vertical="top"/>
    </xf>
    <xf numFmtId="0" fontId="28" fillId="0" borderId="0" xfId="0" applyFont="1" applyFill="1" applyAlignment="1" applyProtection="1">
      <alignment horizontal="left"/>
    </xf>
    <xf numFmtId="0" fontId="2" fillId="0" borderId="63" xfId="0" applyFont="1" applyFill="1" applyBorder="1" applyAlignment="1" applyProtection="1">
      <alignment horizontal="center" vertical="center" wrapText="1"/>
    </xf>
    <xf numFmtId="37" fontId="2" fillId="0" borderId="64" xfId="0" applyNumberFormat="1" applyFont="1" applyFill="1" applyBorder="1" applyAlignment="1" applyProtection="1">
      <alignment horizontal="right"/>
      <protection locked="0"/>
    </xf>
    <xf numFmtId="0" fontId="2" fillId="0" borderId="64" xfId="0" applyFont="1" applyFill="1" applyBorder="1" applyAlignment="1" applyProtection="1">
      <alignment horizontal="left" wrapText="1"/>
      <protection locked="0"/>
    </xf>
    <xf numFmtId="165" fontId="2" fillId="0" borderId="64" xfId="0" applyNumberFormat="1" applyFont="1" applyFill="1" applyBorder="1" applyAlignment="1" applyProtection="1">
      <alignment horizontal="right"/>
      <protection locked="0"/>
    </xf>
    <xf numFmtId="164" fontId="2" fillId="0" borderId="64" xfId="0" applyNumberFormat="1" applyFont="1" applyFill="1" applyBorder="1" applyAlignment="1" applyProtection="1">
      <alignment horizontal="right"/>
      <protection locked="0"/>
    </xf>
    <xf numFmtId="44" fontId="2" fillId="0" borderId="64" xfId="0" applyNumberFormat="1" applyFont="1" applyFill="1" applyBorder="1" applyAlignment="1" applyProtection="1">
      <alignment horizontal="right"/>
      <protection locked="0"/>
    </xf>
    <xf numFmtId="37" fontId="67" fillId="0" borderId="0" xfId="0" applyNumberFormat="1" applyFont="1" applyFill="1" applyAlignment="1" applyProtection="1">
      <alignment horizontal="right" vertical="center"/>
      <protection locked="0"/>
    </xf>
    <xf numFmtId="0" fontId="67" fillId="0" borderId="0" xfId="0" applyFont="1" applyFill="1" applyAlignment="1" applyProtection="1">
      <alignment horizontal="left" vertical="center" wrapText="1"/>
      <protection locked="0"/>
    </xf>
    <xf numFmtId="165" fontId="67" fillId="0" borderId="0" xfId="0" applyNumberFormat="1" applyFont="1" applyFill="1" applyAlignment="1" applyProtection="1">
      <alignment horizontal="right" vertical="center"/>
      <protection locked="0"/>
    </xf>
    <xf numFmtId="164" fontId="67" fillId="0" borderId="0" xfId="0" applyNumberFormat="1" applyFont="1" applyFill="1" applyAlignment="1" applyProtection="1">
      <alignment horizontal="right" vertical="center"/>
      <protection locked="0"/>
    </xf>
    <xf numFmtId="44" fontId="67" fillId="0" borderId="0" xfId="0" applyNumberFormat="1" applyFont="1" applyFill="1" applyAlignment="1" applyProtection="1">
      <alignment horizontal="right" vertical="center"/>
      <protection locked="0"/>
    </xf>
    <xf numFmtId="39" fontId="67" fillId="0" borderId="0" xfId="0" applyNumberFormat="1" applyFont="1" applyFill="1" applyAlignment="1" applyProtection="1">
      <alignment horizontal="right" vertical="center"/>
      <protection locked="0"/>
    </xf>
    <xf numFmtId="37" fontId="58" fillId="0" borderId="0" xfId="0" applyNumberFormat="1" applyFont="1" applyFill="1" applyAlignment="1" applyProtection="1">
      <alignment horizontal="right"/>
      <protection locked="0"/>
    </xf>
    <xf numFmtId="0" fontId="58" fillId="0" borderId="0" xfId="0" applyFont="1" applyFill="1" applyAlignment="1" applyProtection="1">
      <alignment horizontal="left" wrapText="1"/>
      <protection locked="0"/>
    </xf>
    <xf numFmtId="165" fontId="58" fillId="0" borderId="0" xfId="0" applyNumberFormat="1" applyFont="1" applyFill="1" applyAlignment="1" applyProtection="1">
      <alignment horizontal="right"/>
      <protection locked="0"/>
    </xf>
    <xf numFmtId="39" fontId="58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left" vertical="top"/>
      <protection locked="0"/>
    </xf>
    <xf numFmtId="44" fontId="58" fillId="0" borderId="0" xfId="0" applyNumberFormat="1" applyFont="1" applyFill="1" applyAlignment="1" applyProtection="1">
      <alignment horizontal="right"/>
      <protection locked="0"/>
    </xf>
    <xf numFmtId="37" fontId="33" fillId="0" borderId="0" xfId="0" applyNumberFormat="1" applyFont="1" applyFill="1" applyAlignment="1" applyProtection="1">
      <alignment horizontal="right"/>
      <protection locked="0"/>
    </xf>
    <xf numFmtId="0" fontId="33" fillId="0" borderId="0" xfId="0" applyFont="1" applyFill="1" applyAlignment="1" applyProtection="1">
      <alignment horizontal="left" wrapText="1"/>
      <protection locked="0"/>
    </xf>
    <xf numFmtId="165" fontId="33" fillId="0" borderId="0" xfId="0" applyNumberFormat="1" applyFont="1" applyFill="1" applyAlignment="1" applyProtection="1">
      <alignment horizontal="right"/>
      <protection locked="0"/>
    </xf>
    <xf numFmtId="164" fontId="33" fillId="0" borderId="0" xfId="0" applyNumberFormat="1" applyFont="1" applyFill="1" applyAlignment="1" applyProtection="1">
      <alignment horizontal="right"/>
      <protection locked="0"/>
    </xf>
    <xf numFmtId="44" fontId="33" fillId="0" borderId="0" xfId="0" applyNumberFormat="1" applyFont="1" applyFill="1" applyAlignment="1" applyProtection="1">
      <alignment horizontal="right"/>
      <protection locked="0"/>
    </xf>
    <xf numFmtId="37" fontId="1" fillId="0" borderId="0" xfId="0" applyNumberFormat="1" applyFont="1" applyFill="1" applyAlignment="1" applyProtection="1">
      <alignment horizontal="right" vertical="top"/>
      <protection locked="0"/>
    </xf>
    <xf numFmtId="0" fontId="1" fillId="0" borderId="0" xfId="0" applyFont="1" applyFill="1" applyAlignment="1" applyProtection="1">
      <alignment horizontal="left" vertical="top" wrapText="1"/>
      <protection locked="0"/>
    </xf>
    <xf numFmtId="165" fontId="1" fillId="0" borderId="0" xfId="0" applyNumberFormat="1" applyFont="1" applyFill="1" applyAlignment="1" applyProtection="1">
      <alignment horizontal="right" vertical="top"/>
      <protection locked="0"/>
    </xf>
    <xf numFmtId="39" fontId="1" fillId="0" borderId="0" xfId="0" applyNumberFormat="1" applyFont="1" applyFill="1" applyAlignment="1" applyProtection="1">
      <alignment horizontal="right" vertical="top"/>
      <protection locked="0"/>
    </xf>
    <xf numFmtId="0" fontId="27" fillId="0" borderId="61" xfId="29" applyFont="1" applyFill="1" applyBorder="1" applyAlignment="1" applyProtection="1">
      <alignment horizontal="center" vertical="center" wrapText="1"/>
    </xf>
    <xf numFmtId="49" fontId="27" fillId="0" borderId="61" xfId="29" applyNumberFormat="1" applyFont="1" applyFill="1" applyBorder="1" applyAlignment="1" applyProtection="1">
      <alignment horizontal="center" vertical="center" wrapText="1"/>
    </xf>
    <xf numFmtId="3" fontId="2" fillId="0" borderId="61" xfId="29" applyNumberFormat="1" applyFont="1" applyFill="1" applyBorder="1" applyAlignment="1" applyProtection="1">
      <alignment horizontal="center" vertical="center" wrapText="1"/>
    </xf>
    <xf numFmtId="44" fontId="2" fillId="0" borderId="61" xfId="29" applyNumberFormat="1" applyFont="1" applyFill="1" applyBorder="1" applyAlignment="1" applyProtection="1">
      <alignment horizontal="center" vertical="center" wrapText="1"/>
    </xf>
    <xf numFmtId="0" fontId="2" fillId="0" borderId="67" xfId="29" applyFont="1" applyFill="1" applyBorder="1" applyAlignment="1" applyProtection="1">
      <alignment horizontal="center" vertical="center" wrapText="1"/>
    </xf>
    <xf numFmtId="49" fontId="2" fillId="0" borderId="67" xfId="29" applyNumberFormat="1" applyFont="1" applyFill="1" applyBorder="1" applyAlignment="1" applyProtection="1">
      <alignment horizontal="center" vertical="center" wrapText="1"/>
    </xf>
    <xf numFmtId="3" fontId="2" fillId="0" borderId="67" xfId="29" applyNumberFormat="1" applyFont="1" applyFill="1" applyBorder="1" applyAlignment="1" applyProtection="1">
      <alignment horizontal="center" vertical="center" wrapText="1"/>
    </xf>
    <xf numFmtId="44" fontId="2" fillId="0" borderId="67" xfId="29" applyNumberFormat="1" applyFont="1" applyFill="1" applyBorder="1" applyAlignment="1" applyProtection="1">
      <alignment horizontal="center" vertical="center" wrapText="1"/>
    </xf>
    <xf numFmtId="0" fontId="9" fillId="0" borderId="68" xfId="49" applyFont="1" applyFill="1" applyBorder="1" applyAlignment="1">
      <alignment vertical="center"/>
    </xf>
    <xf numFmtId="44" fontId="9" fillId="0" borderId="69" xfId="49" applyNumberFormat="1" applyFont="1" applyFill="1" applyBorder="1" applyAlignment="1">
      <alignment vertical="center"/>
    </xf>
    <xf numFmtId="0" fontId="30" fillId="0" borderId="70" xfId="49" applyFont="1" applyFill="1" applyBorder="1" applyAlignment="1">
      <alignment vertical="center"/>
    </xf>
    <xf numFmtId="0" fontId="30" fillId="0" borderId="71" xfId="49" applyFont="1" applyFill="1" applyBorder="1" applyAlignment="1">
      <alignment vertical="center"/>
    </xf>
    <xf numFmtId="49" fontId="30" fillId="0" borderId="71" xfId="49" applyNumberFormat="1" applyFont="1" applyFill="1" applyBorder="1" applyAlignment="1">
      <alignment vertical="center"/>
    </xf>
    <xf numFmtId="0" fontId="30" fillId="0" borderId="71" xfId="49" applyNumberFormat="1" applyFont="1" applyFill="1" applyBorder="1" applyAlignment="1">
      <alignment horizontal="center" vertical="center"/>
    </xf>
    <xf numFmtId="169" fontId="30" fillId="0" borderId="71" xfId="49" applyNumberFormat="1" applyFont="1" applyFill="1" applyBorder="1" applyAlignment="1">
      <alignment horizontal="center" vertical="center"/>
    </xf>
    <xf numFmtId="167" fontId="30" fillId="0" borderId="71" xfId="49" applyNumberFormat="1" applyFont="1" applyFill="1" applyBorder="1" applyAlignment="1">
      <alignment horizontal="center" vertical="center"/>
    </xf>
    <xf numFmtId="44" fontId="30" fillId="0" borderId="72" xfId="49" applyNumberFormat="1" applyFont="1" applyFill="1" applyBorder="1" applyAlignment="1">
      <alignment vertical="center"/>
    </xf>
    <xf numFmtId="0" fontId="33" fillId="0" borderId="73" xfId="49" applyFont="1" applyFill="1" applyBorder="1" applyAlignment="1">
      <alignment vertical="center"/>
    </xf>
    <xf numFmtId="44" fontId="33" fillId="0" borderId="74" xfId="49" applyNumberFormat="1" applyFont="1" applyFill="1" applyBorder="1" applyAlignment="1">
      <alignment vertical="center"/>
    </xf>
    <xf numFmtId="0" fontId="33" fillId="0" borderId="75" xfId="49" applyFont="1" applyFill="1" applyBorder="1" applyAlignment="1">
      <alignment vertical="center" wrapText="1"/>
    </xf>
    <xf numFmtId="0" fontId="9" fillId="0" borderId="71" xfId="49" applyFont="1" applyFill="1" applyBorder="1" applyAlignment="1">
      <alignment horizontal="center" vertical="center"/>
    </xf>
    <xf numFmtId="167" fontId="9" fillId="0" borderId="71" xfId="49" applyNumberFormat="1" applyFont="1" applyFill="1" applyBorder="1" applyAlignment="1">
      <alignment vertical="center"/>
    </xf>
    <xf numFmtId="44" fontId="9" fillId="0" borderId="76" xfId="49" applyNumberFormat="1" applyFont="1" applyFill="1" applyBorder="1" applyAlignment="1">
      <alignment vertical="center"/>
    </xf>
    <xf numFmtId="0" fontId="42" fillId="0" borderId="50" xfId="49" applyFont="1" applyFill="1" applyBorder="1" applyAlignment="1">
      <alignment vertical="center" wrapText="1"/>
    </xf>
    <xf numFmtId="0" fontId="1" fillId="0" borderId="77" xfId="49" applyFont="1" applyFill="1" applyBorder="1" applyAlignment="1">
      <alignment horizontal="center" vertical="center"/>
    </xf>
    <xf numFmtId="44" fontId="1" fillId="0" borderId="78" xfId="49" applyNumberFormat="1" applyFont="1" applyFill="1" applyBorder="1" applyAlignment="1">
      <alignment vertical="center"/>
    </xf>
    <xf numFmtId="0" fontId="9" fillId="0" borderId="79" xfId="0" applyFont="1" applyFill="1" applyBorder="1" applyAlignment="1" applyProtection="1">
      <alignment horizontal="left" vertical="center" wrapText="1"/>
      <protection locked="0"/>
    </xf>
    <xf numFmtId="1" fontId="1" fillId="0" borderId="71" xfId="49" applyNumberFormat="1" applyFont="1" applyFill="1" applyBorder="1" applyAlignment="1">
      <alignment horizontal="center" vertical="center"/>
    </xf>
    <xf numFmtId="167" fontId="1" fillId="0" borderId="77" xfId="49" applyNumberFormat="1" applyFont="1" applyFill="1" applyBorder="1" applyAlignment="1">
      <alignment vertical="center"/>
    </xf>
    <xf numFmtId="44" fontId="1" fillId="0" borderId="80" xfId="49" applyNumberFormat="1" applyFont="1" applyFill="1" applyBorder="1" applyAlignment="1">
      <alignment vertical="center"/>
    </xf>
    <xf numFmtId="0" fontId="42" fillId="0" borderId="81" xfId="49" applyFont="1" applyFill="1" applyBorder="1" applyAlignment="1">
      <alignment vertical="center" wrapText="1"/>
    </xf>
    <xf numFmtId="0" fontId="9" fillId="0" borderId="82" xfId="49" applyFont="1" applyFill="1" applyBorder="1" applyAlignment="1">
      <alignment vertical="center"/>
    </xf>
    <xf numFmtId="44" fontId="33" fillId="0" borderId="83" xfId="49" applyNumberFormat="1" applyFont="1" applyFill="1" applyBorder="1" applyAlignment="1">
      <alignment vertical="center"/>
    </xf>
    <xf numFmtId="0" fontId="9" fillId="0" borderId="81" xfId="49" applyFont="1" applyFill="1" applyBorder="1" applyAlignment="1">
      <alignment vertical="center"/>
    </xf>
    <xf numFmtId="44" fontId="9" fillId="0" borderId="84" xfId="49" applyNumberFormat="1" applyFont="1" applyFill="1" applyBorder="1" applyAlignment="1">
      <alignment vertical="center"/>
    </xf>
    <xf numFmtId="0" fontId="30" fillId="0" borderId="85" xfId="49" applyFont="1" applyFill="1" applyBorder="1" applyAlignment="1">
      <alignment vertical="center"/>
    </xf>
    <xf numFmtId="44" fontId="9" fillId="0" borderId="74" xfId="49" applyNumberFormat="1" applyFont="1" applyFill="1" applyBorder="1" applyAlignment="1">
      <alignment vertical="center"/>
    </xf>
    <xf numFmtId="1" fontId="9" fillId="0" borderId="71" xfId="49" applyNumberFormat="1" applyFont="1" applyFill="1" applyBorder="1" applyAlignment="1">
      <alignment horizontal="center" vertical="center"/>
    </xf>
    <xf numFmtId="0" fontId="33" fillId="0" borderId="50" xfId="49" applyFont="1" applyFill="1" applyBorder="1" applyAlignment="1">
      <alignment vertical="center" wrapText="1"/>
    </xf>
    <xf numFmtId="0" fontId="9" fillId="0" borderId="50" xfId="49" applyFont="1" applyFill="1" applyBorder="1" applyAlignment="1">
      <alignment vertical="center" wrapText="1"/>
    </xf>
    <xf numFmtId="0" fontId="9" fillId="0" borderId="86" xfId="49" applyFont="1" applyFill="1" applyBorder="1" applyAlignment="1">
      <alignment vertical="center"/>
    </xf>
    <xf numFmtId="0" fontId="33" fillId="0" borderId="50" xfId="49" applyFont="1" applyFill="1" applyBorder="1" applyAlignment="1">
      <alignment vertical="center"/>
    </xf>
    <xf numFmtId="0" fontId="9" fillId="0" borderId="50" xfId="49" applyFont="1" applyFill="1" applyBorder="1" applyAlignment="1">
      <alignment vertical="center"/>
    </xf>
    <xf numFmtId="0" fontId="9" fillId="0" borderId="87" xfId="49" applyFont="1" applyFill="1" applyBorder="1" applyAlignment="1">
      <alignment horizontal="center" vertical="center"/>
    </xf>
    <xf numFmtId="49" fontId="39" fillId="0" borderId="88" xfId="49" applyNumberFormat="1" applyFont="1" applyFill="1" applyBorder="1" applyAlignment="1">
      <alignment horizontal="center" vertical="center"/>
    </xf>
    <xf numFmtId="0" fontId="9" fillId="0" borderId="0" xfId="49" applyFont="1" applyFill="1" applyBorder="1" applyAlignment="1">
      <alignment horizontal="center" vertical="center"/>
    </xf>
    <xf numFmtId="0" fontId="1" fillId="0" borderId="89" xfId="49" applyFont="1" applyFill="1" applyBorder="1" applyAlignment="1">
      <alignment vertical="center" wrapText="1"/>
    </xf>
    <xf numFmtId="0" fontId="9" fillId="0" borderId="90" xfId="49" applyFont="1" applyFill="1" applyBorder="1" applyAlignment="1">
      <alignment horizontal="center" vertical="center"/>
    </xf>
    <xf numFmtId="1" fontId="9" fillId="0" borderId="90" xfId="49" applyNumberFormat="1" applyFont="1" applyFill="1" applyBorder="1" applyAlignment="1">
      <alignment horizontal="center" vertical="center"/>
    </xf>
    <xf numFmtId="167" fontId="9" fillId="0" borderId="90" xfId="49" applyNumberFormat="1" applyFont="1" applyFill="1" applyBorder="1" applyAlignment="1">
      <alignment vertical="center"/>
    </xf>
    <xf numFmtId="167" fontId="9" fillId="0" borderId="87" xfId="49" applyNumberFormat="1" applyFont="1" applyFill="1" applyBorder="1" applyAlignment="1">
      <alignment vertical="center"/>
    </xf>
    <xf numFmtId="44" fontId="1" fillId="0" borderId="91" xfId="49" applyNumberFormat="1" applyFont="1" applyFill="1" applyBorder="1" applyAlignment="1">
      <alignment vertical="center"/>
    </xf>
    <xf numFmtId="0" fontId="9" fillId="0" borderId="92" xfId="49" applyFont="1" applyFill="1" applyBorder="1" applyAlignment="1">
      <alignment vertical="center"/>
    </xf>
    <xf numFmtId="44" fontId="33" fillId="0" borderId="93" xfId="49" applyNumberFormat="1" applyFont="1" applyFill="1" applyBorder="1" applyAlignment="1">
      <alignment vertical="center"/>
    </xf>
    <xf numFmtId="44" fontId="9" fillId="0" borderId="94" xfId="49" applyNumberFormat="1" applyFont="1" applyFill="1" applyBorder="1" applyAlignment="1">
      <alignment vertical="center"/>
    </xf>
    <xf numFmtId="0" fontId="33" fillId="0" borderId="95" xfId="49" applyFont="1" applyFill="1" applyBorder="1" applyAlignment="1">
      <alignment vertical="center"/>
    </xf>
    <xf numFmtId="44" fontId="33" fillId="0" borderId="80" xfId="49" applyNumberFormat="1" applyFont="1" applyFill="1" applyBorder="1" applyAlignment="1">
      <alignment vertical="center"/>
    </xf>
    <xf numFmtId="167" fontId="9" fillId="0" borderId="77" xfId="49" applyNumberFormat="1" applyFont="1" applyFill="1" applyBorder="1" applyAlignment="1">
      <alignment vertical="center"/>
    </xf>
    <xf numFmtId="44" fontId="1" fillId="0" borderId="96" xfId="49" applyNumberFormat="1" applyFont="1" applyFill="1" applyBorder="1" applyAlignment="1">
      <alignment vertical="center"/>
    </xf>
    <xf numFmtId="44" fontId="42" fillId="0" borderId="78" xfId="49" applyNumberFormat="1" applyFont="1" applyFill="1" applyBorder="1" applyAlignment="1">
      <alignment vertical="center"/>
    </xf>
    <xf numFmtId="0" fontId="9" fillId="0" borderId="95" xfId="49" applyFont="1" applyFill="1" applyBorder="1" applyAlignment="1">
      <alignment vertical="center"/>
    </xf>
    <xf numFmtId="49" fontId="39" fillId="0" borderId="86" xfId="49" applyNumberFormat="1" applyFont="1" applyFill="1" applyBorder="1" applyAlignment="1">
      <alignment horizontal="center" vertical="center"/>
    </xf>
    <xf numFmtId="0" fontId="9" fillId="0" borderId="97" xfId="50" applyFont="1" applyFill="1" applyBorder="1" applyAlignment="1">
      <alignment horizontal="left" vertical="center" wrapText="1"/>
      <protection locked="0"/>
    </xf>
    <xf numFmtId="0" fontId="9" fillId="0" borderId="86" xfId="49" applyFont="1" applyFill="1" applyBorder="1" applyAlignment="1">
      <alignment horizontal="center" vertical="center"/>
    </xf>
    <xf numFmtId="44" fontId="1" fillId="0" borderId="98" xfId="49" applyNumberFormat="1" applyFont="1" applyFill="1" applyBorder="1" applyAlignment="1">
      <alignment vertical="center"/>
    </xf>
    <xf numFmtId="0" fontId="1" fillId="0" borderId="0" xfId="49" applyFont="1" applyFill="1" applyBorder="1" applyAlignment="1">
      <alignment vertical="center"/>
    </xf>
    <xf numFmtId="169" fontId="9" fillId="0" borderId="0" xfId="49" applyNumberFormat="1" applyFont="1" applyFill="1" applyBorder="1" applyAlignment="1">
      <alignment horizontal="center" vertical="center"/>
    </xf>
    <xf numFmtId="37" fontId="17" fillId="0" borderId="99" xfId="29" applyNumberFormat="1" applyFont="1" applyFill="1" applyBorder="1" applyAlignment="1">
      <alignment vertical="center"/>
      <protection locked="0"/>
    </xf>
    <xf numFmtId="44" fontId="33" fillId="0" borderId="83" xfId="30" applyNumberFormat="1" applyFont="1" applyFill="1" applyBorder="1" applyAlignment="1">
      <alignment vertical="center"/>
    </xf>
  </cellXfs>
  <cellStyles count="51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19"/>
    <cellStyle name="Celkem" xfId="20" builtinId="25" customBuiltin="1"/>
    <cellStyle name="Kontrolní buňka" xfId="22" builtinId="23" customBuiltin="1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Normální 2" xfId="49"/>
    <cellStyle name="Normální 3" xfId="50"/>
    <cellStyle name="normální_3A092853201 - MVE Vranov 2(4)" xfId="29"/>
    <cellStyle name="normální_IV_Oceneni_soupisu_R1" xfId="30"/>
    <cellStyle name="normální_VD Vranov DSP - rozpočet" xfId="31"/>
    <cellStyle name="normální_VDDB_jez_18.10.2007 - rozpočet" xfId="32"/>
    <cellStyle name="popis polozky" xfId="33"/>
    <cellStyle name="Poznámka" xfId="34" builtinId="10" customBuiltin="1"/>
    <cellStyle name="Propojená buňka" xfId="35" builtinId="24" customBuiltin="1"/>
    <cellStyle name="Správně" xfId="36" builtinId="26" customBuiltin="1"/>
    <cellStyle name="Styl 1" xfId="37"/>
    <cellStyle name="Špatně" xfId="21" builtinId="27" customBuiltin="1"/>
    <cellStyle name="Text upozornění" xfId="38" builtinId="11" customBuiltin="1"/>
    <cellStyle name="Vstup" xfId="39" builtinId="20" customBuiltin="1"/>
    <cellStyle name="Výpočet" xfId="40" builtinId="22" customBuiltin="1"/>
    <cellStyle name="Výstup" xfId="41" builtinId="21" customBuiltin="1"/>
    <cellStyle name="Vysvětlující text" xfId="42" builtinId="53" customBuiltin="1"/>
    <cellStyle name="Zvýraznění 1" xfId="43" builtinId="29" customBuiltin="1"/>
    <cellStyle name="Zvýraznění 2" xfId="44" builtinId="33" customBuiltin="1"/>
    <cellStyle name="Zvýraznění 3" xfId="45" builtinId="37" customBuiltin="1"/>
    <cellStyle name="Zvýraznění 4" xfId="46" builtinId="41" customBuiltin="1"/>
    <cellStyle name="Zvýraznění 5" xfId="47" builtinId="45" customBuiltin="1"/>
    <cellStyle name="Zvýraznění 6" xfId="4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B31" sqref="B31"/>
    </sheetView>
  </sheetViews>
  <sheetFormatPr defaultRowHeight="12.75" x14ac:dyDescent="0.2"/>
  <cols>
    <col min="1" max="1" width="12.42578125" style="502" customWidth="1"/>
    <col min="2" max="2" width="57.85546875" style="502" customWidth="1"/>
    <col min="3" max="4" width="18.7109375" style="502" customWidth="1"/>
    <col min="5" max="5" width="60.7109375" style="502" customWidth="1"/>
    <col min="6" max="6" width="9.140625" style="502"/>
    <col min="7" max="7" width="7.7109375" style="502" customWidth="1"/>
    <col min="8" max="8" width="6.85546875" style="502" customWidth="1"/>
    <col min="9" max="9" width="7.5703125" style="502" customWidth="1"/>
    <col min="10" max="10" width="3" style="502" customWidth="1"/>
    <col min="11" max="11" width="11.28515625" style="502" customWidth="1"/>
    <col min="12" max="260" width="9.140625" style="502"/>
    <col min="261" max="261" width="12.7109375" style="502" bestFit="1" customWidth="1"/>
    <col min="262" max="516" width="9.140625" style="502"/>
    <col min="517" max="517" width="12.7109375" style="502" bestFit="1" customWidth="1"/>
    <col min="518" max="772" width="9.140625" style="502"/>
    <col min="773" max="773" width="12.7109375" style="502" bestFit="1" customWidth="1"/>
    <col min="774" max="1028" width="9.140625" style="502"/>
    <col min="1029" max="1029" width="12.7109375" style="502" bestFit="1" customWidth="1"/>
    <col min="1030" max="1284" width="9.140625" style="502"/>
    <col min="1285" max="1285" width="12.7109375" style="502" bestFit="1" customWidth="1"/>
    <col min="1286" max="1540" width="9.140625" style="502"/>
    <col min="1541" max="1541" width="12.7109375" style="502" bestFit="1" customWidth="1"/>
    <col min="1542" max="1796" width="9.140625" style="502"/>
    <col min="1797" max="1797" width="12.7109375" style="502" bestFit="1" customWidth="1"/>
    <col min="1798" max="2052" width="9.140625" style="502"/>
    <col min="2053" max="2053" width="12.7109375" style="502" bestFit="1" customWidth="1"/>
    <col min="2054" max="2308" width="9.140625" style="502"/>
    <col min="2309" max="2309" width="12.7109375" style="502" bestFit="1" customWidth="1"/>
    <col min="2310" max="2564" width="9.140625" style="502"/>
    <col min="2565" max="2565" width="12.7109375" style="502" bestFit="1" customWidth="1"/>
    <col min="2566" max="2820" width="9.140625" style="502"/>
    <col min="2821" max="2821" width="12.7109375" style="502" bestFit="1" customWidth="1"/>
    <col min="2822" max="3076" width="9.140625" style="502"/>
    <col min="3077" max="3077" width="12.7109375" style="502" bestFit="1" customWidth="1"/>
    <col min="3078" max="3332" width="9.140625" style="502"/>
    <col min="3333" max="3333" width="12.7109375" style="502" bestFit="1" customWidth="1"/>
    <col min="3334" max="3588" width="9.140625" style="502"/>
    <col min="3589" max="3589" width="12.7109375" style="502" bestFit="1" customWidth="1"/>
    <col min="3590" max="3844" width="9.140625" style="502"/>
    <col min="3845" max="3845" width="12.7109375" style="502" bestFit="1" customWidth="1"/>
    <col min="3846" max="4100" width="9.140625" style="502"/>
    <col min="4101" max="4101" width="12.7109375" style="502" bestFit="1" customWidth="1"/>
    <col min="4102" max="4356" width="9.140625" style="502"/>
    <col min="4357" max="4357" width="12.7109375" style="502" bestFit="1" customWidth="1"/>
    <col min="4358" max="4612" width="9.140625" style="502"/>
    <col min="4613" max="4613" width="12.7109375" style="502" bestFit="1" customWidth="1"/>
    <col min="4614" max="4868" width="9.140625" style="502"/>
    <col min="4869" max="4869" width="12.7109375" style="502" bestFit="1" customWidth="1"/>
    <col min="4870" max="5124" width="9.140625" style="502"/>
    <col min="5125" max="5125" width="12.7109375" style="502" bestFit="1" customWidth="1"/>
    <col min="5126" max="5380" width="9.140625" style="502"/>
    <col min="5381" max="5381" width="12.7109375" style="502" bestFit="1" customWidth="1"/>
    <col min="5382" max="5636" width="9.140625" style="502"/>
    <col min="5637" max="5637" width="12.7109375" style="502" bestFit="1" customWidth="1"/>
    <col min="5638" max="5892" width="9.140625" style="502"/>
    <col min="5893" max="5893" width="12.7109375" style="502" bestFit="1" customWidth="1"/>
    <col min="5894" max="6148" width="9.140625" style="502"/>
    <col min="6149" max="6149" width="12.7109375" style="502" bestFit="1" customWidth="1"/>
    <col min="6150" max="6404" width="9.140625" style="502"/>
    <col min="6405" max="6405" width="12.7109375" style="502" bestFit="1" customWidth="1"/>
    <col min="6406" max="6660" width="9.140625" style="502"/>
    <col min="6661" max="6661" width="12.7109375" style="502" bestFit="1" customWidth="1"/>
    <col min="6662" max="6916" width="9.140625" style="502"/>
    <col min="6917" max="6917" width="12.7109375" style="502" bestFit="1" customWidth="1"/>
    <col min="6918" max="7172" width="9.140625" style="502"/>
    <col min="7173" max="7173" width="12.7109375" style="502" bestFit="1" customWidth="1"/>
    <col min="7174" max="7428" width="9.140625" style="502"/>
    <col min="7429" max="7429" width="12.7109375" style="502" bestFit="1" customWidth="1"/>
    <col min="7430" max="7684" width="9.140625" style="502"/>
    <col min="7685" max="7685" width="12.7109375" style="502" bestFit="1" customWidth="1"/>
    <col min="7686" max="7940" width="9.140625" style="502"/>
    <col min="7941" max="7941" width="12.7109375" style="502" bestFit="1" customWidth="1"/>
    <col min="7942" max="8196" width="9.140625" style="502"/>
    <col min="8197" max="8197" width="12.7109375" style="502" bestFit="1" customWidth="1"/>
    <col min="8198" max="8452" width="9.140625" style="502"/>
    <col min="8453" max="8453" width="12.7109375" style="502" bestFit="1" customWidth="1"/>
    <col min="8454" max="8708" width="9.140625" style="502"/>
    <col min="8709" max="8709" width="12.7109375" style="502" bestFit="1" customWidth="1"/>
    <col min="8710" max="8964" width="9.140625" style="502"/>
    <col min="8965" max="8965" width="12.7109375" style="502" bestFit="1" customWidth="1"/>
    <col min="8966" max="9220" width="9.140625" style="502"/>
    <col min="9221" max="9221" width="12.7109375" style="502" bestFit="1" customWidth="1"/>
    <col min="9222" max="9476" width="9.140625" style="502"/>
    <col min="9477" max="9477" width="12.7109375" style="502" bestFit="1" customWidth="1"/>
    <col min="9478" max="9732" width="9.140625" style="502"/>
    <col min="9733" max="9733" width="12.7109375" style="502" bestFit="1" customWidth="1"/>
    <col min="9734" max="9988" width="9.140625" style="502"/>
    <col min="9989" max="9989" width="12.7109375" style="502" bestFit="1" customWidth="1"/>
    <col min="9990" max="10244" width="9.140625" style="502"/>
    <col min="10245" max="10245" width="12.7109375" style="502" bestFit="1" customWidth="1"/>
    <col min="10246" max="10500" width="9.140625" style="502"/>
    <col min="10501" max="10501" width="12.7109375" style="502" bestFit="1" customWidth="1"/>
    <col min="10502" max="10756" width="9.140625" style="502"/>
    <col min="10757" max="10757" width="12.7109375" style="502" bestFit="1" customWidth="1"/>
    <col min="10758" max="11012" width="9.140625" style="502"/>
    <col min="11013" max="11013" width="12.7109375" style="502" bestFit="1" customWidth="1"/>
    <col min="11014" max="11268" width="9.140625" style="502"/>
    <col min="11269" max="11269" width="12.7109375" style="502" bestFit="1" customWidth="1"/>
    <col min="11270" max="11524" width="9.140625" style="502"/>
    <col min="11525" max="11525" width="12.7109375" style="502" bestFit="1" customWidth="1"/>
    <col min="11526" max="11780" width="9.140625" style="502"/>
    <col min="11781" max="11781" width="12.7109375" style="502" bestFit="1" customWidth="1"/>
    <col min="11782" max="12036" width="9.140625" style="502"/>
    <col min="12037" max="12037" width="12.7109375" style="502" bestFit="1" customWidth="1"/>
    <col min="12038" max="12292" width="9.140625" style="502"/>
    <col min="12293" max="12293" width="12.7109375" style="502" bestFit="1" customWidth="1"/>
    <col min="12294" max="12548" width="9.140625" style="502"/>
    <col min="12549" max="12549" width="12.7109375" style="502" bestFit="1" customWidth="1"/>
    <col min="12550" max="12804" width="9.140625" style="502"/>
    <col min="12805" max="12805" width="12.7109375" style="502" bestFit="1" customWidth="1"/>
    <col min="12806" max="13060" width="9.140625" style="502"/>
    <col min="13061" max="13061" width="12.7109375" style="502" bestFit="1" customWidth="1"/>
    <col min="13062" max="13316" width="9.140625" style="502"/>
    <col min="13317" max="13317" width="12.7109375" style="502" bestFit="1" customWidth="1"/>
    <col min="13318" max="13572" width="9.140625" style="502"/>
    <col min="13573" max="13573" width="12.7109375" style="502" bestFit="1" customWidth="1"/>
    <col min="13574" max="13828" width="9.140625" style="502"/>
    <col min="13829" max="13829" width="12.7109375" style="502" bestFit="1" customWidth="1"/>
    <col min="13830" max="14084" width="9.140625" style="502"/>
    <col min="14085" max="14085" width="12.7109375" style="502" bestFit="1" customWidth="1"/>
    <col min="14086" max="14340" width="9.140625" style="502"/>
    <col min="14341" max="14341" width="12.7109375" style="502" bestFit="1" customWidth="1"/>
    <col min="14342" max="14596" width="9.140625" style="502"/>
    <col min="14597" max="14597" width="12.7109375" style="502" bestFit="1" customWidth="1"/>
    <col min="14598" max="14852" width="9.140625" style="502"/>
    <col min="14853" max="14853" width="12.7109375" style="502" bestFit="1" customWidth="1"/>
    <col min="14854" max="15108" width="9.140625" style="502"/>
    <col min="15109" max="15109" width="12.7109375" style="502" bestFit="1" customWidth="1"/>
    <col min="15110" max="15364" width="9.140625" style="502"/>
    <col min="15365" max="15365" width="12.7109375" style="502" bestFit="1" customWidth="1"/>
    <col min="15366" max="15620" width="9.140625" style="502"/>
    <col min="15621" max="15621" width="12.7109375" style="502" bestFit="1" customWidth="1"/>
    <col min="15622" max="15876" width="9.140625" style="502"/>
    <col min="15877" max="15877" width="12.7109375" style="502" bestFit="1" customWidth="1"/>
    <col min="15878" max="16132" width="9.140625" style="502"/>
    <col min="16133" max="16133" width="12.7109375" style="502" bestFit="1" customWidth="1"/>
    <col min="16134" max="16384" width="9.140625" style="502"/>
  </cols>
  <sheetData>
    <row r="1" spans="1:6" s="509" customFormat="1" ht="20.25" x14ac:dyDescent="0.3">
      <c r="A1" s="499" t="s">
        <v>928</v>
      </c>
      <c r="B1" s="507" t="s">
        <v>927</v>
      </c>
      <c r="C1" s="508"/>
    </row>
    <row r="3" spans="1:6" ht="15.75" x14ac:dyDescent="0.25">
      <c r="A3" s="510" t="s">
        <v>917</v>
      </c>
      <c r="B3" s="510" t="s">
        <v>874</v>
      </c>
      <c r="C3" s="501"/>
      <c r="D3" s="501"/>
    </row>
    <row r="7" spans="1:6" s="503" customFormat="1" ht="15.75" x14ac:dyDescent="0.25">
      <c r="A7" s="500" t="s">
        <v>929</v>
      </c>
      <c r="B7" s="500" t="s">
        <v>918</v>
      </c>
    </row>
    <row r="8" spans="1:6" s="503" customFormat="1" ht="15.75" x14ac:dyDescent="0.25">
      <c r="A8" s="500" t="s">
        <v>930</v>
      </c>
      <c r="B8" s="500" t="s">
        <v>919</v>
      </c>
    </row>
    <row r="9" spans="1:6" s="503" customFormat="1" ht="16.5" customHeight="1" x14ac:dyDescent="0.25">
      <c r="A9" s="500" t="s">
        <v>931</v>
      </c>
      <c r="B9" s="504" t="s">
        <v>280</v>
      </c>
    </row>
    <row r="10" spans="1:6" ht="16.5" customHeight="1" x14ac:dyDescent="0.25">
      <c r="A10" s="500" t="s">
        <v>932</v>
      </c>
      <c r="B10" s="505" t="s">
        <v>274</v>
      </c>
      <c r="C10" s="502" t="s">
        <v>249</v>
      </c>
      <c r="E10" s="502" t="s">
        <v>249</v>
      </c>
      <c r="F10" s="502" t="s">
        <v>249</v>
      </c>
    </row>
    <row r="11" spans="1:6" ht="16.5" customHeight="1" x14ac:dyDescent="0.25">
      <c r="A11" s="500" t="s">
        <v>933</v>
      </c>
      <c r="B11" s="505" t="s">
        <v>275</v>
      </c>
    </row>
    <row r="12" spans="1:6" ht="16.5" customHeight="1" x14ac:dyDescent="0.25">
      <c r="A12" s="500" t="s">
        <v>944</v>
      </c>
      <c r="B12" s="505" t="s">
        <v>276</v>
      </c>
    </row>
    <row r="13" spans="1:6" ht="16.5" customHeight="1" x14ac:dyDescent="0.25">
      <c r="A13" s="500" t="s">
        <v>934</v>
      </c>
      <c r="B13" s="505" t="s">
        <v>286</v>
      </c>
    </row>
    <row r="14" spans="1:6" ht="16.5" customHeight="1" x14ac:dyDescent="0.25">
      <c r="A14" s="500" t="s">
        <v>935</v>
      </c>
      <c r="B14" s="505" t="s">
        <v>920</v>
      </c>
    </row>
    <row r="15" spans="1:6" ht="16.5" customHeight="1" x14ac:dyDescent="0.25">
      <c r="A15" s="500" t="s">
        <v>936</v>
      </c>
      <c r="B15" s="505" t="s">
        <v>921</v>
      </c>
    </row>
    <row r="16" spans="1:6" ht="16.5" customHeight="1" x14ac:dyDescent="0.25">
      <c r="A16" s="500" t="s">
        <v>937</v>
      </c>
      <c r="B16" s="506" t="s">
        <v>429</v>
      </c>
    </row>
    <row r="17" spans="1:2" ht="16.5" customHeight="1" x14ac:dyDescent="0.25">
      <c r="A17" s="500" t="s">
        <v>249</v>
      </c>
      <c r="B17" s="506"/>
    </row>
    <row r="18" spans="1:2" ht="16.5" customHeight="1" x14ac:dyDescent="0.25">
      <c r="A18" s="500" t="s">
        <v>938</v>
      </c>
      <c r="B18" s="504" t="s">
        <v>284</v>
      </c>
    </row>
    <row r="19" spans="1:2" ht="16.5" customHeight="1" x14ac:dyDescent="0.25">
      <c r="A19" s="500" t="s">
        <v>939</v>
      </c>
      <c r="B19" s="463" t="s">
        <v>281</v>
      </c>
    </row>
    <row r="20" spans="1:2" ht="16.5" customHeight="1" x14ac:dyDescent="0.25">
      <c r="A20" s="500" t="s">
        <v>940</v>
      </c>
      <c r="B20" s="463" t="s">
        <v>282</v>
      </c>
    </row>
    <row r="21" spans="1:2" ht="16.5" customHeight="1" x14ac:dyDescent="0.25">
      <c r="A21" s="500" t="s">
        <v>941</v>
      </c>
      <c r="B21" s="463" t="s">
        <v>283</v>
      </c>
    </row>
    <row r="22" spans="1:2" ht="16.5" customHeight="1" x14ac:dyDescent="0.25">
      <c r="A22" s="500" t="s">
        <v>942</v>
      </c>
      <c r="B22" s="463" t="s">
        <v>287</v>
      </c>
    </row>
    <row r="23" spans="1:2" ht="16.5" customHeight="1" x14ac:dyDescent="0.25">
      <c r="A23" s="500" t="s">
        <v>943</v>
      </c>
      <c r="B23" s="506" t="s">
        <v>428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4"/>
  <sheetViews>
    <sheetView topLeftCell="A145" zoomScaleNormal="100" workbookViewId="0">
      <selection activeCell="H176" sqref="H176"/>
    </sheetView>
  </sheetViews>
  <sheetFormatPr defaultColWidth="9" defaultRowHeight="10.5" x14ac:dyDescent="0.2"/>
  <cols>
    <col min="1" max="1" width="10.42578125" style="331" customWidth="1"/>
    <col min="2" max="2" width="6.7109375" style="273" customWidth="1"/>
    <col min="3" max="3" width="7.28515625" style="273" customWidth="1"/>
    <col min="4" max="4" width="53.42578125" style="332" customWidth="1"/>
    <col min="5" max="5" width="8.28515625" style="542" customWidth="1"/>
    <col min="6" max="6" width="4.7109375" style="543" customWidth="1"/>
    <col min="7" max="7" width="8.7109375" style="334" customWidth="1"/>
    <col min="8" max="8" width="15.7109375" style="335" customWidth="1"/>
    <col min="9" max="9" width="23.42578125" style="571" customWidth="1"/>
    <col min="10" max="10" width="15.28515625" style="546" customWidth="1"/>
    <col min="11" max="16384" width="9" style="536"/>
  </cols>
  <sheetData>
    <row r="1" spans="1:10" ht="20.25" customHeight="1" x14ac:dyDescent="0.2">
      <c r="A1" s="511" t="str">
        <f>Titul!A19</f>
        <v>F.2.2.2.1.</v>
      </c>
      <c r="B1" s="511" t="str">
        <f>Titul!B1</f>
        <v>Soupis prací a dodávek</v>
      </c>
      <c r="C1" s="149"/>
      <c r="D1" s="149"/>
      <c r="E1" s="150"/>
      <c r="F1" s="151"/>
      <c r="G1" s="152"/>
      <c r="H1" s="150"/>
      <c r="I1" s="552"/>
      <c r="J1" s="153"/>
    </row>
    <row r="2" spans="1:10" ht="12.75" customHeight="1" x14ac:dyDescent="0.2">
      <c r="A2" s="155" t="s">
        <v>288</v>
      </c>
      <c r="B2" s="149"/>
      <c r="C2" s="149"/>
      <c r="D2" s="156"/>
      <c r="E2" s="157"/>
      <c r="F2" s="158"/>
      <c r="G2" s="156"/>
      <c r="H2" s="153"/>
      <c r="I2" s="552"/>
      <c r="J2" s="154"/>
    </row>
    <row r="3" spans="1:10" ht="12.75" customHeight="1" x14ac:dyDescent="0.2">
      <c r="A3" s="155" t="s">
        <v>326</v>
      </c>
      <c r="B3" s="149"/>
      <c r="C3" s="149"/>
      <c r="D3" s="156"/>
      <c r="E3" s="157"/>
      <c r="F3" s="158"/>
      <c r="G3" s="156" t="s">
        <v>38</v>
      </c>
      <c r="H3" s="153"/>
      <c r="I3" s="552"/>
      <c r="J3" s="154"/>
    </row>
    <row r="4" spans="1:10" ht="12.75" customHeight="1" x14ac:dyDescent="0.2">
      <c r="A4" s="159"/>
      <c r="B4" s="149"/>
      <c r="C4" s="160"/>
      <c r="D4" s="156"/>
      <c r="E4" s="157"/>
      <c r="F4" s="158"/>
      <c r="G4" s="156" t="s">
        <v>39</v>
      </c>
      <c r="H4" s="153"/>
      <c r="I4" s="552"/>
      <c r="J4" s="154"/>
    </row>
    <row r="5" spans="1:10" ht="12.75" customHeight="1" x14ac:dyDescent="0.2">
      <c r="A5" s="161" t="s">
        <v>40</v>
      </c>
      <c r="B5" s="149"/>
      <c r="C5" s="149"/>
      <c r="D5" s="156"/>
      <c r="E5" s="157"/>
      <c r="F5" s="158"/>
      <c r="G5" s="156" t="s">
        <v>252</v>
      </c>
      <c r="H5" s="162" t="s">
        <v>289</v>
      </c>
      <c r="I5" s="552"/>
      <c r="J5" s="154"/>
    </row>
    <row r="6" spans="1:10" ht="6.75" customHeight="1" x14ac:dyDescent="0.2">
      <c r="A6" s="163"/>
      <c r="B6" s="149"/>
      <c r="C6" s="149"/>
      <c r="D6" s="150"/>
      <c r="E6" s="151"/>
      <c r="F6" s="152"/>
      <c r="G6" s="150"/>
      <c r="H6" s="153"/>
      <c r="I6" s="552"/>
      <c r="J6" s="154"/>
    </row>
    <row r="7" spans="1:10" ht="24.75" customHeight="1" x14ac:dyDescent="0.2">
      <c r="A7" s="164" t="s">
        <v>0</v>
      </c>
      <c r="B7" s="165"/>
      <c r="C7" s="165"/>
      <c r="D7" s="164" t="s">
        <v>3</v>
      </c>
      <c r="E7" s="166" t="s">
        <v>4</v>
      </c>
      <c r="F7" s="167"/>
      <c r="G7" s="164" t="s">
        <v>5</v>
      </c>
      <c r="H7" s="168" t="s">
        <v>6</v>
      </c>
      <c r="I7" s="553" t="s">
        <v>7</v>
      </c>
      <c r="J7" s="169" t="s">
        <v>41</v>
      </c>
    </row>
    <row r="8" spans="1:10" ht="12.75" customHeight="1" x14ac:dyDescent="0.2">
      <c r="A8" s="170" t="s">
        <v>9</v>
      </c>
      <c r="B8" s="170">
        <v>2</v>
      </c>
      <c r="C8" s="170">
        <v>3</v>
      </c>
      <c r="D8" s="170" t="s">
        <v>17</v>
      </c>
      <c r="E8" s="171">
        <v>5</v>
      </c>
      <c r="F8" s="172"/>
      <c r="G8" s="170" t="s">
        <v>20</v>
      </c>
      <c r="H8" s="173" t="s">
        <v>21</v>
      </c>
      <c r="I8" s="554" t="s">
        <v>23</v>
      </c>
      <c r="J8" s="174">
        <v>9</v>
      </c>
    </row>
    <row r="9" spans="1:10" ht="6" customHeight="1" x14ac:dyDescent="0.2">
      <c r="A9" s="175"/>
      <c r="B9" s="176"/>
      <c r="C9" s="176"/>
      <c r="D9" s="177"/>
      <c r="E9" s="178"/>
      <c r="F9" s="179"/>
      <c r="G9" s="177"/>
      <c r="H9" s="180"/>
      <c r="I9" s="557"/>
      <c r="J9" s="181"/>
    </row>
    <row r="10" spans="1:10" s="537" customFormat="1" ht="20.100000000000001" customHeight="1" thickBot="1" x14ac:dyDescent="0.25">
      <c r="A10" s="182" t="s">
        <v>42</v>
      </c>
      <c r="B10" s="183"/>
      <c r="C10" s="183"/>
      <c r="D10" s="184" t="s">
        <v>43</v>
      </c>
      <c r="E10" s="185"/>
      <c r="F10" s="186"/>
      <c r="G10" s="187"/>
      <c r="H10" s="188"/>
      <c r="I10" s="584"/>
      <c r="J10" s="189"/>
    </row>
    <row r="11" spans="1:10" s="538" customFormat="1" ht="12.75" x14ac:dyDescent="0.2">
      <c r="A11" s="190"/>
      <c r="B11" s="191" t="s">
        <v>44</v>
      </c>
      <c r="C11" s="192"/>
      <c r="D11" s="193" t="s">
        <v>45</v>
      </c>
      <c r="E11" s="4"/>
      <c r="F11" s="5"/>
      <c r="G11" s="6"/>
      <c r="H11" s="4"/>
      <c r="I11" s="577"/>
      <c r="J11" s="194"/>
    </row>
    <row r="12" spans="1:10" ht="12.75" x14ac:dyDescent="0.2">
      <c r="A12" s="195"/>
      <c r="B12" s="196"/>
      <c r="C12" s="197" t="s">
        <v>291</v>
      </c>
      <c r="D12" s="198" t="s">
        <v>267</v>
      </c>
      <c r="E12" s="9">
        <v>12000</v>
      </c>
      <c r="F12" s="7" t="s">
        <v>26</v>
      </c>
      <c r="G12" s="8"/>
      <c r="H12" s="9">
        <v>0</v>
      </c>
      <c r="I12" s="564">
        <f>E12*H12</f>
        <v>0</v>
      </c>
      <c r="J12" s="199"/>
    </row>
    <row r="13" spans="1:10" ht="89.25" x14ac:dyDescent="0.2">
      <c r="A13" s="195"/>
      <c r="B13" s="196"/>
      <c r="C13" s="197"/>
      <c r="D13" s="200" t="s">
        <v>290</v>
      </c>
      <c r="E13" s="9"/>
      <c r="F13" s="18"/>
      <c r="G13" s="8"/>
      <c r="H13" s="11"/>
      <c r="I13" s="564"/>
      <c r="J13" s="199"/>
    </row>
    <row r="14" spans="1:10" ht="12.75" x14ac:dyDescent="0.2">
      <c r="A14" s="195"/>
      <c r="B14" s="196"/>
      <c r="C14" s="201" t="s">
        <v>48</v>
      </c>
      <c r="D14" s="200" t="s">
        <v>480</v>
      </c>
      <c r="E14" s="41">
        <v>140</v>
      </c>
      <c r="F14" s="52" t="s">
        <v>26</v>
      </c>
      <c r="G14" s="40">
        <v>2</v>
      </c>
      <c r="H14" s="39">
        <v>0</v>
      </c>
      <c r="I14" s="573">
        <f>E14*G14*H14</f>
        <v>0</v>
      </c>
      <c r="J14" s="199"/>
    </row>
    <row r="15" spans="1:10" ht="12.75" x14ac:dyDescent="0.2">
      <c r="A15" s="195"/>
      <c r="B15" s="196"/>
      <c r="C15" s="201" t="s">
        <v>49</v>
      </c>
      <c r="D15" s="200" t="s">
        <v>479</v>
      </c>
      <c r="E15" s="41">
        <v>100</v>
      </c>
      <c r="F15" s="52" t="s">
        <v>26</v>
      </c>
      <c r="G15" s="40">
        <v>1</v>
      </c>
      <c r="H15" s="39">
        <v>0</v>
      </c>
      <c r="I15" s="573">
        <f>E15*G15*H15</f>
        <v>0</v>
      </c>
      <c r="J15" s="199"/>
    </row>
    <row r="16" spans="1:10" ht="12.75" x14ac:dyDescent="0.2">
      <c r="A16" s="195"/>
      <c r="B16" s="196"/>
      <c r="C16" s="197" t="s">
        <v>249</v>
      </c>
      <c r="D16" s="198" t="s">
        <v>54</v>
      </c>
      <c r="E16" s="9"/>
      <c r="F16" s="7"/>
      <c r="G16" s="8"/>
      <c r="H16" s="11" t="s">
        <v>249</v>
      </c>
      <c r="I16" s="564"/>
      <c r="J16" s="199"/>
    </row>
    <row r="17" spans="1:10" ht="12.75" x14ac:dyDescent="0.2">
      <c r="A17" s="195"/>
      <c r="B17" s="196"/>
      <c r="C17" s="201" t="s">
        <v>481</v>
      </c>
      <c r="D17" s="202" t="s">
        <v>477</v>
      </c>
      <c r="E17" s="9">
        <v>5600</v>
      </c>
      <c r="F17" s="18" t="s">
        <v>11</v>
      </c>
      <c r="G17" s="8">
        <v>1</v>
      </c>
      <c r="H17" s="11">
        <v>0</v>
      </c>
      <c r="I17" s="564">
        <f>E17*G17*H17</f>
        <v>0</v>
      </c>
      <c r="J17" s="199"/>
    </row>
    <row r="18" spans="1:10" ht="12.75" x14ac:dyDescent="0.2">
      <c r="A18" s="195"/>
      <c r="B18" s="196"/>
      <c r="C18" s="201" t="s">
        <v>482</v>
      </c>
      <c r="D18" s="202" t="s">
        <v>478</v>
      </c>
      <c r="E18" s="9">
        <v>60</v>
      </c>
      <c r="F18" s="18" t="s">
        <v>11</v>
      </c>
      <c r="G18" s="8">
        <v>2</v>
      </c>
      <c r="H18" s="11">
        <v>0</v>
      </c>
      <c r="I18" s="564">
        <f>E18*G18*H18</f>
        <v>0</v>
      </c>
      <c r="J18" s="199"/>
    </row>
    <row r="19" spans="1:10" ht="13.5" thickBot="1" x14ac:dyDescent="0.25">
      <c r="A19" s="195"/>
      <c r="B19" s="203"/>
      <c r="C19" s="204"/>
      <c r="D19" s="205"/>
      <c r="E19" s="53"/>
      <c r="F19" s="54"/>
      <c r="G19" s="55"/>
      <c r="H19" s="56"/>
      <c r="I19" s="580"/>
      <c r="J19" s="195"/>
    </row>
    <row r="20" spans="1:10" ht="13.5" thickBot="1" x14ac:dyDescent="0.25">
      <c r="A20" s="206"/>
      <c r="B20" s="207"/>
      <c r="C20" s="207"/>
      <c r="D20" s="208" t="s">
        <v>56</v>
      </c>
      <c r="E20" s="209"/>
      <c r="F20" s="210"/>
      <c r="G20" s="211"/>
      <c r="H20" s="212" t="s">
        <v>249</v>
      </c>
      <c r="I20" s="581">
        <f>SUM(I12:I18)</f>
        <v>0</v>
      </c>
      <c r="J20" s="213"/>
    </row>
    <row r="21" spans="1:10" ht="12.75" x14ac:dyDescent="0.2">
      <c r="A21" s="206"/>
      <c r="B21" s="214"/>
      <c r="C21" s="214"/>
      <c r="D21" s="13"/>
      <c r="E21" s="14"/>
      <c r="F21" s="15"/>
      <c r="G21" s="16"/>
      <c r="H21" s="17" t="s">
        <v>249</v>
      </c>
      <c r="I21" s="578"/>
      <c r="J21" s="215"/>
    </row>
    <row r="22" spans="1:10" ht="12.75" x14ac:dyDescent="0.2">
      <c r="A22" s="206"/>
      <c r="B22" s="216" t="s">
        <v>57</v>
      </c>
      <c r="C22" s="196"/>
      <c r="D22" s="217" t="s">
        <v>58</v>
      </c>
      <c r="E22" s="9"/>
      <c r="F22" s="7"/>
      <c r="G22" s="8"/>
      <c r="H22" s="11" t="s">
        <v>249</v>
      </c>
      <c r="I22" s="564"/>
      <c r="J22" s="215"/>
    </row>
    <row r="23" spans="1:10" ht="12.75" x14ac:dyDescent="0.2">
      <c r="A23" s="206"/>
      <c r="B23" s="196"/>
      <c r="C23" s="218"/>
      <c r="D23" s="198" t="s">
        <v>46</v>
      </c>
      <c r="E23" s="9"/>
      <c r="F23" s="7"/>
      <c r="G23" s="8"/>
      <c r="H23" s="11" t="s">
        <v>249</v>
      </c>
      <c r="I23" s="564">
        <f>SUM(I24:I30)</f>
        <v>0</v>
      </c>
      <c r="J23" s="215"/>
    </row>
    <row r="24" spans="1:10" ht="12.75" x14ac:dyDescent="0.2">
      <c r="A24" s="206"/>
      <c r="B24" s="196"/>
      <c r="C24" s="201" t="s">
        <v>59</v>
      </c>
      <c r="D24" s="200" t="s">
        <v>60</v>
      </c>
      <c r="E24" s="41">
        <v>4750</v>
      </c>
      <c r="F24" s="52" t="s">
        <v>26</v>
      </c>
      <c r="G24" s="40">
        <v>2</v>
      </c>
      <c r="H24" s="39">
        <v>0</v>
      </c>
      <c r="I24" s="573">
        <f t="shared" ref="I24:I29" si="0">E24*G24*H24</f>
        <v>0</v>
      </c>
      <c r="J24" s="215"/>
    </row>
    <row r="25" spans="1:10" ht="12.75" x14ac:dyDescent="0.2">
      <c r="A25" s="206"/>
      <c r="B25" s="196"/>
      <c r="C25" s="201" t="s">
        <v>61</v>
      </c>
      <c r="D25" s="200" t="s">
        <v>294</v>
      </c>
      <c r="E25" s="41">
        <v>275</v>
      </c>
      <c r="F25" s="52" t="s">
        <v>26</v>
      </c>
      <c r="G25" s="40">
        <v>8</v>
      </c>
      <c r="H25" s="39">
        <v>0</v>
      </c>
      <c r="I25" s="573">
        <f t="shared" si="0"/>
        <v>0</v>
      </c>
      <c r="J25" s="215"/>
    </row>
    <row r="26" spans="1:10" ht="12.75" x14ac:dyDescent="0.2">
      <c r="A26" s="206"/>
      <c r="B26" s="196"/>
      <c r="C26" s="201" t="s">
        <v>62</v>
      </c>
      <c r="D26" s="200" t="s">
        <v>295</v>
      </c>
      <c r="E26" s="41">
        <v>175</v>
      </c>
      <c r="F26" s="52" t="s">
        <v>26</v>
      </c>
      <c r="G26" s="40">
        <v>2</v>
      </c>
      <c r="H26" s="39">
        <v>0</v>
      </c>
      <c r="I26" s="573">
        <f t="shared" si="0"/>
        <v>0</v>
      </c>
      <c r="J26" s="215"/>
    </row>
    <row r="27" spans="1:10" ht="12.75" x14ac:dyDescent="0.2">
      <c r="A27" s="206"/>
      <c r="B27" s="196"/>
      <c r="C27" s="201" t="s">
        <v>63</v>
      </c>
      <c r="D27" s="200" t="s">
        <v>64</v>
      </c>
      <c r="E27" s="41">
        <v>600</v>
      </c>
      <c r="F27" s="52" t="s">
        <v>26</v>
      </c>
      <c r="G27" s="40">
        <v>2</v>
      </c>
      <c r="H27" s="39">
        <v>0</v>
      </c>
      <c r="I27" s="573">
        <f t="shared" si="0"/>
        <v>0</v>
      </c>
      <c r="J27" s="215"/>
    </row>
    <row r="28" spans="1:10" ht="12.75" x14ac:dyDescent="0.2">
      <c r="A28" s="219"/>
      <c r="B28" s="220"/>
      <c r="C28" s="201" t="s">
        <v>65</v>
      </c>
      <c r="D28" s="200" t="s">
        <v>883</v>
      </c>
      <c r="E28" s="41">
        <v>231</v>
      </c>
      <c r="F28" s="52" t="s">
        <v>26</v>
      </c>
      <c r="G28" s="40">
        <v>8</v>
      </c>
      <c r="H28" s="39">
        <v>0</v>
      </c>
      <c r="I28" s="573">
        <f t="shared" si="0"/>
        <v>0</v>
      </c>
      <c r="J28" s="215"/>
    </row>
    <row r="29" spans="1:10" ht="12.75" x14ac:dyDescent="0.2">
      <c r="A29" s="219"/>
      <c r="B29" s="220"/>
      <c r="C29" s="201" t="s">
        <v>67</v>
      </c>
      <c r="D29" s="200" t="s">
        <v>250</v>
      </c>
      <c r="E29" s="41">
        <v>175</v>
      </c>
      <c r="F29" s="52" t="s">
        <v>26</v>
      </c>
      <c r="G29" s="40">
        <v>8</v>
      </c>
      <c r="H29" s="39">
        <v>0</v>
      </c>
      <c r="I29" s="573">
        <f t="shared" si="0"/>
        <v>0</v>
      </c>
      <c r="J29" s="215"/>
    </row>
    <row r="30" spans="1:10" ht="12.75" x14ac:dyDescent="0.2">
      <c r="A30" s="206"/>
      <c r="B30" s="196"/>
      <c r="C30" s="201" t="s">
        <v>69</v>
      </c>
      <c r="D30" s="200" t="s">
        <v>66</v>
      </c>
      <c r="E30" s="41"/>
      <c r="F30" s="52"/>
      <c r="G30" s="40">
        <v>1</v>
      </c>
      <c r="H30" s="39">
        <v>0</v>
      </c>
      <c r="I30" s="573">
        <f>G30*H30</f>
        <v>0</v>
      </c>
      <c r="J30" s="215"/>
    </row>
    <row r="31" spans="1:10" ht="12.75" x14ac:dyDescent="0.2">
      <c r="A31" s="206"/>
      <c r="B31" s="196"/>
      <c r="C31" s="221"/>
      <c r="D31" s="198" t="s">
        <v>54</v>
      </c>
      <c r="E31" s="9"/>
      <c r="F31" s="7"/>
      <c r="G31" s="8"/>
      <c r="H31" s="11"/>
      <c r="I31" s="564">
        <f>SUM(I32:I33)</f>
        <v>0</v>
      </c>
      <c r="J31" s="215"/>
    </row>
    <row r="32" spans="1:10" ht="15" customHeight="1" x14ac:dyDescent="0.2">
      <c r="A32" s="206"/>
      <c r="B32" s="196"/>
      <c r="C32" s="201" t="s">
        <v>72</v>
      </c>
      <c r="D32" s="200" t="s">
        <v>68</v>
      </c>
      <c r="E32" s="41">
        <v>500</v>
      </c>
      <c r="F32" s="52" t="s">
        <v>11</v>
      </c>
      <c r="G32" s="40">
        <v>2</v>
      </c>
      <c r="H32" s="39">
        <v>0</v>
      </c>
      <c r="I32" s="573">
        <f>E32*G32*H32</f>
        <v>0</v>
      </c>
      <c r="J32" s="215"/>
    </row>
    <row r="33" spans="1:10" ht="12.75" x14ac:dyDescent="0.2">
      <c r="A33" s="206"/>
      <c r="B33" s="196"/>
      <c r="C33" s="201" t="s">
        <v>73</v>
      </c>
      <c r="D33" s="200" t="s">
        <v>70</v>
      </c>
      <c r="E33" s="41">
        <v>700</v>
      </c>
      <c r="F33" s="52" t="s">
        <v>11</v>
      </c>
      <c r="G33" s="40">
        <v>2</v>
      </c>
      <c r="H33" s="39">
        <v>0</v>
      </c>
      <c r="I33" s="573">
        <f>E33*G33*H33</f>
        <v>0</v>
      </c>
      <c r="J33" s="215"/>
    </row>
    <row r="34" spans="1:10" ht="12.75" x14ac:dyDescent="0.2">
      <c r="A34" s="206"/>
      <c r="B34" s="196"/>
      <c r="C34" s="221"/>
      <c r="D34" s="198" t="s">
        <v>71</v>
      </c>
      <c r="E34" s="9"/>
      <c r="F34" s="7"/>
      <c r="G34" s="8"/>
      <c r="H34" s="11"/>
      <c r="I34" s="564">
        <f>SUM(I36:I37)</f>
        <v>0</v>
      </c>
      <c r="J34" s="215"/>
    </row>
    <row r="35" spans="1:10" ht="12.75" x14ac:dyDescent="0.2">
      <c r="A35" s="206"/>
      <c r="B35" s="196"/>
      <c r="C35" s="196"/>
      <c r="D35" s="198" t="s">
        <v>55</v>
      </c>
      <c r="E35" s="9"/>
      <c r="F35" s="18"/>
      <c r="G35" s="8"/>
      <c r="H35" s="11"/>
      <c r="I35" s="564"/>
      <c r="J35" s="215"/>
    </row>
    <row r="36" spans="1:10" ht="12.75" x14ac:dyDescent="0.2">
      <c r="A36" s="206"/>
      <c r="B36" s="196"/>
      <c r="C36" s="201" t="s">
        <v>75</v>
      </c>
      <c r="D36" s="200" t="s">
        <v>60</v>
      </c>
      <c r="E36" s="41">
        <v>120</v>
      </c>
      <c r="F36" s="52" t="s">
        <v>11</v>
      </c>
      <c r="G36" s="40">
        <v>2</v>
      </c>
      <c r="H36" s="39">
        <v>0</v>
      </c>
      <c r="I36" s="573">
        <f>E36*G36*H36</f>
        <v>0</v>
      </c>
      <c r="J36" s="215"/>
    </row>
    <row r="37" spans="1:10" ht="12.75" x14ac:dyDescent="0.2">
      <c r="A37" s="206"/>
      <c r="B37" s="196"/>
      <c r="C37" s="201" t="s">
        <v>76</v>
      </c>
      <c r="D37" s="200" t="s">
        <v>270</v>
      </c>
      <c r="E37" s="41">
        <v>40</v>
      </c>
      <c r="F37" s="52" t="s">
        <v>11</v>
      </c>
      <c r="G37" s="40">
        <v>8</v>
      </c>
      <c r="H37" s="39">
        <v>0</v>
      </c>
      <c r="I37" s="573">
        <f>E37*G37*H37</f>
        <v>0</v>
      </c>
      <c r="J37" s="215"/>
    </row>
    <row r="38" spans="1:10" ht="12.75" x14ac:dyDescent="0.2">
      <c r="A38" s="206"/>
      <c r="B38" s="196"/>
      <c r="C38" s="221"/>
      <c r="D38" s="198" t="s">
        <v>74</v>
      </c>
      <c r="E38" s="9"/>
      <c r="F38" s="7"/>
      <c r="G38" s="8"/>
      <c r="H38" s="11"/>
      <c r="I38" s="564">
        <f>SUM(I39:I41)</f>
        <v>0</v>
      </c>
      <c r="J38" s="215"/>
    </row>
    <row r="39" spans="1:10" ht="12.75" x14ac:dyDescent="0.2">
      <c r="A39" s="206"/>
      <c r="B39" s="196"/>
      <c r="C39" s="201" t="s">
        <v>78</v>
      </c>
      <c r="D39" s="200" t="s">
        <v>270</v>
      </c>
      <c r="E39" s="41">
        <v>36</v>
      </c>
      <c r="F39" s="52" t="s">
        <v>11</v>
      </c>
      <c r="G39" s="40">
        <v>8</v>
      </c>
      <c r="H39" s="39">
        <v>0</v>
      </c>
      <c r="I39" s="573">
        <f>E39*G39*H39</f>
        <v>0</v>
      </c>
      <c r="J39" s="215"/>
    </row>
    <row r="40" spans="1:10" ht="12.75" x14ac:dyDescent="0.2">
      <c r="A40" s="206"/>
      <c r="B40" s="196"/>
      <c r="C40" s="201" t="s">
        <v>80</v>
      </c>
      <c r="D40" s="200" t="s">
        <v>77</v>
      </c>
      <c r="E40" s="41">
        <v>24</v>
      </c>
      <c r="F40" s="52" t="s">
        <v>11</v>
      </c>
      <c r="G40" s="40">
        <v>4</v>
      </c>
      <c r="H40" s="39">
        <v>0</v>
      </c>
      <c r="I40" s="573">
        <f>E40*G40*H40</f>
        <v>0</v>
      </c>
      <c r="J40" s="215"/>
    </row>
    <row r="41" spans="1:10" ht="12.75" x14ac:dyDescent="0.2">
      <c r="A41" s="206"/>
      <c r="B41" s="196"/>
      <c r="C41" s="201" t="s">
        <v>81</v>
      </c>
      <c r="D41" s="200" t="s">
        <v>79</v>
      </c>
      <c r="E41" s="41">
        <v>24</v>
      </c>
      <c r="F41" s="52" t="s">
        <v>11</v>
      </c>
      <c r="G41" s="40">
        <v>4</v>
      </c>
      <c r="H41" s="39">
        <v>0</v>
      </c>
      <c r="I41" s="573">
        <f>E41*G41*H41</f>
        <v>0</v>
      </c>
      <c r="J41" s="215"/>
    </row>
    <row r="42" spans="1:10" ht="13.5" thickBot="1" x14ac:dyDescent="0.25">
      <c r="A42" s="222"/>
      <c r="B42" s="223"/>
      <c r="C42" s="224"/>
      <c r="D42" s="225"/>
      <c r="E42" s="106"/>
      <c r="F42" s="110"/>
      <c r="G42" s="105"/>
      <c r="H42" s="107"/>
      <c r="I42" s="575"/>
      <c r="J42" s="226"/>
    </row>
    <row r="43" spans="1:10" ht="13.5" thickBot="1" x14ac:dyDescent="0.25">
      <c r="A43" s="206"/>
      <c r="B43" s="207"/>
      <c r="C43" s="207"/>
      <c r="D43" s="227" t="s">
        <v>82</v>
      </c>
      <c r="E43" s="228"/>
      <c r="F43" s="229"/>
      <c r="G43" s="230"/>
      <c r="H43" s="231" t="s">
        <v>249</v>
      </c>
      <c r="I43" s="555">
        <f>+I38+I34+I31+I23</f>
        <v>0</v>
      </c>
      <c r="J43" s="215"/>
    </row>
    <row r="44" spans="1:10" ht="12.75" x14ac:dyDescent="0.2">
      <c r="A44" s="206"/>
      <c r="B44" s="214"/>
      <c r="C44" s="214"/>
      <c r="D44" s="13"/>
      <c r="E44" s="14"/>
      <c r="F44" s="15"/>
      <c r="G44" s="16"/>
      <c r="H44" s="17" t="s">
        <v>249</v>
      </c>
      <c r="I44" s="578"/>
      <c r="J44" s="215"/>
    </row>
    <row r="45" spans="1:10" ht="12.75" x14ac:dyDescent="0.2">
      <c r="A45" s="206"/>
      <c r="B45" s="232" t="s">
        <v>83</v>
      </c>
      <c r="C45" s="196"/>
      <c r="D45" s="217" t="s">
        <v>84</v>
      </c>
      <c r="E45" s="9"/>
      <c r="F45" s="7"/>
      <c r="G45" s="8"/>
      <c r="H45" s="11" t="s">
        <v>249</v>
      </c>
      <c r="I45" s="564"/>
      <c r="J45" s="215"/>
    </row>
    <row r="46" spans="1:10" ht="12.75" x14ac:dyDescent="0.2">
      <c r="A46" s="206"/>
      <c r="B46" s="196"/>
      <c r="C46" s="218"/>
      <c r="D46" s="198" t="s">
        <v>46</v>
      </c>
      <c r="E46" s="9"/>
      <c r="F46" s="7"/>
      <c r="G46" s="8"/>
      <c r="H46" s="11" t="s">
        <v>249</v>
      </c>
      <c r="I46" s="564">
        <f>SUM(I47:I48)</f>
        <v>0</v>
      </c>
      <c r="J46" s="215"/>
    </row>
    <row r="47" spans="1:10" ht="12.75" x14ac:dyDescent="0.2">
      <c r="A47" s="206"/>
      <c r="B47" s="196"/>
      <c r="C47" s="197" t="s">
        <v>85</v>
      </c>
      <c r="D47" s="202" t="s">
        <v>86</v>
      </c>
      <c r="E47" s="9">
        <v>250</v>
      </c>
      <c r="F47" s="18" t="s">
        <v>26</v>
      </c>
      <c r="G47" s="8">
        <v>2</v>
      </c>
      <c r="H47" s="11">
        <v>0</v>
      </c>
      <c r="I47" s="564">
        <f>E47*G47*H47</f>
        <v>0</v>
      </c>
      <c r="J47" s="215"/>
    </row>
    <row r="48" spans="1:10" ht="12.75" x14ac:dyDescent="0.2">
      <c r="A48" s="206"/>
      <c r="B48" s="196"/>
      <c r="C48" s="197" t="s">
        <v>87</v>
      </c>
      <c r="D48" s="202" t="s">
        <v>88</v>
      </c>
      <c r="E48" s="9"/>
      <c r="F48" s="18"/>
      <c r="G48" s="8">
        <v>1</v>
      </c>
      <c r="H48" s="11">
        <v>0</v>
      </c>
      <c r="I48" s="564">
        <f>G48*H48</f>
        <v>0</v>
      </c>
      <c r="J48" s="215"/>
    </row>
    <row r="49" spans="1:10" ht="12.75" x14ac:dyDescent="0.2">
      <c r="A49" s="206"/>
      <c r="B49" s="196"/>
      <c r="C49" s="221"/>
      <c r="D49" s="198" t="s">
        <v>54</v>
      </c>
      <c r="E49" s="9"/>
      <c r="F49" s="18"/>
      <c r="G49" s="8"/>
      <c r="H49" s="11"/>
      <c r="I49" s="564">
        <f>SUM(I50)</f>
        <v>0</v>
      </c>
      <c r="J49" s="215"/>
    </row>
    <row r="50" spans="1:10" ht="12.75" x14ac:dyDescent="0.2">
      <c r="A50" s="206"/>
      <c r="B50" s="196"/>
      <c r="C50" s="197" t="s">
        <v>89</v>
      </c>
      <c r="D50" s="202" t="s">
        <v>55</v>
      </c>
      <c r="E50" s="9">
        <v>100</v>
      </c>
      <c r="F50" s="18" t="s">
        <v>11</v>
      </c>
      <c r="G50" s="8">
        <v>2</v>
      </c>
      <c r="H50" s="11">
        <v>0</v>
      </c>
      <c r="I50" s="564">
        <f>E50*G50*H50</f>
        <v>0</v>
      </c>
      <c r="J50" s="215"/>
    </row>
    <row r="51" spans="1:10" ht="13.5" thickBot="1" x14ac:dyDescent="0.25">
      <c r="A51" s="222"/>
      <c r="B51" s="223"/>
      <c r="C51" s="224"/>
      <c r="D51" s="13"/>
      <c r="E51" s="14"/>
      <c r="F51" s="15"/>
      <c r="G51" s="16"/>
      <c r="H51" s="17"/>
      <c r="I51" s="578"/>
      <c r="J51" s="226"/>
    </row>
    <row r="52" spans="1:10" ht="13.5" thickBot="1" x14ac:dyDescent="0.25">
      <c r="A52" s="206"/>
      <c r="B52" s="207"/>
      <c r="C52" s="207"/>
      <c r="D52" s="227" t="s">
        <v>90</v>
      </c>
      <c r="E52" s="228"/>
      <c r="F52" s="229"/>
      <c r="G52" s="230"/>
      <c r="H52" s="231" t="s">
        <v>249</v>
      </c>
      <c r="I52" s="555">
        <f>I49+I46</f>
        <v>0</v>
      </c>
      <c r="J52" s="215"/>
    </row>
    <row r="53" spans="1:10" ht="12.75" x14ac:dyDescent="0.2">
      <c r="A53" s="206"/>
      <c r="B53" s="214"/>
      <c r="C53" s="214"/>
      <c r="D53" s="13"/>
      <c r="E53" s="14"/>
      <c r="F53" s="15"/>
      <c r="G53" s="16"/>
      <c r="H53" s="17" t="s">
        <v>249</v>
      </c>
      <c r="I53" s="578"/>
      <c r="J53" s="215"/>
    </row>
    <row r="54" spans="1:10" ht="12.75" x14ac:dyDescent="0.2">
      <c r="A54" s="206"/>
      <c r="B54" s="232" t="s">
        <v>91</v>
      </c>
      <c r="C54" s="196"/>
      <c r="D54" s="217" t="s">
        <v>293</v>
      </c>
      <c r="E54" s="9"/>
      <c r="F54" s="18" t="s">
        <v>249</v>
      </c>
      <c r="G54" s="8" t="s">
        <v>249</v>
      </c>
      <c r="H54" s="11" t="s">
        <v>249</v>
      </c>
      <c r="I54" s="564"/>
      <c r="J54" s="215"/>
    </row>
    <row r="55" spans="1:10" ht="12.75" x14ac:dyDescent="0.2">
      <c r="A55" s="206"/>
      <c r="B55" s="196"/>
      <c r="C55" s="218"/>
      <c r="D55" s="198" t="s">
        <v>46</v>
      </c>
      <c r="E55" s="9"/>
      <c r="F55" s="18"/>
      <c r="G55" s="8"/>
      <c r="H55" s="11"/>
      <c r="I55" s="564">
        <f>SUM(I56:I59)</f>
        <v>0</v>
      </c>
      <c r="J55" s="215"/>
    </row>
    <row r="56" spans="1:10" ht="12.75" x14ac:dyDescent="0.2">
      <c r="A56" s="206"/>
      <c r="B56" s="196"/>
      <c r="C56" s="201" t="s">
        <v>92</v>
      </c>
      <c r="D56" s="200" t="s">
        <v>268</v>
      </c>
      <c r="E56" s="41">
        <v>25</v>
      </c>
      <c r="F56" s="52" t="s">
        <v>26</v>
      </c>
      <c r="G56" s="40">
        <v>20</v>
      </c>
      <c r="H56" s="39">
        <v>0</v>
      </c>
      <c r="I56" s="573">
        <f>E56*G56*H56</f>
        <v>0</v>
      </c>
      <c r="J56" s="215"/>
    </row>
    <row r="57" spans="1:10" ht="12.75" x14ac:dyDescent="0.2">
      <c r="A57" s="206"/>
      <c r="B57" s="196"/>
      <c r="C57" s="201" t="s">
        <v>93</v>
      </c>
      <c r="D57" s="200" t="s">
        <v>269</v>
      </c>
      <c r="E57" s="41">
        <v>50</v>
      </c>
      <c r="F57" s="52" t="s">
        <v>26</v>
      </c>
      <c r="G57" s="40">
        <v>2</v>
      </c>
      <c r="H57" s="39">
        <v>0</v>
      </c>
      <c r="I57" s="573">
        <f>E57*G57*H57</f>
        <v>0</v>
      </c>
      <c r="J57" s="215"/>
    </row>
    <row r="58" spans="1:10" ht="12.75" x14ac:dyDescent="0.2">
      <c r="A58" s="206"/>
      <c r="B58" s="196"/>
      <c r="C58" s="201" t="s">
        <v>94</v>
      </c>
      <c r="D58" s="200" t="s">
        <v>292</v>
      </c>
      <c r="E58" s="41">
        <v>550</v>
      </c>
      <c r="F58" s="52" t="s">
        <v>26</v>
      </c>
      <c r="G58" s="40">
        <v>1</v>
      </c>
      <c r="H58" s="39">
        <v>0</v>
      </c>
      <c r="I58" s="573">
        <f>E58*G58*H58</f>
        <v>0</v>
      </c>
      <c r="J58" s="215"/>
    </row>
    <row r="59" spans="1:10" ht="12.75" x14ac:dyDescent="0.2">
      <c r="A59" s="206"/>
      <c r="B59" s="196"/>
      <c r="C59" s="201" t="s">
        <v>95</v>
      </c>
      <c r="D59" s="200" t="s">
        <v>96</v>
      </c>
      <c r="E59" s="41"/>
      <c r="F59" s="52" t="s">
        <v>254</v>
      </c>
      <c r="G59" s="40">
        <v>1</v>
      </c>
      <c r="H59" s="39">
        <v>0</v>
      </c>
      <c r="I59" s="573">
        <f>G59*H59</f>
        <v>0</v>
      </c>
      <c r="J59" s="215"/>
    </row>
    <row r="60" spans="1:10" ht="12.75" x14ac:dyDescent="0.2">
      <c r="A60" s="206"/>
      <c r="B60" s="196"/>
      <c r="C60" s="221"/>
      <c r="D60" s="198" t="s">
        <v>54</v>
      </c>
      <c r="E60" s="9"/>
      <c r="F60" s="7"/>
      <c r="G60" s="8"/>
      <c r="H60" s="11"/>
      <c r="I60" s="564">
        <f>SUM(I61:I62)</f>
        <v>0</v>
      </c>
      <c r="J60" s="215"/>
    </row>
    <row r="61" spans="1:10" ht="15" customHeight="1" x14ac:dyDescent="0.2">
      <c r="A61" s="206"/>
      <c r="B61" s="196"/>
      <c r="C61" s="201" t="s">
        <v>97</v>
      </c>
      <c r="D61" s="200" t="s">
        <v>68</v>
      </c>
      <c r="E61" s="41">
        <v>600</v>
      </c>
      <c r="F61" s="52" t="s">
        <v>11</v>
      </c>
      <c r="G61" s="40">
        <v>2</v>
      </c>
      <c r="H61" s="39">
        <v>0</v>
      </c>
      <c r="I61" s="573">
        <f>E61*G61*H61</f>
        <v>0</v>
      </c>
      <c r="J61" s="215"/>
    </row>
    <row r="62" spans="1:10" ht="12.75" customHeight="1" x14ac:dyDescent="0.2">
      <c r="A62" s="206"/>
      <c r="B62" s="196"/>
      <c r="C62" s="201" t="s">
        <v>98</v>
      </c>
      <c r="D62" s="200" t="s">
        <v>70</v>
      </c>
      <c r="E62" s="41">
        <v>400</v>
      </c>
      <c r="F62" s="52" t="s">
        <v>11</v>
      </c>
      <c r="G62" s="40">
        <v>2</v>
      </c>
      <c r="H62" s="39">
        <v>0</v>
      </c>
      <c r="I62" s="573">
        <f>E62*G62*H62</f>
        <v>0</v>
      </c>
      <c r="J62" s="215"/>
    </row>
    <row r="63" spans="1:10" ht="12.75" x14ac:dyDescent="0.2">
      <c r="A63" s="206"/>
      <c r="B63" s="196"/>
      <c r="C63" s="221"/>
      <c r="D63" s="198" t="s">
        <v>71</v>
      </c>
      <c r="E63" s="9"/>
      <c r="F63" s="18"/>
      <c r="G63" s="8"/>
      <c r="H63" s="11"/>
      <c r="I63" s="564">
        <f>I64</f>
        <v>0</v>
      </c>
      <c r="J63" s="215"/>
    </row>
    <row r="64" spans="1:10" ht="13.5" thickBot="1" x14ac:dyDescent="0.25">
      <c r="A64" s="206"/>
      <c r="B64" s="196"/>
      <c r="C64" s="201" t="s">
        <v>99</v>
      </c>
      <c r="D64" s="200" t="s">
        <v>100</v>
      </c>
      <c r="E64" s="41">
        <v>1000</v>
      </c>
      <c r="F64" s="52" t="s">
        <v>11</v>
      </c>
      <c r="G64" s="40">
        <v>2</v>
      </c>
      <c r="H64" s="39">
        <v>0</v>
      </c>
      <c r="I64" s="573">
        <f>E64*G64*H64</f>
        <v>0</v>
      </c>
      <c r="J64" s="215"/>
    </row>
    <row r="65" spans="1:10" ht="13.5" thickBot="1" x14ac:dyDescent="0.25">
      <c r="A65" s="206"/>
      <c r="B65" s="207"/>
      <c r="C65" s="207"/>
      <c r="D65" s="227" t="s">
        <v>101</v>
      </c>
      <c r="E65" s="228"/>
      <c r="F65" s="229"/>
      <c r="G65" s="230"/>
      <c r="H65" s="231" t="s">
        <v>249</v>
      </c>
      <c r="I65" s="555">
        <f>I55+I60+I63</f>
        <v>0</v>
      </c>
      <c r="J65" s="215"/>
    </row>
    <row r="66" spans="1:10" ht="12.75" x14ac:dyDescent="0.2">
      <c r="A66" s="206"/>
      <c r="B66" s="214"/>
      <c r="C66" s="214"/>
      <c r="D66" s="13"/>
      <c r="E66" s="14"/>
      <c r="F66" s="15"/>
      <c r="G66" s="16"/>
      <c r="H66" s="17" t="s">
        <v>249</v>
      </c>
      <c r="I66" s="578"/>
      <c r="J66" s="215"/>
    </row>
    <row r="67" spans="1:10" ht="12.75" x14ac:dyDescent="0.2">
      <c r="A67" s="206"/>
      <c r="B67" s="232" t="s">
        <v>451</v>
      </c>
      <c r="C67" s="196"/>
      <c r="D67" s="217" t="s">
        <v>104</v>
      </c>
      <c r="E67" s="9"/>
      <c r="F67" s="18"/>
      <c r="G67" s="8"/>
      <c r="H67" s="11" t="s">
        <v>249</v>
      </c>
      <c r="I67" s="564"/>
      <c r="J67" s="215"/>
    </row>
    <row r="68" spans="1:10" ht="12.75" x14ac:dyDescent="0.2">
      <c r="A68" s="206"/>
      <c r="B68" s="197"/>
      <c r="C68" s="196"/>
      <c r="D68" s="198" t="s">
        <v>46</v>
      </c>
      <c r="E68" s="9"/>
      <c r="F68" s="18"/>
      <c r="G68" s="8"/>
      <c r="H68" s="11" t="s">
        <v>249</v>
      </c>
      <c r="I68" s="564">
        <f>SUM(I69)</f>
        <v>0</v>
      </c>
      <c r="J68" s="215"/>
    </row>
    <row r="69" spans="1:10" ht="12.75" x14ac:dyDescent="0.2">
      <c r="A69" s="206"/>
      <c r="B69" s="196"/>
      <c r="C69" s="201" t="s">
        <v>452</v>
      </c>
      <c r="D69" s="200" t="s">
        <v>102</v>
      </c>
      <c r="E69" s="41">
        <v>100</v>
      </c>
      <c r="F69" s="52" t="s">
        <v>26</v>
      </c>
      <c r="G69" s="40">
        <v>2</v>
      </c>
      <c r="H69" s="39">
        <v>0</v>
      </c>
      <c r="I69" s="573">
        <f>E69*G69*H69</f>
        <v>0</v>
      </c>
      <c r="J69" s="215"/>
    </row>
    <row r="70" spans="1:10" ht="12.75" x14ac:dyDescent="0.2">
      <c r="A70" s="206"/>
      <c r="B70" s="196"/>
      <c r="C70" s="221"/>
      <c r="D70" s="198" t="s">
        <v>54</v>
      </c>
      <c r="E70" s="9"/>
      <c r="F70" s="18"/>
      <c r="G70" s="8"/>
      <c r="H70" s="11"/>
      <c r="I70" s="564">
        <f>SUM(I71)</f>
        <v>0</v>
      </c>
      <c r="J70" s="215"/>
    </row>
    <row r="71" spans="1:10" ht="13.5" thickBot="1" x14ac:dyDescent="0.25">
      <c r="A71" s="206"/>
      <c r="B71" s="196"/>
      <c r="C71" s="201" t="s">
        <v>453</v>
      </c>
      <c r="D71" s="200" t="s">
        <v>464</v>
      </c>
      <c r="E71" s="41">
        <v>60</v>
      </c>
      <c r="F71" s="52" t="s">
        <v>11</v>
      </c>
      <c r="G71" s="40">
        <v>2</v>
      </c>
      <c r="H71" s="39">
        <v>0</v>
      </c>
      <c r="I71" s="573">
        <f>E71*G71*H71</f>
        <v>0</v>
      </c>
      <c r="J71" s="215"/>
    </row>
    <row r="72" spans="1:10" ht="13.5" thickBot="1" x14ac:dyDescent="0.25">
      <c r="A72" s="206"/>
      <c r="B72" s="207"/>
      <c r="C72" s="207"/>
      <c r="D72" s="227" t="s">
        <v>107</v>
      </c>
      <c r="E72" s="228"/>
      <c r="F72" s="229"/>
      <c r="G72" s="230"/>
      <c r="H72" s="231" t="s">
        <v>249</v>
      </c>
      <c r="I72" s="555">
        <f>I68+I70</f>
        <v>0</v>
      </c>
      <c r="J72" s="215"/>
    </row>
    <row r="73" spans="1:10" ht="12.75" x14ac:dyDescent="0.2">
      <c r="A73" s="206"/>
      <c r="B73" s="214"/>
      <c r="C73" s="214"/>
      <c r="D73" s="13"/>
      <c r="E73" s="14"/>
      <c r="F73" s="15"/>
      <c r="G73" s="16"/>
      <c r="H73" s="17" t="s">
        <v>249</v>
      </c>
      <c r="I73" s="578"/>
      <c r="J73" s="215"/>
    </row>
    <row r="74" spans="1:10" ht="12.75" x14ac:dyDescent="0.2">
      <c r="A74" s="206"/>
      <c r="B74" s="232" t="s">
        <v>103</v>
      </c>
      <c r="C74" s="196"/>
      <c r="D74" s="217" t="s">
        <v>109</v>
      </c>
      <c r="E74" s="9"/>
      <c r="F74" s="18"/>
      <c r="G74" s="8"/>
      <c r="H74" s="11" t="s">
        <v>249</v>
      </c>
      <c r="I74" s="564"/>
      <c r="J74" s="215"/>
    </row>
    <row r="75" spans="1:10" ht="12.75" x14ac:dyDescent="0.2">
      <c r="A75" s="206"/>
      <c r="B75" s="196"/>
      <c r="C75" s="221"/>
      <c r="D75" s="198" t="s">
        <v>46</v>
      </c>
      <c r="E75" s="9"/>
      <c r="F75" s="18"/>
      <c r="G75" s="8"/>
      <c r="H75" s="11" t="s">
        <v>249</v>
      </c>
      <c r="I75" s="564">
        <f>SUM(I76:I78)</f>
        <v>0</v>
      </c>
      <c r="J75" s="215"/>
    </row>
    <row r="76" spans="1:10" ht="12.75" x14ac:dyDescent="0.2">
      <c r="A76" s="206"/>
      <c r="B76" s="196"/>
      <c r="C76" s="201" t="s">
        <v>105</v>
      </c>
      <c r="D76" s="200" t="s">
        <v>271</v>
      </c>
      <c r="E76" s="41">
        <v>100</v>
      </c>
      <c r="F76" s="52" t="s">
        <v>26</v>
      </c>
      <c r="G76" s="40">
        <v>1</v>
      </c>
      <c r="H76" s="39">
        <v>0</v>
      </c>
      <c r="I76" s="573">
        <f>E76*G76*H76</f>
        <v>0</v>
      </c>
      <c r="J76" s="233"/>
    </row>
    <row r="77" spans="1:10" ht="14.25" x14ac:dyDescent="0.2">
      <c r="A77" s="206"/>
      <c r="B77" s="196"/>
      <c r="C77" s="201" t="s">
        <v>106</v>
      </c>
      <c r="D77" s="200" t="s">
        <v>538</v>
      </c>
      <c r="E77" s="41">
        <v>2</v>
      </c>
      <c r="F77" s="52" t="s">
        <v>512</v>
      </c>
      <c r="G77" s="40">
        <v>1</v>
      </c>
      <c r="H77" s="39">
        <v>0</v>
      </c>
      <c r="I77" s="573">
        <f>E77*G77*H77</f>
        <v>0</v>
      </c>
      <c r="J77" s="233"/>
    </row>
    <row r="78" spans="1:10" ht="12.75" x14ac:dyDescent="0.2">
      <c r="A78" s="206"/>
      <c r="B78" s="196"/>
      <c r="C78" s="201" t="s">
        <v>454</v>
      </c>
      <c r="D78" s="200" t="s">
        <v>113</v>
      </c>
      <c r="E78" s="41"/>
      <c r="F78" s="52"/>
      <c r="G78" s="40">
        <v>1</v>
      </c>
      <c r="H78" s="39">
        <v>0</v>
      </c>
      <c r="I78" s="573">
        <f>G78*H78</f>
        <v>0</v>
      </c>
      <c r="J78" s="233"/>
    </row>
    <row r="79" spans="1:10" ht="12.75" x14ac:dyDescent="0.2">
      <c r="A79" s="206"/>
      <c r="B79" s="196"/>
      <c r="C79" s="221"/>
      <c r="D79" s="198" t="s">
        <v>54</v>
      </c>
      <c r="E79" s="9"/>
      <c r="F79" s="7"/>
      <c r="G79" s="8"/>
      <c r="H79" s="11"/>
      <c r="I79" s="564">
        <f>SUM(I80:I81)</f>
        <v>0</v>
      </c>
      <c r="J79" s="215"/>
    </row>
    <row r="80" spans="1:10" ht="12.75" x14ac:dyDescent="0.2">
      <c r="A80" s="206"/>
      <c r="B80" s="196"/>
      <c r="C80" s="201" t="s">
        <v>455</v>
      </c>
      <c r="D80" s="200" t="s">
        <v>68</v>
      </c>
      <c r="E80" s="41">
        <v>200</v>
      </c>
      <c r="F80" s="52" t="s">
        <v>11</v>
      </c>
      <c r="G80" s="40">
        <v>1</v>
      </c>
      <c r="H80" s="39">
        <v>0</v>
      </c>
      <c r="I80" s="573">
        <f>E80*G80*H80</f>
        <v>0</v>
      </c>
      <c r="J80" s="233"/>
    </row>
    <row r="81" spans="1:10" ht="13.5" thickBot="1" x14ac:dyDescent="0.25">
      <c r="A81" s="206"/>
      <c r="B81" s="196"/>
      <c r="C81" s="201" t="s">
        <v>456</v>
      </c>
      <c r="D81" s="200" t="s">
        <v>70</v>
      </c>
      <c r="E81" s="41">
        <v>1000</v>
      </c>
      <c r="F81" s="52" t="s">
        <v>11</v>
      </c>
      <c r="G81" s="40">
        <v>1</v>
      </c>
      <c r="H81" s="39">
        <v>0</v>
      </c>
      <c r="I81" s="573">
        <f>E81*G81*H81</f>
        <v>0</v>
      </c>
      <c r="J81" s="233"/>
    </row>
    <row r="82" spans="1:10" ht="13.5" thickBot="1" x14ac:dyDescent="0.25">
      <c r="A82" s="206"/>
      <c r="B82" s="207"/>
      <c r="C82" s="207"/>
      <c r="D82" s="227" t="s">
        <v>116</v>
      </c>
      <c r="E82" s="228"/>
      <c r="F82" s="229"/>
      <c r="G82" s="230"/>
      <c r="H82" s="231" t="s">
        <v>249</v>
      </c>
      <c r="I82" s="555">
        <f>I79+I75</f>
        <v>0</v>
      </c>
      <c r="J82" s="215"/>
    </row>
    <row r="83" spans="1:10" ht="12.75" x14ac:dyDescent="0.2">
      <c r="A83" s="206"/>
      <c r="B83" s="214"/>
      <c r="C83" s="214"/>
      <c r="D83" s="13"/>
      <c r="E83" s="14"/>
      <c r="F83" s="15"/>
      <c r="G83" s="16"/>
      <c r="H83" s="17" t="s">
        <v>249</v>
      </c>
      <c r="I83" s="578"/>
      <c r="J83" s="215"/>
    </row>
    <row r="84" spans="1:10" ht="12.75" x14ac:dyDescent="0.2">
      <c r="A84" s="234"/>
      <c r="B84" s="232" t="s">
        <v>108</v>
      </c>
      <c r="C84" s="196"/>
      <c r="D84" s="217" t="s">
        <v>118</v>
      </c>
      <c r="E84" s="9"/>
      <c r="F84" s="18"/>
      <c r="G84" s="8"/>
      <c r="H84" s="11" t="s">
        <v>249</v>
      </c>
      <c r="I84" s="564"/>
      <c r="J84" s="215"/>
    </row>
    <row r="85" spans="1:10" ht="12.75" x14ac:dyDescent="0.2">
      <c r="A85" s="219"/>
      <c r="B85" s="196"/>
      <c r="C85" s="221"/>
      <c r="D85" s="198" t="s">
        <v>46</v>
      </c>
      <c r="E85" s="9"/>
      <c r="F85" s="18"/>
      <c r="G85" s="8"/>
      <c r="H85" s="11" t="s">
        <v>249</v>
      </c>
      <c r="I85" s="564">
        <f>SUM(I86:I89)</f>
        <v>0</v>
      </c>
      <c r="J85" s="215"/>
    </row>
    <row r="86" spans="1:10" ht="12.75" x14ac:dyDescent="0.2">
      <c r="A86" s="219"/>
      <c r="B86" s="196"/>
      <c r="C86" s="201" t="s">
        <v>110</v>
      </c>
      <c r="D86" s="200" t="s">
        <v>120</v>
      </c>
      <c r="E86" s="41">
        <v>450</v>
      </c>
      <c r="F86" s="52" t="s">
        <v>26</v>
      </c>
      <c r="G86" s="40">
        <v>2</v>
      </c>
      <c r="H86" s="39">
        <v>0</v>
      </c>
      <c r="I86" s="573">
        <f>E86*G86*H86</f>
        <v>0</v>
      </c>
      <c r="J86" s="215"/>
    </row>
    <row r="87" spans="1:10" ht="12.75" x14ac:dyDescent="0.2">
      <c r="A87" s="219"/>
      <c r="B87" s="196"/>
      <c r="C87" s="201" t="s">
        <v>111</v>
      </c>
      <c r="D87" s="200" t="s">
        <v>237</v>
      </c>
      <c r="E87" s="41">
        <v>50</v>
      </c>
      <c r="F87" s="52" t="s">
        <v>26</v>
      </c>
      <c r="G87" s="40">
        <v>2</v>
      </c>
      <c r="H87" s="39">
        <v>0</v>
      </c>
      <c r="I87" s="573">
        <f>E87*G87*H87</f>
        <v>0</v>
      </c>
      <c r="J87" s="215"/>
    </row>
    <row r="88" spans="1:10" ht="14.25" x14ac:dyDescent="0.2">
      <c r="A88" s="219"/>
      <c r="B88" s="196"/>
      <c r="C88" s="201" t="s">
        <v>112</v>
      </c>
      <c r="D88" s="200" t="s">
        <v>538</v>
      </c>
      <c r="E88" s="41">
        <v>1</v>
      </c>
      <c r="F88" s="52" t="s">
        <v>512</v>
      </c>
      <c r="G88" s="40">
        <v>2</v>
      </c>
      <c r="H88" s="39">
        <v>0</v>
      </c>
      <c r="I88" s="573">
        <f>E88*G88*H88</f>
        <v>0</v>
      </c>
      <c r="J88" s="215"/>
    </row>
    <row r="89" spans="1:10" ht="12.75" x14ac:dyDescent="0.2">
      <c r="A89" s="219"/>
      <c r="B89" s="220"/>
      <c r="C89" s="201" t="s">
        <v>114</v>
      </c>
      <c r="D89" s="200" t="s">
        <v>509</v>
      </c>
      <c r="E89" s="41"/>
      <c r="F89" s="52"/>
      <c r="G89" s="40">
        <v>1</v>
      </c>
      <c r="H89" s="39">
        <v>0</v>
      </c>
      <c r="I89" s="573">
        <f>G89*H89</f>
        <v>0</v>
      </c>
      <c r="J89" s="215"/>
    </row>
    <row r="90" spans="1:10" ht="12.75" x14ac:dyDescent="0.2">
      <c r="A90" s="219"/>
      <c r="B90" s="220"/>
      <c r="C90" s="221"/>
      <c r="D90" s="198" t="s">
        <v>54</v>
      </c>
      <c r="E90" s="9"/>
      <c r="F90" s="7"/>
      <c r="G90" s="8"/>
      <c r="H90" s="11"/>
      <c r="I90" s="564">
        <f>SUM(I91:I92)</f>
        <v>0</v>
      </c>
      <c r="J90" s="215"/>
    </row>
    <row r="91" spans="1:10" ht="12.75" x14ac:dyDescent="0.2">
      <c r="A91" s="219"/>
      <c r="B91" s="220"/>
      <c r="C91" s="201" t="s">
        <v>115</v>
      </c>
      <c r="D91" s="200" t="s">
        <v>68</v>
      </c>
      <c r="E91" s="41">
        <v>100</v>
      </c>
      <c r="F91" s="52" t="s">
        <v>11</v>
      </c>
      <c r="G91" s="40">
        <v>2</v>
      </c>
      <c r="H91" s="39">
        <v>0</v>
      </c>
      <c r="I91" s="573">
        <f>E91*G91*H91</f>
        <v>0</v>
      </c>
      <c r="J91" s="215"/>
    </row>
    <row r="92" spans="1:10" ht="13.5" thickBot="1" x14ac:dyDescent="0.25">
      <c r="A92" s="219"/>
      <c r="B92" s="196"/>
      <c r="C92" s="201" t="s">
        <v>457</v>
      </c>
      <c r="D92" s="200" t="s">
        <v>70</v>
      </c>
      <c r="E92" s="41">
        <v>200</v>
      </c>
      <c r="F92" s="52" t="s">
        <v>11</v>
      </c>
      <c r="G92" s="40">
        <v>2</v>
      </c>
      <c r="H92" s="39">
        <v>0</v>
      </c>
      <c r="I92" s="573">
        <f>E92*G92*H92</f>
        <v>0</v>
      </c>
      <c r="J92" s="215"/>
    </row>
    <row r="93" spans="1:10" ht="13.5" thickBot="1" x14ac:dyDescent="0.25">
      <c r="A93" s="206"/>
      <c r="B93" s="207"/>
      <c r="C93" s="207"/>
      <c r="D93" s="227" t="s">
        <v>126</v>
      </c>
      <c r="E93" s="228"/>
      <c r="F93" s="229"/>
      <c r="G93" s="230"/>
      <c r="H93" s="231" t="s">
        <v>249</v>
      </c>
      <c r="I93" s="555">
        <f>I85+I90</f>
        <v>0</v>
      </c>
      <c r="J93" s="215"/>
    </row>
    <row r="94" spans="1:10" ht="12.75" x14ac:dyDescent="0.2">
      <c r="A94" s="219"/>
      <c r="B94" s="220"/>
      <c r="C94" s="220"/>
      <c r="D94" s="235"/>
      <c r="E94" s="9"/>
      <c r="F94" s="7"/>
      <c r="G94" s="8"/>
      <c r="H94" s="11" t="s">
        <v>249</v>
      </c>
      <c r="I94" s="574"/>
      <c r="J94" s="215"/>
    </row>
    <row r="95" spans="1:10" ht="12.75" x14ac:dyDescent="0.2">
      <c r="A95" s="219"/>
      <c r="B95" s="232" t="s">
        <v>117</v>
      </c>
      <c r="C95" s="196"/>
      <c r="D95" s="217" t="s">
        <v>128</v>
      </c>
      <c r="E95" s="9"/>
      <c r="F95" s="18"/>
      <c r="G95" s="8"/>
      <c r="H95" s="11" t="s">
        <v>249</v>
      </c>
      <c r="I95" s="564"/>
      <c r="J95" s="215"/>
    </row>
    <row r="96" spans="1:10" ht="12.75" x14ac:dyDescent="0.2">
      <c r="A96" s="219"/>
      <c r="B96" s="196"/>
      <c r="C96" s="221"/>
      <c r="D96" s="198" t="s">
        <v>46</v>
      </c>
      <c r="E96" s="9"/>
      <c r="F96" s="18"/>
      <c r="G96" s="8"/>
      <c r="H96" s="11"/>
      <c r="I96" s="564">
        <f>SUM(I97:I103)</f>
        <v>0</v>
      </c>
      <c r="J96" s="215"/>
    </row>
    <row r="97" spans="1:10" ht="12.75" x14ac:dyDescent="0.2">
      <c r="A97" s="219"/>
      <c r="B97" s="196"/>
      <c r="C97" s="201" t="s">
        <v>119</v>
      </c>
      <c r="D97" s="200" t="s">
        <v>130</v>
      </c>
      <c r="E97" s="41">
        <v>2400</v>
      </c>
      <c r="F97" s="52" t="s">
        <v>26</v>
      </c>
      <c r="G97" s="40">
        <v>1</v>
      </c>
      <c r="H97" s="39">
        <v>0</v>
      </c>
      <c r="I97" s="573">
        <f t="shared" ref="I97:I102" si="1">E97*G97*H97</f>
        <v>0</v>
      </c>
      <c r="J97" s="215"/>
    </row>
    <row r="98" spans="1:10" ht="12.75" x14ac:dyDescent="0.2">
      <c r="A98" s="219"/>
      <c r="B98" s="196"/>
      <c r="C98" s="201" t="s">
        <v>121</v>
      </c>
      <c r="D98" s="200" t="s">
        <v>132</v>
      </c>
      <c r="E98" s="41">
        <v>50</v>
      </c>
      <c r="F98" s="52" t="s">
        <v>26</v>
      </c>
      <c r="G98" s="40">
        <v>2</v>
      </c>
      <c r="H98" s="42">
        <v>0</v>
      </c>
      <c r="I98" s="573">
        <f t="shared" si="1"/>
        <v>0</v>
      </c>
      <c r="J98" s="215"/>
    </row>
    <row r="99" spans="1:10" ht="12.75" x14ac:dyDescent="0.2">
      <c r="A99" s="219"/>
      <c r="B99" s="196"/>
      <c r="C99" s="201" t="s">
        <v>122</v>
      </c>
      <c r="D99" s="200" t="s">
        <v>272</v>
      </c>
      <c r="E99" s="41">
        <v>100</v>
      </c>
      <c r="F99" s="52" t="s">
        <v>26</v>
      </c>
      <c r="G99" s="40">
        <v>2</v>
      </c>
      <c r="H99" s="42">
        <v>0</v>
      </c>
      <c r="I99" s="573">
        <f t="shared" si="1"/>
        <v>0</v>
      </c>
      <c r="J99" s="215"/>
    </row>
    <row r="100" spans="1:10" ht="12.75" x14ac:dyDescent="0.2">
      <c r="A100" s="219"/>
      <c r="B100" s="220"/>
      <c r="C100" s="201" t="s">
        <v>123</v>
      </c>
      <c r="D100" s="200" t="s">
        <v>135</v>
      </c>
      <c r="E100" s="41">
        <v>60</v>
      </c>
      <c r="F100" s="52" t="s">
        <v>26</v>
      </c>
      <c r="G100" s="40">
        <v>2</v>
      </c>
      <c r="H100" s="42">
        <v>0</v>
      </c>
      <c r="I100" s="573">
        <f t="shared" si="1"/>
        <v>0</v>
      </c>
      <c r="J100" s="215"/>
    </row>
    <row r="101" spans="1:10" ht="14.25" x14ac:dyDescent="0.2">
      <c r="A101" s="219"/>
      <c r="B101" s="220"/>
      <c r="C101" s="201" t="s">
        <v>124</v>
      </c>
      <c r="D101" s="200" t="s">
        <v>538</v>
      </c>
      <c r="E101" s="41">
        <v>1</v>
      </c>
      <c r="F101" s="52" t="s">
        <v>512</v>
      </c>
      <c r="G101" s="40">
        <v>1</v>
      </c>
      <c r="H101" s="42">
        <v>0</v>
      </c>
      <c r="I101" s="573">
        <f t="shared" si="1"/>
        <v>0</v>
      </c>
      <c r="J101" s="215"/>
    </row>
    <row r="102" spans="1:10" ht="14.25" x14ac:dyDescent="0.2">
      <c r="A102" s="219"/>
      <c r="B102" s="220"/>
      <c r="C102" s="201" t="s">
        <v>125</v>
      </c>
      <c r="D102" s="200" t="s">
        <v>136</v>
      </c>
      <c r="E102" s="41">
        <v>6</v>
      </c>
      <c r="F102" s="52" t="s">
        <v>511</v>
      </c>
      <c r="G102" s="40">
        <v>1</v>
      </c>
      <c r="H102" s="42">
        <v>0</v>
      </c>
      <c r="I102" s="573">
        <f t="shared" si="1"/>
        <v>0</v>
      </c>
      <c r="J102" s="215"/>
    </row>
    <row r="103" spans="1:10" ht="12.75" x14ac:dyDescent="0.2">
      <c r="A103" s="219"/>
      <c r="B103" s="220"/>
      <c r="C103" s="201" t="s">
        <v>461</v>
      </c>
      <c r="D103" s="200" t="s">
        <v>509</v>
      </c>
      <c r="E103" s="41"/>
      <c r="F103" s="52"/>
      <c r="G103" s="40">
        <v>1</v>
      </c>
      <c r="H103" s="42">
        <v>0</v>
      </c>
      <c r="I103" s="573">
        <f>G103*H103</f>
        <v>0</v>
      </c>
      <c r="J103" s="215"/>
    </row>
    <row r="104" spans="1:10" ht="12.75" x14ac:dyDescent="0.2">
      <c r="A104" s="219"/>
      <c r="B104" s="220"/>
      <c r="C104" s="220"/>
      <c r="D104" s="198" t="s">
        <v>54</v>
      </c>
      <c r="E104" s="9"/>
      <c r="F104" s="7"/>
      <c r="G104" s="8"/>
      <c r="H104" s="11"/>
      <c r="I104" s="564">
        <f>SUM(I105:I106)</f>
        <v>0</v>
      </c>
      <c r="J104" s="215"/>
    </row>
    <row r="105" spans="1:10" ht="12.75" x14ac:dyDescent="0.2">
      <c r="A105" s="219"/>
      <c r="B105" s="220"/>
      <c r="C105" s="201" t="s">
        <v>462</v>
      </c>
      <c r="D105" s="200" t="s">
        <v>68</v>
      </c>
      <c r="E105" s="41">
        <v>400</v>
      </c>
      <c r="F105" s="52" t="s">
        <v>11</v>
      </c>
      <c r="G105" s="40">
        <v>1</v>
      </c>
      <c r="H105" s="39">
        <v>0</v>
      </c>
      <c r="I105" s="573">
        <f>E105*G105*H105</f>
        <v>0</v>
      </c>
      <c r="J105" s="215"/>
    </row>
    <row r="106" spans="1:10" ht="13.5" thickBot="1" x14ac:dyDescent="0.25">
      <c r="A106" s="219"/>
      <c r="B106" s="196"/>
      <c r="C106" s="201" t="s">
        <v>463</v>
      </c>
      <c r="D106" s="200" t="s">
        <v>70</v>
      </c>
      <c r="E106" s="41">
        <v>3000</v>
      </c>
      <c r="F106" s="52" t="s">
        <v>11</v>
      </c>
      <c r="G106" s="40">
        <v>1</v>
      </c>
      <c r="H106" s="39">
        <v>0</v>
      </c>
      <c r="I106" s="573">
        <f>E106*G106*H106</f>
        <v>0</v>
      </c>
      <c r="J106" s="215"/>
    </row>
    <row r="107" spans="1:10" ht="13.5" thickBot="1" x14ac:dyDescent="0.25">
      <c r="A107" s="206"/>
      <c r="B107" s="207"/>
      <c r="C107" s="207"/>
      <c r="D107" s="227" t="s">
        <v>137</v>
      </c>
      <c r="E107" s="228"/>
      <c r="F107" s="229"/>
      <c r="G107" s="230"/>
      <c r="H107" s="231" t="s">
        <v>249</v>
      </c>
      <c r="I107" s="555">
        <f>I96+I104</f>
        <v>0</v>
      </c>
      <c r="J107" s="215"/>
    </row>
    <row r="108" spans="1:10" ht="12.75" x14ac:dyDescent="0.2">
      <c r="A108" s="206"/>
      <c r="B108" s="214"/>
      <c r="C108" s="214"/>
      <c r="D108" s="13"/>
      <c r="E108" s="14"/>
      <c r="F108" s="15"/>
      <c r="G108" s="16"/>
      <c r="H108" s="17" t="s">
        <v>249</v>
      </c>
      <c r="I108" s="578"/>
      <c r="J108" s="215"/>
    </row>
    <row r="109" spans="1:10" ht="12.75" x14ac:dyDescent="0.2">
      <c r="A109" s="219"/>
      <c r="B109" s="232" t="s">
        <v>127</v>
      </c>
      <c r="C109" s="196"/>
      <c r="D109" s="217" t="s">
        <v>139</v>
      </c>
      <c r="E109" s="9"/>
      <c r="F109" s="18"/>
      <c r="G109" s="8"/>
      <c r="H109" s="11" t="s">
        <v>249</v>
      </c>
      <c r="I109" s="564"/>
      <c r="J109" s="215"/>
    </row>
    <row r="110" spans="1:10" ht="12.75" x14ac:dyDescent="0.2">
      <c r="A110" s="219"/>
      <c r="B110" s="196"/>
      <c r="C110" s="221"/>
      <c r="D110" s="198" t="s">
        <v>46</v>
      </c>
      <c r="E110" s="9"/>
      <c r="F110" s="18"/>
      <c r="G110" s="8"/>
      <c r="H110" s="11" t="s">
        <v>249</v>
      </c>
      <c r="I110" s="564">
        <f>SUM(I111:I112)</f>
        <v>0</v>
      </c>
      <c r="J110" s="215"/>
    </row>
    <row r="111" spans="1:10" ht="12.75" x14ac:dyDescent="0.2">
      <c r="A111" s="219"/>
      <c r="B111" s="196"/>
      <c r="C111" s="201" t="s">
        <v>129</v>
      </c>
      <c r="D111" s="200" t="s">
        <v>141</v>
      </c>
      <c r="E111" s="41">
        <v>800</v>
      </c>
      <c r="F111" s="52" t="s">
        <v>26</v>
      </c>
      <c r="G111" s="40">
        <v>2</v>
      </c>
      <c r="H111" s="39">
        <v>0</v>
      </c>
      <c r="I111" s="573">
        <f>E111*G111*H111</f>
        <v>0</v>
      </c>
      <c r="J111" s="215"/>
    </row>
    <row r="112" spans="1:10" ht="12.75" x14ac:dyDescent="0.2">
      <c r="A112" s="219"/>
      <c r="B112" s="220"/>
      <c r="C112" s="201" t="s">
        <v>131</v>
      </c>
      <c r="D112" s="200" t="s">
        <v>143</v>
      </c>
      <c r="E112" s="41"/>
      <c r="F112" s="52"/>
      <c r="G112" s="40">
        <v>1</v>
      </c>
      <c r="H112" s="39">
        <v>0</v>
      </c>
      <c r="I112" s="573">
        <f>G112*H112</f>
        <v>0</v>
      </c>
      <c r="J112" s="215"/>
    </row>
    <row r="113" spans="1:10" ht="12.75" x14ac:dyDescent="0.2">
      <c r="A113" s="219"/>
      <c r="B113" s="220"/>
      <c r="C113" s="220"/>
      <c r="D113" s="198" t="s">
        <v>54</v>
      </c>
      <c r="E113" s="9"/>
      <c r="F113" s="7"/>
      <c r="G113" s="8"/>
      <c r="H113" s="11"/>
      <c r="I113" s="564">
        <f>SUM(I114:I115)</f>
        <v>0</v>
      </c>
      <c r="J113" s="215"/>
    </row>
    <row r="114" spans="1:10" ht="12.75" x14ac:dyDescent="0.2">
      <c r="A114" s="219"/>
      <c r="B114" s="220"/>
      <c r="C114" s="201" t="s">
        <v>133</v>
      </c>
      <c r="D114" s="200" t="s">
        <v>68</v>
      </c>
      <c r="E114" s="41">
        <v>160</v>
      </c>
      <c r="F114" s="52" t="s">
        <v>11</v>
      </c>
      <c r="G114" s="40">
        <v>2</v>
      </c>
      <c r="H114" s="39">
        <v>0</v>
      </c>
      <c r="I114" s="573">
        <f>E114*G114*H114</f>
        <v>0</v>
      </c>
      <c r="J114" s="215"/>
    </row>
    <row r="115" spans="1:10" ht="13.5" thickBot="1" x14ac:dyDescent="0.25">
      <c r="A115" s="219"/>
      <c r="B115" s="196"/>
      <c r="C115" s="201" t="s">
        <v>134</v>
      </c>
      <c r="D115" s="200" t="s">
        <v>70</v>
      </c>
      <c r="E115" s="41">
        <v>250</v>
      </c>
      <c r="F115" s="52" t="s">
        <v>11</v>
      </c>
      <c r="G115" s="40">
        <v>2</v>
      </c>
      <c r="H115" s="39">
        <v>0</v>
      </c>
      <c r="I115" s="573">
        <f>E115*G115*H115</f>
        <v>0</v>
      </c>
      <c r="J115" s="215"/>
    </row>
    <row r="116" spans="1:10" ht="13.5" thickBot="1" x14ac:dyDescent="0.25">
      <c r="A116" s="206"/>
      <c r="B116" s="207"/>
      <c r="C116" s="207"/>
      <c r="D116" s="227" t="s">
        <v>146</v>
      </c>
      <c r="E116" s="228"/>
      <c r="F116" s="229"/>
      <c r="G116" s="230"/>
      <c r="H116" s="231" t="s">
        <v>249</v>
      </c>
      <c r="I116" s="555">
        <f>I110+I113</f>
        <v>0</v>
      </c>
      <c r="J116" s="215"/>
    </row>
    <row r="117" spans="1:10" ht="12.75" x14ac:dyDescent="0.2">
      <c r="A117" s="206"/>
      <c r="B117" s="236"/>
      <c r="C117" s="236"/>
      <c r="D117" s="20"/>
      <c r="E117" s="4"/>
      <c r="F117" s="21"/>
      <c r="G117" s="6"/>
      <c r="H117" s="22" t="s">
        <v>249</v>
      </c>
      <c r="I117" s="577"/>
      <c r="J117" s="215"/>
    </row>
    <row r="118" spans="1:10" ht="12.75" x14ac:dyDescent="0.2">
      <c r="A118" s="219"/>
      <c r="B118" s="232" t="s">
        <v>138</v>
      </c>
      <c r="C118" s="196"/>
      <c r="D118" s="217" t="s">
        <v>303</v>
      </c>
      <c r="E118" s="9"/>
      <c r="F118" s="18"/>
      <c r="G118" s="8"/>
      <c r="H118" s="11" t="s">
        <v>249</v>
      </c>
      <c r="I118" s="564"/>
      <c r="J118" s="215"/>
    </row>
    <row r="119" spans="1:10" ht="12.75" x14ac:dyDescent="0.2">
      <c r="A119" s="219"/>
      <c r="B119" s="196"/>
      <c r="C119" s="221"/>
      <c r="D119" s="198" t="s">
        <v>46</v>
      </c>
      <c r="E119" s="9"/>
      <c r="F119" s="18"/>
      <c r="G119" s="8"/>
      <c r="H119" s="11" t="s">
        <v>249</v>
      </c>
      <c r="I119" s="564">
        <f>SUM(I120:I124)</f>
        <v>0</v>
      </c>
      <c r="J119" s="215"/>
    </row>
    <row r="120" spans="1:10" ht="12.75" x14ac:dyDescent="0.2">
      <c r="A120" s="219"/>
      <c r="B120" s="196"/>
      <c r="C120" s="201" t="s">
        <v>140</v>
      </c>
      <c r="D120" s="200" t="s">
        <v>149</v>
      </c>
      <c r="E120" s="41">
        <v>600</v>
      </c>
      <c r="F120" s="52" t="s">
        <v>26</v>
      </c>
      <c r="G120" s="40">
        <v>1</v>
      </c>
      <c r="H120" s="42">
        <v>0</v>
      </c>
      <c r="I120" s="573">
        <f>E120*G120*H120</f>
        <v>0</v>
      </c>
      <c r="J120" s="215"/>
    </row>
    <row r="121" spans="1:10" ht="12.75" x14ac:dyDescent="0.2">
      <c r="A121" s="219"/>
      <c r="B121" s="220"/>
      <c r="C121" s="201" t="s">
        <v>142</v>
      </c>
      <c r="D121" s="200" t="s">
        <v>151</v>
      </c>
      <c r="E121" s="41">
        <v>38</v>
      </c>
      <c r="F121" s="52" t="s">
        <v>26</v>
      </c>
      <c r="G121" s="40">
        <v>1</v>
      </c>
      <c r="H121" s="42">
        <v>0</v>
      </c>
      <c r="I121" s="573">
        <f>E121*G121*H121</f>
        <v>0</v>
      </c>
      <c r="J121" s="215"/>
    </row>
    <row r="122" spans="1:10" ht="12.75" x14ac:dyDescent="0.2">
      <c r="A122" s="219"/>
      <c r="B122" s="220"/>
      <c r="C122" s="201" t="s">
        <v>144</v>
      </c>
      <c r="D122" s="200" t="s">
        <v>153</v>
      </c>
      <c r="E122" s="41">
        <v>60</v>
      </c>
      <c r="F122" s="52" t="s">
        <v>26</v>
      </c>
      <c r="G122" s="40">
        <v>1</v>
      </c>
      <c r="H122" s="42">
        <v>0</v>
      </c>
      <c r="I122" s="573">
        <f>E122*G122*H122</f>
        <v>0</v>
      </c>
      <c r="J122" s="215"/>
    </row>
    <row r="123" spans="1:10" ht="12.75" x14ac:dyDescent="0.2">
      <c r="A123" s="219"/>
      <c r="B123" s="220"/>
      <c r="C123" s="201" t="s">
        <v>145</v>
      </c>
      <c r="D123" s="200" t="s">
        <v>154</v>
      </c>
      <c r="E123" s="41">
        <v>75</v>
      </c>
      <c r="F123" s="52" t="s">
        <v>26</v>
      </c>
      <c r="G123" s="40">
        <v>1</v>
      </c>
      <c r="H123" s="42">
        <v>0</v>
      </c>
      <c r="I123" s="573">
        <f>E123*G123*H123</f>
        <v>0</v>
      </c>
      <c r="J123" s="215"/>
    </row>
    <row r="124" spans="1:10" ht="12.75" x14ac:dyDescent="0.2">
      <c r="A124" s="219"/>
      <c r="B124" s="220"/>
      <c r="C124" s="201" t="s">
        <v>458</v>
      </c>
      <c r="D124" s="200" t="s">
        <v>155</v>
      </c>
      <c r="E124" s="41"/>
      <c r="F124" s="52"/>
      <c r="G124" s="40">
        <v>1</v>
      </c>
      <c r="H124" s="42">
        <v>0</v>
      </c>
      <c r="I124" s="573">
        <f>G124*H124</f>
        <v>0</v>
      </c>
      <c r="J124" s="215"/>
    </row>
    <row r="125" spans="1:10" ht="12.75" x14ac:dyDescent="0.2">
      <c r="A125" s="219"/>
      <c r="B125" s="220"/>
      <c r="C125" s="220"/>
      <c r="D125" s="198" t="s">
        <v>54</v>
      </c>
      <c r="E125" s="9"/>
      <c r="F125" s="7"/>
      <c r="G125" s="8"/>
      <c r="H125" s="11"/>
      <c r="I125" s="564">
        <f>SUM(I126:I127)</f>
        <v>0</v>
      </c>
      <c r="J125" s="215"/>
    </row>
    <row r="126" spans="1:10" ht="12.75" x14ac:dyDescent="0.2">
      <c r="A126" s="219"/>
      <c r="B126" s="220"/>
      <c r="C126" s="201" t="s">
        <v>459</v>
      </c>
      <c r="D126" s="200" t="s">
        <v>68</v>
      </c>
      <c r="E126" s="41">
        <v>85</v>
      </c>
      <c r="F126" s="52" t="s">
        <v>11</v>
      </c>
      <c r="G126" s="40">
        <v>6</v>
      </c>
      <c r="H126" s="39">
        <v>0</v>
      </c>
      <c r="I126" s="573">
        <f>E126*G126*H126</f>
        <v>0</v>
      </c>
      <c r="J126" s="215"/>
    </row>
    <row r="127" spans="1:10" ht="13.5" thickBot="1" x14ac:dyDescent="0.25">
      <c r="A127" s="219"/>
      <c r="B127" s="196"/>
      <c r="C127" s="201" t="s">
        <v>460</v>
      </c>
      <c r="D127" s="200" t="s">
        <v>70</v>
      </c>
      <c r="E127" s="41">
        <v>85</v>
      </c>
      <c r="F127" s="52" t="s">
        <v>11</v>
      </c>
      <c r="G127" s="40">
        <v>6</v>
      </c>
      <c r="H127" s="39">
        <v>0</v>
      </c>
      <c r="I127" s="573">
        <f>E127*G127*H127</f>
        <v>0</v>
      </c>
      <c r="J127" s="215"/>
    </row>
    <row r="128" spans="1:10" ht="13.5" thickBot="1" x14ac:dyDescent="0.25">
      <c r="A128" s="206"/>
      <c r="B128" s="207"/>
      <c r="C128" s="207"/>
      <c r="D128" s="227" t="s">
        <v>156</v>
      </c>
      <c r="E128" s="228"/>
      <c r="F128" s="229"/>
      <c r="G128" s="230"/>
      <c r="H128" s="231" t="s">
        <v>249</v>
      </c>
      <c r="I128" s="555">
        <f>I125+I119</f>
        <v>0</v>
      </c>
      <c r="J128" s="215"/>
    </row>
    <row r="129" spans="1:10" ht="12.75" x14ac:dyDescent="0.2">
      <c r="A129" s="206"/>
      <c r="B129" s="214"/>
      <c r="C129" s="214"/>
      <c r="D129" s="13"/>
      <c r="E129" s="14"/>
      <c r="F129" s="15"/>
      <c r="G129" s="16"/>
      <c r="H129" s="17" t="s">
        <v>249</v>
      </c>
      <c r="I129" s="578" t="s">
        <v>249</v>
      </c>
      <c r="J129" s="215"/>
    </row>
    <row r="130" spans="1:10" ht="13.5" customHeight="1" x14ac:dyDescent="0.2">
      <c r="A130" s="219"/>
      <c r="B130" s="232" t="s">
        <v>147</v>
      </c>
      <c r="C130" s="196"/>
      <c r="D130" s="217" t="s">
        <v>158</v>
      </c>
      <c r="E130" s="9"/>
      <c r="F130" s="7"/>
      <c r="G130" s="8"/>
      <c r="H130" s="11" t="s">
        <v>249</v>
      </c>
      <c r="I130" s="564" t="s">
        <v>249</v>
      </c>
      <c r="J130" s="215"/>
    </row>
    <row r="131" spans="1:10" ht="12.75" x14ac:dyDescent="0.2">
      <c r="A131" s="219"/>
      <c r="B131" s="196"/>
      <c r="C131" s="221"/>
      <c r="D131" s="217" t="s">
        <v>159</v>
      </c>
      <c r="E131" s="9"/>
      <c r="F131" s="7"/>
      <c r="G131" s="8"/>
      <c r="H131" s="11" t="s">
        <v>249</v>
      </c>
      <c r="I131" s="564"/>
      <c r="J131" s="215"/>
    </row>
    <row r="132" spans="1:10" ht="14.25" x14ac:dyDescent="0.2">
      <c r="A132" s="219"/>
      <c r="B132" s="196"/>
      <c r="C132" s="201" t="s">
        <v>148</v>
      </c>
      <c r="D132" s="237" t="s">
        <v>416</v>
      </c>
      <c r="E132" s="9">
        <f>E134*G134+E135*G135+E136*G136+E137*G137+E138*G138+E139*G139+E140*G140+E141*G141</f>
        <v>2251.6</v>
      </c>
      <c r="F132" s="18" t="s">
        <v>342</v>
      </c>
      <c r="G132" s="8">
        <v>1</v>
      </c>
      <c r="H132" s="11">
        <v>0</v>
      </c>
      <c r="I132" s="564">
        <f>E132*G132*H132</f>
        <v>0</v>
      </c>
      <c r="J132" s="215"/>
    </row>
    <row r="133" spans="1:10" ht="12.75" x14ac:dyDescent="0.2">
      <c r="A133" s="219"/>
      <c r="B133" s="196"/>
      <c r="C133" s="221"/>
      <c r="D133" s="238" t="s">
        <v>415</v>
      </c>
      <c r="E133" s="9"/>
      <c r="F133" s="7"/>
      <c r="G133" s="8"/>
      <c r="H133" s="11"/>
      <c r="I133" s="564"/>
      <c r="J133" s="215"/>
    </row>
    <row r="134" spans="1:10" ht="14.25" x14ac:dyDescent="0.2">
      <c r="A134" s="239"/>
      <c r="B134" s="223"/>
      <c r="C134" s="240"/>
      <c r="D134" s="241" t="s">
        <v>484</v>
      </c>
      <c r="E134" s="51">
        <v>2000</v>
      </c>
      <c r="F134" s="52" t="s">
        <v>511</v>
      </c>
      <c r="G134" s="40">
        <v>1</v>
      </c>
      <c r="H134" s="74"/>
      <c r="I134" s="565"/>
      <c r="J134" s="226"/>
    </row>
    <row r="135" spans="1:10" ht="14.25" x14ac:dyDescent="0.2">
      <c r="A135" s="239"/>
      <c r="B135" s="223"/>
      <c r="C135" s="240"/>
      <c r="D135" s="241" t="s">
        <v>322</v>
      </c>
      <c r="E135" s="51">
        <v>27</v>
      </c>
      <c r="F135" s="52" t="s">
        <v>511</v>
      </c>
      <c r="G135" s="40">
        <v>2</v>
      </c>
      <c r="H135" s="74"/>
      <c r="I135" s="565"/>
      <c r="J135" s="226"/>
    </row>
    <row r="136" spans="1:10" ht="14.25" x14ac:dyDescent="0.2">
      <c r="A136" s="239"/>
      <c r="B136" s="223"/>
      <c r="C136" s="240"/>
      <c r="D136" s="241" t="s">
        <v>323</v>
      </c>
      <c r="E136" s="51">
        <v>5.5</v>
      </c>
      <c r="F136" s="52" t="s">
        <v>511</v>
      </c>
      <c r="G136" s="40">
        <v>2</v>
      </c>
      <c r="H136" s="74"/>
      <c r="I136" s="565"/>
      <c r="J136" s="226"/>
    </row>
    <row r="137" spans="1:10" ht="14.25" x14ac:dyDescent="0.2">
      <c r="A137" s="239"/>
      <c r="B137" s="223"/>
      <c r="C137" s="240"/>
      <c r="D137" s="241" t="s">
        <v>324</v>
      </c>
      <c r="E137" s="51">
        <v>8</v>
      </c>
      <c r="F137" s="52" t="s">
        <v>511</v>
      </c>
      <c r="G137" s="40">
        <v>2</v>
      </c>
      <c r="H137" s="74"/>
      <c r="I137" s="565"/>
      <c r="J137" s="226"/>
    </row>
    <row r="138" spans="1:10" ht="14.25" x14ac:dyDescent="0.2">
      <c r="A138" s="239"/>
      <c r="B138" s="223"/>
      <c r="C138" s="240"/>
      <c r="D138" s="101" t="s">
        <v>325</v>
      </c>
      <c r="E138" s="51">
        <v>8.5</v>
      </c>
      <c r="F138" s="52" t="s">
        <v>511</v>
      </c>
      <c r="G138" s="40">
        <v>2</v>
      </c>
      <c r="H138" s="74"/>
      <c r="I138" s="565"/>
      <c r="J138" s="226"/>
    </row>
    <row r="139" spans="1:10" ht="14.25" x14ac:dyDescent="0.2">
      <c r="A139" s="239"/>
      <c r="B139" s="223"/>
      <c r="C139" s="240"/>
      <c r="D139" s="101" t="s">
        <v>485</v>
      </c>
      <c r="E139" s="51">
        <v>12.8</v>
      </c>
      <c r="F139" s="52" t="s">
        <v>511</v>
      </c>
      <c r="G139" s="40">
        <v>2</v>
      </c>
      <c r="H139" s="74"/>
      <c r="I139" s="565"/>
      <c r="J139" s="226"/>
    </row>
    <row r="140" spans="1:10" ht="14.25" x14ac:dyDescent="0.2">
      <c r="A140" s="239"/>
      <c r="B140" s="223"/>
      <c r="C140" s="240"/>
      <c r="D140" s="225" t="s">
        <v>513</v>
      </c>
      <c r="E140" s="106">
        <v>40</v>
      </c>
      <c r="F140" s="110" t="s">
        <v>511</v>
      </c>
      <c r="G140" s="105">
        <v>2</v>
      </c>
      <c r="H140" s="74"/>
      <c r="I140" s="565"/>
      <c r="J140" s="226"/>
    </row>
    <row r="141" spans="1:10" ht="14.25" x14ac:dyDescent="0.2">
      <c r="A141" s="239"/>
      <c r="B141" s="223"/>
      <c r="C141" s="240"/>
      <c r="D141" s="225" t="s">
        <v>514</v>
      </c>
      <c r="E141" s="106">
        <v>6</v>
      </c>
      <c r="F141" s="110" t="s">
        <v>511</v>
      </c>
      <c r="G141" s="105">
        <v>8</v>
      </c>
      <c r="H141" s="74"/>
      <c r="I141" s="565"/>
      <c r="J141" s="226"/>
    </row>
    <row r="142" spans="1:10" ht="12.75" x14ac:dyDescent="0.2">
      <c r="A142" s="239"/>
      <c r="B142" s="223"/>
      <c r="C142" s="240"/>
      <c r="D142" s="238"/>
      <c r="E142" s="102"/>
      <c r="F142" s="103"/>
      <c r="G142" s="73"/>
      <c r="H142" s="74"/>
      <c r="I142" s="565"/>
      <c r="J142" s="226"/>
    </row>
    <row r="143" spans="1:10" ht="14.25" x14ac:dyDescent="0.2">
      <c r="A143" s="219"/>
      <c r="B143" s="196"/>
      <c r="C143" s="201" t="s">
        <v>150</v>
      </c>
      <c r="D143" s="237" t="s">
        <v>417</v>
      </c>
      <c r="E143" s="9">
        <f>E145*G145+E146*G146+E147*G147+E148*G148+E149*G149</f>
        <v>2098</v>
      </c>
      <c r="F143" s="18" t="s">
        <v>342</v>
      </c>
      <c r="G143" s="8">
        <v>1</v>
      </c>
      <c r="H143" s="11">
        <v>0</v>
      </c>
      <c r="I143" s="564">
        <f>E143*G143*H143</f>
        <v>0</v>
      </c>
      <c r="J143" s="215"/>
    </row>
    <row r="144" spans="1:10" ht="25.5" x14ac:dyDescent="0.2">
      <c r="A144" s="219"/>
      <c r="B144" s="196"/>
      <c r="C144" s="221"/>
      <c r="D144" s="238" t="s">
        <v>418</v>
      </c>
      <c r="E144" s="9"/>
      <c r="F144" s="7"/>
      <c r="G144" s="8"/>
      <c r="H144" s="11"/>
      <c r="I144" s="564"/>
      <c r="J144" s="215"/>
    </row>
    <row r="145" spans="1:10" ht="14.25" x14ac:dyDescent="0.2">
      <c r="A145" s="239"/>
      <c r="B145" s="223"/>
      <c r="C145" s="240"/>
      <c r="D145" s="241" t="s">
        <v>484</v>
      </c>
      <c r="E145" s="51">
        <v>2000</v>
      </c>
      <c r="F145" s="52" t="s">
        <v>511</v>
      </c>
      <c r="G145" s="40">
        <v>1</v>
      </c>
      <c r="H145" s="74"/>
      <c r="I145" s="565"/>
      <c r="J145" s="226"/>
    </row>
    <row r="146" spans="1:10" ht="14.25" x14ac:dyDescent="0.2">
      <c r="A146" s="239"/>
      <c r="B146" s="223"/>
      <c r="C146" s="240"/>
      <c r="D146" s="241" t="s">
        <v>322</v>
      </c>
      <c r="E146" s="51">
        <v>27</v>
      </c>
      <c r="F146" s="52" t="s">
        <v>511</v>
      </c>
      <c r="G146" s="40">
        <v>2</v>
      </c>
      <c r="H146" s="74"/>
      <c r="I146" s="565"/>
      <c r="J146" s="226"/>
    </row>
    <row r="147" spans="1:10" ht="14.25" x14ac:dyDescent="0.2">
      <c r="A147" s="239"/>
      <c r="B147" s="223"/>
      <c r="C147" s="240"/>
      <c r="D147" s="242" t="s">
        <v>323</v>
      </c>
      <c r="E147" s="104">
        <v>5.5</v>
      </c>
      <c r="F147" s="110" t="s">
        <v>511</v>
      </c>
      <c r="G147" s="105">
        <v>2</v>
      </c>
      <c r="H147" s="74"/>
      <c r="I147" s="565"/>
      <c r="J147" s="226"/>
    </row>
    <row r="148" spans="1:10" ht="14.25" x14ac:dyDescent="0.2">
      <c r="A148" s="239"/>
      <c r="B148" s="223"/>
      <c r="C148" s="240"/>
      <c r="D148" s="242" t="s">
        <v>324</v>
      </c>
      <c r="E148" s="104">
        <v>8</v>
      </c>
      <c r="F148" s="110" t="s">
        <v>511</v>
      </c>
      <c r="G148" s="105">
        <v>2</v>
      </c>
      <c r="H148" s="74"/>
      <c r="I148" s="565"/>
      <c r="J148" s="226"/>
    </row>
    <row r="149" spans="1:10" ht="14.25" x14ac:dyDescent="0.2">
      <c r="A149" s="239"/>
      <c r="B149" s="223"/>
      <c r="C149" s="240"/>
      <c r="D149" s="242" t="s">
        <v>325</v>
      </c>
      <c r="E149" s="104">
        <v>8.5</v>
      </c>
      <c r="F149" s="110" t="s">
        <v>511</v>
      </c>
      <c r="G149" s="105">
        <v>2</v>
      </c>
      <c r="H149" s="74"/>
      <c r="I149" s="565"/>
      <c r="J149" s="226"/>
    </row>
    <row r="150" spans="1:10" ht="12.75" x14ac:dyDescent="0.2">
      <c r="A150" s="239"/>
      <c r="B150" s="223"/>
      <c r="C150" s="240"/>
      <c r="D150" s="238"/>
      <c r="E150" s="102"/>
      <c r="F150" s="103"/>
      <c r="G150" s="73"/>
      <c r="H150" s="74"/>
      <c r="I150" s="565"/>
      <c r="J150" s="226"/>
    </row>
    <row r="151" spans="1:10" ht="14.25" x14ac:dyDescent="0.2">
      <c r="A151" s="219"/>
      <c r="B151" s="196"/>
      <c r="C151" s="201" t="s">
        <v>152</v>
      </c>
      <c r="D151" s="243" t="s">
        <v>517</v>
      </c>
      <c r="E151" s="9">
        <f>E153*G153+E154*G154+E155*G155+E156*G156+E157*G157+E158*G158+E159*G159+E160*G160</f>
        <v>2251.6</v>
      </c>
      <c r="F151" s="18" t="s">
        <v>342</v>
      </c>
      <c r="G151" s="8">
        <v>1</v>
      </c>
      <c r="H151" s="11">
        <v>0</v>
      </c>
      <c r="I151" s="564">
        <f>E151*G151*H151</f>
        <v>0</v>
      </c>
      <c r="J151" s="215"/>
    </row>
    <row r="152" spans="1:10" ht="38.25" x14ac:dyDescent="0.2">
      <c r="A152" s="239"/>
      <c r="B152" s="223"/>
      <c r="C152" s="224"/>
      <c r="D152" s="242" t="s">
        <v>515</v>
      </c>
      <c r="E152" s="102"/>
      <c r="F152" s="109"/>
      <c r="G152" s="73"/>
      <c r="H152" s="74"/>
      <c r="I152" s="565"/>
      <c r="J152" s="226"/>
    </row>
    <row r="153" spans="1:10" ht="14.25" x14ac:dyDescent="0.2">
      <c r="A153" s="219"/>
      <c r="B153" s="196"/>
      <c r="C153" s="197"/>
      <c r="D153" s="241" t="s">
        <v>484</v>
      </c>
      <c r="E153" s="51">
        <v>2000</v>
      </c>
      <c r="F153" s="52" t="s">
        <v>511</v>
      </c>
      <c r="G153" s="40">
        <v>1</v>
      </c>
      <c r="H153" s="11"/>
      <c r="I153" s="564"/>
      <c r="J153" s="215"/>
    </row>
    <row r="154" spans="1:10" ht="14.25" x14ac:dyDescent="0.2">
      <c r="A154" s="219"/>
      <c r="B154" s="196"/>
      <c r="C154" s="197"/>
      <c r="D154" s="241" t="s">
        <v>322</v>
      </c>
      <c r="E154" s="51">
        <v>27</v>
      </c>
      <c r="F154" s="52" t="s">
        <v>511</v>
      </c>
      <c r="G154" s="40">
        <v>2</v>
      </c>
      <c r="H154" s="11"/>
      <c r="I154" s="564"/>
      <c r="J154" s="215"/>
    </row>
    <row r="155" spans="1:10" ht="14.25" x14ac:dyDescent="0.2">
      <c r="A155" s="219"/>
      <c r="B155" s="244"/>
      <c r="C155" s="245"/>
      <c r="D155" s="241" t="s">
        <v>323</v>
      </c>
      <c r="E155" s="51">
        <v>5.5</v>
      </c>
      <c r="F155" s="52" t="s">
        <v>511</v>
      </c>
      <c r="G155" s="40">
        <v>2</v>
      </c>
      <c r="H155" s="12"/>
      <c r="I155" s="585"/>
      <c r="J155" s="215"/>
    </row>
    <row r="156" spans="1:10" ht="14.25" x14ac:dyDescent="0.2">
      <c r="A156" s="219"/>
      <c r="B156" s="244"/>
      <c r="C156" s="245"/>
      <c r="D156" s="241" t="s">
        <v>324</v>
      </c>
      <c r="E156" s="51">
        <v>8</v>
      </c>
      <c r="F156" s="52" t="s">
        <v>511</v>
      </c>
      <c r="G156" s="40">
        <v>2</v>
      </c>
      <c r="H156" s="12"/>
      <c r="I156" s="585"/>
      <c r="J156" s="215"/>
    </row>
    <row r="157" spans="1:10" ht="14.25" x14ac:dyDescent="0.2">
      <c r="A157" s="219"/>
      <c r="B157" s="244"/>
      <c r="C157" s="245"/>
      <c r="D157" s="101" t="s">
        <v>325</v>
      </c>
      <c r="E157" s="51">
        <v>8.5</v>
      </c>
      <c r="F157" s="52" t="s">
        <v>511</v>
      </c>
      <c r="G157" s="40">
        <v>2</v>
      </c>
      <c r="H157" s="12"/>
      <c r="I157" s="585"/>
      <c r="J157" s="215"/>
    </row>
    <row r="158" spans="1:10" ht="14.25" x14ac:dyDescent="0.2">
      <c r="A158" s="239"/>
      <c r="B158" s="246"/>
      <c r="C158" s="247"/>
      <c r="D158" s="101" t="s">
        <v>485</v>
      </c>
      <c r="E158" s="51">
        <v>12.8</v>
      </c>
      <c r="F158" s="52" t="s">
        <v>511</v>
      </c>
      <c r="G158" s="40">
        <v>2</v>
      </c>
      <c r="H158" s="99"/>
      <c r="I158" s="579"/>
      <c r="J158" s="226"/>
    </row>
    <row r="159" spans="1:10" ht="14.25" x14ac:dyDescent="0.2">
      <c r="A159" s="239"/>
      <c r="B159" s="246"/>
      <c r="C159" s="247"/>
      <c r="D159" s="225" t="s">
        <v>513</v>
      </c>
      <c r="E159" s="106">
        <v>40</v>
      </c>
      <c r="F159" s="110" t="s">
        <v>511</v>
      </c>
      <c r="G159" s="105">
        <v>2</v>
      </c>
      <c r="H159" s="99"/>
      <c r="I159" s="579"/>
      <c r="J159" s="226"/>
    </row>
    <row r="160" spans="1:10" ht="14.25" x14ac:dyDescent="0.2">
      <c r="A160" s="239"/>
      <c r="B160" s="246"/>
      <c r="C160" s="247"/>
      <c r="D160" s="225" t="s">
        <v>514</v>
      </c>
      <c r="E160" s="106">
        <v>6</v>
      </c>
      <c r="F160" s="110" t="s">
        <v>511</v>
      </c>
      <c r="G160" s="105">
        <v>8</v>
      </c>
      <c r="H160" s="99"/>
      <c r="I160" s="579"/>
      <c r="J160" s="226"/>
    </row>
    <row r="161" spans="1:10" ht="13.5" thickBot="1" x14ac:dyDescent="0.25">
      <c r="A161" s="219"/>
      <c r="B161" s="203"/>
      <c r="C161" s="204"/>
      <c r="D161" s="248"/>
      <c r="E161" s="53"/>
      <c r="F161" s="54"/>
      <c r="G161" s="55"/>
      <c r="H161" s="56"/>
      <c r="I161" s="580"/>
      <c r="J161" s="215"/>
    </row>
    <row r="162" spans="1:10" s="539" customFormat="1" ht="20.100000000000001" customHeight="1" thickBot="1" x14ac:dyDescent="0.25">
      <c r="A162" s="206"/>
      <c r="B162" s="207"/>
      <c r="C162" s="207"/>
      <c r="D162" s="208" t="s">
        <v>161</v>
      </c>
      <c r="E162" s="209"/>
      <c r="F162" s="210"/>
      <c r="G162" s="211"/>
      <c r="H162" s="212"/>
      <c r="I162" s="581">
        <f>SUM(I130:I157)</f>
        <v>0</v>
      </c>
      <c r="J162" s="249"/>
    </row>
    <row r="163" spans="1:10" ht="12.75" x14ac:dyDescent="0.2">
      <c r="A163" s="206"/>
      <c r="B163" s="214"/>
      <c r="C163" s="214"/>
      <c r="D163" s="13"/>
      <c r="E163" s="14"/>
      <c r="F163" s="15"/>
      <c r="G163" s="16"/>
      <c r="H163" s="17" t="s">
        <v>249</v>
      </c>
      <c r="I163" s="578" t="s">
        <v>249</v>
      </c>
      <c r="J163" s="215"/>
    </row>
    <row r="164" spans="1:10" ht="13.5" customHeight="1" x14ac:dyDescent="0.2">
      <c r="A164" s="219"/>
      <c r="B164" s="232" t="s">
        <v>157</v>
      </c>
      <c r="C164" s="196"/>
      <c r="D164" s="217" t="s">
        <v>441</v>
      </c>
      <c r="E164" s="9"/>
      <c r="F164" s="7"/>
      <c r="G164" s="8"/>
      <c r="H164" s="11" t="s">
        <v>249</v>
      </c>
      <c r="I164" s="564" t="s">
        <v>249</v>
      </c>
      <c r="J164" s="215"/>
    </row>
    <row r="165" spans="1:10" ht="12.75" x14ac:dyDescent="0.2">
      <c r="A165" s="219"/>
      <c r="B165" s="196"/>
      <c r="C165" s="221"/>
      <c r="D165" s="217" t="s">
        <v>159</v>
      </c>
      <c r="E165" s="9"/>
      <c r="F165" s="7"/>
      <c r="G165" s="8"/>
      <c r="H165" s="11" t="s">
        <v>249</v>
      </c>
      <c r="I165" s="564"/>
      <c r="J165" s="215"/>
    </row>
    <row r="166" spans="1:10" ht="12.75" x14ac:dyDescent="0.2">
      <c r="A166" s="219"/>
      <c r="B166" s="196"/>
      <c r="C166" s="201" t="s">
        <v>160</v>
      </c>
      <c r="D166" s="237" t="s">
        <v>443</v>
      </c>
      <c r="E166" s="9">
        <v>13000</v>
      </c>
      <c r="F166" s="18" t="s">
        <v>26</v>
      </c>
      <c r="G166" s="8">
        <v>1</v>
      </c>
      <c r="H166" s="11">
        <v>0</v>
      </c>
      <c r="I166" s="564">
        <f>E166*G166*H166</f>
        <v>0</v>
      </c>
      <c r="J166" s="215"/>
    </row>
    <row r="167" spans="1:10" ht="38.25" x14ac:dyDescent="0.2">
      <c r="A167" s="219"/>
      <c r="B167" s="196"/>
      <c r="C167" s="221"/>
      <c r="D167" s="238" t="s">
        <v>444</v>
      </c>
      <c r="E167" s="50"/>
      <c r="F167" s="7"/>
      <c r="G167" s="8"/>
      <c r="H167" s="11"/>
      <c r="I167" s="564"/>
      <c r="J167" s="215"/>
    </row>
    <row r="168" spans="1:10" ht="12.75" x14ac:dyDescent="0.2">
      <c r="A168" s="219"/>
      <c r="B168" s="196"/>
      <c r="C168" s="201" t="s">
        <v>419</v>
      </c>
      <c r="D168" s="237" t="s">
        <v>445</v>
      </c>
      <c r="E168" s="50">
        <v>13</v>
      </c>
      <c r="F168" s="18" t="s">
        <v>22</v>
      </c>
      <c r="G168" s="8">
        <v>1</v>
      </c>
      <c r="H168" s="11">
        <v>0</v>
      </c>
      <c r="I168" s="564">
        <f>E168*G168*H168</f>
        <v>0</v>
      </c>
      <c r="J168" s="215"/>
    </row>
    <row r="169" spans="1:10" ht="12.75" x14ac:dyDescent="0.2">
      <c r="A169" s="219"/>
      <c r="B169" s="196"/>
      <c r="C169" s="221"/>
      <c r="D169" s="238" t="s">
        <v>447</v>
      </c>
      <c r="E169" s="50"/>
      <c r="F169" s="7"/>
      <c r="G169" s="8"/>
      <c r="H169" s="11"/>
      <c r="I169" s="564"/>
      <c r="J169" s="215"/>
    </row>
    <row r="170" spans="1:10" ht="12.75" x14ac:dyDescent="0.2">
      <c r="A170" s="219"/>
      <c r="B170" s="196"/>
      <c r="C170" s="201" t="s">
        <v>420</v>
      </c>
      <c r="D170" s="243" t="s">
        <v>446</v>
      </c>
      <c r="E170" s="9">
        <v>-13000</v>
      </c>
      <c r="F170" s="18" t="s">
        <v>26</v>
      </c>
      <c r="G170" s="8">
        <v>1</v>
      </c>
      <c r="H170" s="11">
        <v>0</v>
      </c>
      <c r="I170" s="564">
        <f>E170*G170*H170</f>
        <v>0</v>
      </c>
      <c r="J170" s="215"/>
    </row>
    <row r="171" spans="1:10" ht="12.75" x14ac:dyDescent="0.2">
      <c r="A171" s="219"/>
      <c r="B171" s="246"/>
      <c r="C171" s="247"/>
      <c r="D171" s="250"/>
      <c r="E171" s="96"/>
      <c r="F171" s="97"/>
      <c r="G171" s="98"/>
      <c r="H171" s="99"/>
      <c r="I171" s="579"/>
      <c r="J171" s="215"/>
    </row>
    <row r="172" spans="1:10" ht="12.75" x14ac:dyDescent="0.2">
      <c r="A172" s="219"/>
      <c r="B172" s="246"/>
      <c r="C172" s="201" t="s">
        <v>448</v>
      </c>
      <c r="D172" s="237" t="s">
        <v>449</v>
      </c>
      <c r="E172" s="9">
        <v>42</v>
      </c>
      <c r="F172" s="18" t="s">
        <v>22</v>
      </c>
      <c r="G172" s="8">
        <v>1</v>
      </c>
      <c r="H172" s="11">
        <v>0</v>
      </c>
      <c r="I172" s="564">
        <f>E172*G172*H172</f>
        <v>0</v>
      </c>
      <c r="J172" s="215"/>
    </row>
    <row r="173" spans="1:10" ht="38.25" x14ac:dyDescent="0.2">
      <c r="A173" s="219"/>
      <c r="B173" s="246"/>
      <c r="C173" s="247"/>
      <c r="D173" s="250" t="s">
        <v>450</v>
      </c>
      <c r="E173" s="96"/>
      <c r="F173" s="97"/>
      <c r="G173" s="98"/>
      <c r="H173" s="99"/>
      <c r="I173" s="579"/>
      <c r="J173" s="215"/>
    </row>
    <row r="174" spans="1:10" ht="13.5" thickBot="1" x14ac:dyDescent="0.25">
      <c r="A174" s="219"/>
      <c r="B174" s="203"/>
      <c r="C174" s="204"/>
      <c r="D174" s="248"/>
      <c r="E174" s="53"/>
      <c r="F174" s="54"/>
      <c r="G174" s="55"/>
      <c r="H174" s="56"/>
      <c r="I174" s="580"/>
      <c r="J174" s="215"/>
    </row>
    <row r="175" spans="1:10" ht="13.5" thickBot="1" x14ac:dyDescent="0.25">
      <c r="A175" s="206"/>
      <c r="B175" s="207"/>
      <c r="C175" s="207"/>
      <c r="D175" s="208" t="s">
        <v>442</v>
      </c>
      <c r="E175" s="209"/>
      <c r="F175" s="210"/>
      <c r="G175" s="211"/>
      <c r="H175" s="212"/>
      <c r="I175" s="581">
        <f>SUM(I165:I174)</f>
        <v>0</v>
      </c>
      <c r="J175" s="249"/>
    </row>
    <row r="176" spans="1:10" ht="13.5" thickBot="1" x14ac:dyDescent="0.25">
      <c r="A176" s="251"/>
      <c r="B176" s="252"/>
      <c r="C176" s="252"/>
      <c r="D176" s="237"/>
      <c r="E176" s="253"/>
      <c r="F176" s="254"/>
      <c r="G176" s="255"/>
      <c r="H176" s="12"/>
      <c r="I176" s="585"/>
      <c r="J176" s="215"/>
    </row>
    <row r="177" spans="1:10" ht="13.5" thickBot="1" x14ac:dyDescent="0.25">
      <c r="A177" s="256"/>
      <c r="B177" s="257"/>
      <c r="C177" s="257"/>
      <c r="D177" s="227" t="s">
        <v>296</v>
      </c>
      <c r="E177" s="228"/>
      <c r="F177" s="229"/>
      <c r="G177" s="258"/>
      <c r="H177" s="231"/>
      <c r="I177" s="555">
        <f>I162+I128+I116+I107+I93+I82+I72+I65+I52+I43+I20+I175</f>
        <v>0</v>
      </c>
      <c r="J177" s="215"/>
    </row>
    <row r="178" spans="1:10" ht="12.75" x14ac:dyDescent="0.2">
      <c r="A178" s="349"/>
      <c r="B178" s="350"/>
      <c r="C178" s="350"/>
      <c r="D178" s="540"/>
      <c r="E178" s="25"/>
      <c r="F178" s="26"/>
      <c r="G178" s="27"/>
      <c r="H178" s="28"/>
      <c r="I178" s="567"/>
      <c r="J178" s="352"/>
    </row>
    <row r="179" spans="1:10" ht="24.95" customHeight="1" x14ac:dyDescent="0.2">
      <c r="D179" s="541" t="s">
        <v>240</v>
      </c>
      <c r="I179" s="583"/>
      <c r="J179" s="536"/>
    </row>
    <row r="180" spans="1:10" ht="12.75" x14ac:dyDescent="0.2">
      <c r="D180" s="544" t="s">
        <v>241</v>
      </c>
      <c r="J180" s="352"/>
    </row>
    <row r="181" spans="1:10" ht="12.75" x14ac:dyDescent="0.2">
      <c r="D181" s="544" t="s">
        <v>242</v>
      </c>
      <c r="J181" s="352"/>
    </row>
    <row r="182" spans="1:10" ht="12.75" x14ac:dyDescent="0.2">
      <c r="D182" s="544" t="s">
        <v>243</v>
      </c>
      <c r="J182" s="352"/>
    </row>
    <row r="183" spans="1:10" ht="12.75" x14ac:dyDescent="0.2">
      <c r="D183" s="544" t="s">
        <v>244</v>
      </c>
      <c r="J183" s="352"/>
    </row>
    <row r="184" spans="1:10" ht="12.75" x14ac:dyDescent="0.2">
      <c r="D184" s="545" t="s">
        <v>245</v>
      </c>
      <c r="J184" s="352"/>
    </row>
    <row r="185" spans="1:10" x14ac:dyDescent="0.2">
      <c r="J185" s="352"/>
    </row>
    <row r="186" spans="1:10" x14ac:dyDescent="0.2">
      <c r="A186" s="536"/>
      <c r="B186" s="536"/>
      <c r="C186" s="536"/>
      <c r="D186" s="536"/>
      <c r="E186" s="536"/>
      <c r="F186" s="536"/>
      <c r="G186" s="536"/>
      <c r="H186" s="536"/>
      <c r="I186" s="583"/>
      <c r="J186" s="352"/>
    </row>
    <row r="187" spans="1:10" x14ac:dyDescent="0.2">
      <c r="A187" s="536"/>
      <c r="B187" s="536"/>
      <c r="C187" s="536"/>
      <c r="D187" s="536"/>
      <c r="E187" s="536"/>
      <c r="F187" s="536"/>
      <c r="G187" s="536"/>
      <c r="H187" s="536"/>
      <c r="I187" s="583"/>
      <c r="J187" s="352"/>
    </row>
    <row r="188" spans="1:10" x14ac:dyDescent="0.2">
      <c r="A188" s="536"/>
      <c r="B188" s="536"/>
      <c r="C188" s="536"/>
      <c r="D188" s="536"/>
      <c r="E188" s="536"/>
      <c r="F188" s="536"/>
      <c r="G188" s="536"/>
      <c r="H188" s="536"/>
      <c r="I188" s="583"/>
      <c r="J188" s="352"/>
    </row>
    <row r="189" spans="1:10" x14ac:dyDescent="0.2">
      <c r="A189" s="536"/>
      <c r="B189" s="536"/>
      <c r="C189" s="536"/>
      <c r="D189" s="536"/>
      <c r="E189" s="536"/>
      <c r="F189" s="536"/>
      <c r="G189" s="536"/>
      <c r="H189" s="536"/>
      <c r="I189" s="583"/>
      <c r="J189" s="352"/>
    </row>
    <row r="190" spans="1:10" x14ac:dyDescent="0.2">
      <c r="A190" s="536"/>
      <c r="B190" s="536"/>
      <c r="C190" s="536"/>
      <c r="D190" s="536"/>
      <c r="E190" s="536"/>
      <c r="F190" s="536"/>
      <c r="G190" s="536"/>
      <c r="H190" s="536"/>
      <c r="I190" s="583"/>
      <c r="J190" s="352"/>
    </row>
    <row r="191" spans="1:10" x14ac:dyDescent="0.2">
      <c r="A191" s="536"/>
      <c r="B191" s="536"/>
      <c r="C191" s="536"/>
      <c r="D191" s="536"/>
      <c r="E191" s="536"/>
      <c r="F191" s="536"/>
      <c r="G191" s="536"/>
      <c r="H191" s="536"/>
      <c r="I191" s="583"/>
      <c r="J191" s="352"/>
    </row>
    <row r="192" spans="1:10" x14ac:dyDescent="0.2">
      <c r="A192" s="536"/>
      <c r="B192" s="536"/>
      <c r="C192" s="536"/>
      <c r="D192" s="536"/>
      <c r="E192" s="536"/>
      <c r="F192" s="536"/>
      <c r="G192" s="536"/>
      <c r="H192" s="536"/>
      <c r="I192" s="583"/>
      <c r="J192" s="352"/>
    </row>
    <row r="193" spans="1:10" x14ac:dyDescent="0.2">
      <c r="A193" s="536"/>
      <c r="B193" s="536"/>
      <c r="C193" s="536"/>
      <c r="D193" s="536"/>
      <c r="E193" s="536"/>
      <c r="F193" s="536"/>
      <c r="G193" s="536"/>
      <c r="H193" s="536"/>
      <c r="I193" s="583"/>
      <c r="J193" s="352"/>
    </row>
    <row r="194" spans="1:10" x14ac:dyDescent="0.2">
      <c r="A194" s="536"/>
      <c r="B194" s="536"/>
      <c r="C194" s="536"/>
      <c r="D194" s="536"/>
      <c r="E194" s="536"/>
      <c r="F194" s="536"/>
      <c r="G194" s="536"/>
      <c r="H194" s="536"/>
      <c r="I194" s="583"/>
      <c r="J194" s="352"/>
    </row>
    <row r="195" spans="1:10" x14ac:dyDescent="0.2">
      <c r="A195" s="536"/>
      <c r="B195" s="536"/>
      <c r="C195" s="536"/>
      <c r="D195" s="536"/>
      <c r="E195" s="536"/>
      <c r="F195" s="536"/>
      <c r="G195" s="536"/>
      <c r="H195" s="536"/>
      <c r="I195" s="583"/>
      <c r="J195" s="352"/>
    </row>
    <row r="196" spans="1:10" x14ac:dyDescent="0.2">
      <c r="A196" s="536"/>
      <c r="B196" s="536"/>
      <c r="C196" s="536"/>
      <c r="D196" s="536"/>
      <c r="E196" s="536"/>
      <c r="F196" s="536"/>
      <c r="G196" s="536"/>
      <c r="H196" s="536"/>
      <c r="I196" s="583"/>
      <c r="J196" s="352"/>
    </row>
    <row r="197" spans="1:10" x14ac:dyDescent="0.2">
      <c r="A197" s="536"/>
      <c r="B197" s="536"/>
      <c r="C197" s="536"/>
      <c r="D197" s="536"/>
      <c r="E197" s="536"/>
      <c r="F197" s="536"/>
      <c r="G197" s="536"/>
      <c r="H197" s="536"/>
      <c r="I197" s="583"/>
      <c r="J197" s="352"/>
    </row>
    <row r="198" spans="1:10" x14ac:dyDescent="0.2">
      <c r="A198" s="536"/>
      <c r="B198" s="536"/>
      <c r="C198" s="536"/>
      <c r="D198" s="536"/>
      <c r="E198" s="536"/>
      <c r="F198" s="536"/>
      <c r="G198" s="536"/>
      <c r="H198" s="536"/>
      <c r="I198" s="583"/>
      <c r="J198" s="352"/>
    </row>
    <row r="199" spans="1:10" x14ac:dyDescent="0.2">
      <c r="A199" s="536"/>
      <c r="B199" s="536"/>
      <c r="C199" s="536"/>
      <c r="D199" s="536"/>
      <c r="E199" s="536"/>
      <c r="F199" s="536"/>
      <c r="G199" s="536"/>
      <c r="H199" s="536"/>
      <c r="I199" s="583"/>
      <c r="J199" s="352"/>
    </row>
    <row r="200" spans="1:10" x14ac:dyDescent="0.2">
      <c r="A200" s="536"/>
      <c r="B200" s="536"/>
      <c r="C200" s="536"/>
      <c r="D200" s="536"/>
      <c r="E200" s="536"/>
      <c r="F200" s="536"/>
      <c r="G200" s="536"/>
      <c r="H200" s="536"/>
      <c r="I200" s="583"/>
      <c r="J200" s="352"/>
    </row>
    <row r="201" spans="1:10" x14ac:dyDescent="0.2">
      <c r="A201" s="536"/>
      <c r="B201" s="536"/>
      <c r="C201" s="536"/>
      <c r="D201" s="536"/>
      <c r="E201" s="536"/>
      <c r="F201" s="536"/>
      <c r="G201" s="536"/>
      <c r="H201" s="536"/>
      <c r="I201" s="583"/>
      <c r="J201" s="352"/>
    </row>
    <row r="202" spans="1:10" x14ac:dyDescent="0.2">
      <c r="A202" s="536"/>
      <c r="B202" s="536"/>
      <c r="C202" s="536"/>
      <c r="D202" s="536"/>
      <c r="E202" s="536"/>
      <c r="F202" s="536"/>
      <c r="G202" s="536"/>
      <c r="H202" s="536"/>
      <c r="I202" s="583"/>
      <c r="J202" s="352"/>
    </row>
    <row r="203" spans="1:10" x14ac:dyDescent="0.2">
      <c r="A203" s="536"/>
      <c r="B203" s="536"/>
      <c r="C203" s="536"/>
      <c r="D203" s="536"/>
      <c r="E203" s="536"/>
      <c r="F203" s="536"/>
      <c r="G203" s="536"/>
      <c r="H203" s="536"/>
      <c r="I203" s="583"/>
      <c r="J203" s="352"/>
    </row>
    <row r="204" spans="1:10" x14ac:dyDescent="0.2">
      <c r="A204" s="536"/>
      <c r="B204" s="536"/>
      <c r="C204" s="536"/>
      <c r="D204" s="536"/>
      <c r="E204" s="536"/>
      <c r="F204" s="536"/>
      <c r="G204" s="536"/>
      <c r="H204" s="536"/>
      <c r="I204" s="583"/>
      <c r="J204" s="352"/>
    </row>
    <row r="205" spans="1:10" x14ac:dyDescent="0.2">
      <c r="A205" s="536"/>
      <c r="B205" s="536"/>
      <c r="C205" s="536"/>
      <c r="D205" s="536"/>
      <c r="E205" s="536"/>
      <c r="F205" s="536"/>
      <c r="G205" s="536"/>
      <c r="H205" s="536"/>
      <c r="I205" s="583"/>
      <c r="J205" s="352"/>
    </row>
    <row r="206" spans="1:10" x14ac:dyDescent="0.2">
      <c r="A206" s="536"/>
      <c r="B206" s="536"/>
      <c r="C206" s="536"/>
      <c r="D206" s="536"/>
      <c r="E206" s="536"/>
      <c r="F206" s="536"/>
      <c r="G206" s="536"/>
      <c r="H206" s="536"/>
      <c r="I206" s="583"/>
      <c r="J206" s="352"/>
    </row>
    <row r="207" spans="1:10" x14ac:dyDescent="0.2">
      <c r="A207" s="536"/>
      <c r="B207" s="536"/>
      <c r="C207" s="536"/>
      <c r="D207" s="536"/>
      <c r="E207" s="536"/>
      <c r="F207" s="536"/>
      <c r="G207" s="536"/>
      <c r="H207" s="536"/>
      <c r="I207" s="583"/>
      <c r="J207" s="352"/>
    </row>
    <row r="208" spans="1:10" x14ac:dyDescent="0.2">
      <c r="A208" s="536"/>
      <c r="B208" s="536"/>
      <c r="C208" s="536"/>
      <c r="D208" s="536"/>
      <c r="E208" s="536"/>
      <c r="F208" s="536"/>
      <c r="G208" s="536"/>
      <c r="H208" s="536"/>
      <c r="I208" s="583"/>
      <c r="J208" s="352"/>
    </row>
    <row r="209" spans="1:10" x14ac:dyDescent="0.2">
      <c r="A209" s="536"/>
      <c r="B209" s="536"/>
      <c r="C209" s="536"/>
      <c r="D209" s="536"/>
      <c r="E209" s="536"/>
      <c r="F209" s="536"/>
      <c r="G209" s="536"/>
      <c r="H209" s="536"/>
      <c r="I209" s="583"/>
      <c r="J209" s="352"/>
    </row>
    <row r="210" spans="1:10" x14ac:dyDescent="0.2">
      <c r="A210" s="536"/>
      <c r="B210" s="536"/>
      <c r="C210" s="536"/>
      <c r="D210" s="536"/>
      <c r="E210" s="536"/>
      <c r="F210" s="536"/>
      <c r="G210" s="536"/>
      <c r="H210" s="536"/>
      <c r="I210" s="583"/>
      <c r="J210" s="352"/>
    </row>
    <row r="211" spans="1:10" x14ac:dyDescent="0.2">
      <c r="A211" s="536"/>
      <c r="B211" s="536"/>
      <c r="C211" s="536"/>
      <c r="D211" s="536"/>
      <c r="E211" s="536"/>
      <c r="F211" s="536"/>
      <c r="G211" s="536"/>
      <c r="H211" s="536"/>
      <c r="I211" s="583"/>
      <c r="J211" s="352"/>
    </row>
    <row r="212" spans="1:10" x14ac:dyDescent="0.2">
      <c r="A212" s="536"/>
      <c r="B212" s="536"/>
      <c r="C212" s="536"/>
      <c r="D212" s="536"/>
      <c r="E212" s="536"/>
      <c r="F212" s="536"/>
      <c r="G212" s="536"/>
      <c r="H212" s="536"/>
      <c r="I212" s="583"/>
      <c r="J212" s="352"/>
    </row>
    <row r="213" spans="1:10" x14ac:dyDescent="0.2">
      <c r="A213" s="536"/>
      <c r="B213" s="536"/>
      <c r="C213" s="536"/>
      <c r="D213" s="536"/>
      <c r="E213" s="536"/>
      <c r="F213" s="536"/>
      <c r="G213" s="536"/>
      <c r="H213" s="536"/>
      <c r="I213" s="583"/>
      <c r="J213" s="352"/>
    </row>
    <row r="214" spans="1:10" x14ac:dyDescent="0.2">
      <c r="A214" s="536"/>
      <c r="B214" s="536"/>
      <c r="C214" s="536"/>
      <c r="D214" s="536"/>
      <c r="E214" s="536"/>
      <c r="F214" s="536"/>
      <c r="G214" s="536"/>
      <c r="H214" s="536"/>
      <c r="I214" s="583"/>
      <c r="J214" s="352"/>
    </row>
    <row r="215" spans="1:10" x14ac:dyDescent="0.2">
      <c r="A215" s="536"/>
      <c r="B215" s="536"/>
      <c r="C215" s="536"/>
      <c r="D215" s="536"/>
      <c r="E215" s="536"/>
      <c r="F215" s="536"/>
      <c r="G215" s="536"/>
      <c r="H215" s="536"/>
      <c r="I215" s="583"/>
      <c r="J215" s="352"/>
    </row>
    <row r="216" spans="1:10" x14ac:dyDescent="0.2">
      <c r="A216" s="536"/>
      <c r="B216" s="536"/>
      <c r="C216" s="536"/>
      <c r="D216" s="536"/>
      <c r="E216" s="536"/>
      <c r="F216" s="536"/>
      <c r="G216" s="536"/>
      <c r="H216" s="536"/>
      <c r="I216" s="583"/>
      <c r="J216" s="352"/>
    </row>
    <row r="217" spans="1:10" x14ac:dyDescent="0.2">
      <c r="A217" s="536"/>
      <c r="B217" s="536"/>
      <c r="C217" s="536"/>
      <c r="D217" s="536"/>
      <c r="E217" s="536"/>
      <c r="F217" s="536"/>
      <c r="G217" s="536"/>
      <c r="H217" s="536"/>
      <c r="I217" s="583"/>
      <c r="J217" s="352"/>
    </row>
    <row r="218" spans="1:10" x14ac:dyDescent="0.2">
      <c r="A218" s="536"/>
      <c r="B218" s="536"/>
      <c r="C218" s="536"/>
      <c r="D218" s="536"/>
      <c r="E218" s="536"/>
      <c r="F218" s="536"/>
      <c r="G218" s="536"/>
      <c r="H218" s="536"/>
      <c r="I218" s="583"/>
      <c r="J218" s="352"/>
    </row>
    <row r="219" spans="1:10" x14ac:dyDescent="0.2">
      <c r="A219" s="536"/>
      <c r="B219" s="536"/>
      <c r="C219" s="536"/>
      <c r="D219" s="536"/>
      <c r="E219" s="536"/>
      <c r="F219" s="536"/>
      <c r="G219" s="536"/>
      <c r="H219" s="536"/>
      <c r="I219" s="583"/>
      <c r="J219" s="352"/>
    </row>
    <row r="220" spans="1:10" x14ac:dyDescent="0.2">
      <c r="A220" s="536"/>
      <c r="B220" s="536"/>
      <c r="C220" s="536"/>
      <c r="D220" s="536"/>
      <c r="E220" s="536"/>
      <c r="F220" s="536"/>
      <c r="G220" s="536"/>
      <c r="H220" s="536"/>
      <c r="I220" s="583"/>
      <c r="J220" s="352"/>
    </row>
    <row r="221" spans="1:10" x14ac:dyDescent="0.2">
      <c r="A221" s="536"/>
      <c r="B221" s="536"/>
      <c r="C221" s="536"/>
      <c r="D221" s="536"/>
      <c r="E221" s="536"/>
      <c r="F221" s="536"/>
      <c r="G221" s="536"/>
      <c r="H221" s="536"/>
      <c r="I221" s="583"/>
      <c r="J221" s="352"/>
    </row>
    <row r="222" spans="1:10" x14ac:dyDescent="0.2">
      <c r="A222" s="536"/>
      <c r="B222" s="536"/>
      <c r="C222" s="536"/>
      <c r="D222" s="536"/>
      <c r="E222" s="536"/>
      <c r="F222" s="536"/>
      <c r="G222" s="536"/>
      <c r="H222" s="536"/>
      <c r="I222" s="583"/>
      <c r="J222" s="352"/>
    </row>
    <row r="223" spans="1:10" x14ac:dyDescent="0.2">
      <c r="A223" s="536"/>
      <c r="B223" s="536"/>
      <c r="C223" s="536"/>
      <c r="D223" s="536"/>
      <c r="E223" s="536"/>
      <c r="F223" s="536"/>
      <c r="G223" s="536"/>
      <c r="H223" s="536"/>
      <c r="I223" s="583"/>
      <c r="J223" s="352"/>
    </row>
    <row r="224" spans="1:10" x14ac:dyDescent="0.2">
      <c r="A224" s="536"/>
      <c r="B224" s="536"/>
      <c r="C224" s="536"/>
      <c r="D224" s="536"/>
      <c r="E224" s="536"/>
      <c r="F224" s="536"/>
      <c r="G224" s="536"/>
      <c r="H224" s="536"/>
      <c r="I224" s="583"/>
      <c r="J224" s="352"/>
    </row>
    <row r="225" spans="1:10" x14ac:dyDescent="0.2">
      <c r="A225" s="536"/>
      <c r="B225" s="536"/>
      <c r="C225" s="536"/>
      <c r="D225" s="536"/>
      <c r="E225" s="536"/>
      <c r="F225" s="536"/>
      <c r="G225" s="536"/>
      <c r="H225" s="536"/>
      <c r="I225" s="583"/>
      <c r="J225" s="352"/>
    </row>
    <row r="226" spans="1:10" ht="12" customHeight="1" x14ac:dyDescent="0.2">
      <c r="A226" s="536"/>
      <c r="B226" s="536"/>
      <c r="C226" s="536"/>
      <c r="D226" s="536"/>
      <c r="E226" s="536"/>
      <c r="F226" s="536"/>
      <c r="G226" s="536"/>
      <c r="H226" s="536"/>
      <c r="I226" s="583"/>
      <c r="J226" s="352"/>
    </row>
    <row r="227" spans="1:10" ht="12" customHeight="1" x14ac:dyDescent="0.2">
      <c r="A227" s="536"/>
      <c r="B227" s="536"/>
      <c r="C227" s="536"/>
      <c r="D227" s="536"/>
      <c r="E227" s="536"/>
      <c r="F227" s="536"/>
      <c r="G227" s="536"/>
      <c r="H227" s="536"/>
      <c r="I227" s="583"/>
      <c r="J227" s="352"/>
    </row>
    <row r="228" spans="1:10" ht="12" customHeight="1" x14ac:dyDescent="0.2">
      <c r="A228" s="536"/>
      <c r="B228" s="536"/>
      <c r="C228" s="536"/>
      <c r="D228" s="536"/>
      <c r="E228" s="536"/>
      <c r="F228" s="536"/>
      <c r="G228" s="536"/>
      <c r="H228" s="536"/>
      <c r="I228" s="583"/>
      <c r="J228" s="352"/>
    </row>
    <row r="229" spans="1:10" ht="12" customHeight="1" x14ac:dyDescent="0.2">
      <c r="A229" s="536"/>
      <c r="B229" s="536"/>
      <c r="C229" s="536"/>
      <c r="D229" s="536"/>
      <c r="E229" s="536"/>
      <c r="F229" s="536"/>
      <c r="G229" s="536"/>
      <c r="H229" s="536"/>
      <c r="I229" s="583"/>
      <c r="J229" s="352"/>
    </row>
    <row r="230" spans="1:10" ht="12" customHeight="1" x14ac:dyDescent="0.2">
      <c r="A230" s="536"/>
      <c r="B230" s="536"/>
      <c r="C230" s="536"/>
      <c r="D230" s="536"/>
      <c r="E230" s="536"/>
      <c r="F230" s="536"/>
      <c r="G230" s="536"/>
      <c r="H230" s="536"/>
      <c r="I230" s="583"/>
      <c r="J230" s="352"/>
    </row>
    <row r="231" spans="1:10" ht="12" customHeight="1" x14ac:dyDescent="0.2">
      <c r="A231" s="536"/>
      <c r="B231" s="536"/>
      <c r="C231" s="536"/>
      <c r="D231" s="536"/>
      <c r="E231" s="536"/>
      <c r="F231" s="536"/>
      <c r="G231" s="536"/>
      <c r="H231" s="536"/>
      <c r="I231" s="583"/>
      <c r="J231" s="352"/>
    </row>
    <row r="232" spans="1:10" ht="12" customHeight="1" x14ac:dyDescent="0.2">
      <c r="A232" s="536"/>
      <c r="B232" s="536"/>
      <c r="C232" s="536"/>
      <c r="D232" s="536"/>
      <c r="E232" s="536"/>
      <c r="F232" s="536"/>
      <c r="G232" s="536"/>
      <c r="H232" s="536"/>
      <c r="I232" s="583"/>
      <c r="J232" s="352"/>
    </row>
    <row r="233" spans="1:10" ht="12" customHeight="1" x14ac:dyDescent="0.2">
      <c r="A233" s="536"/>
      <c r="B233" s="536"/>
      <c r="C233" s="536"/>
      <c r="D233" s="536"/>
      <c r="E233" s="536"/>
      <c r="F233" s="536"/>
      <c r="G233" s="536"/>
      <c r="H233" s="536"/>
      <c r="I233" s="583"/>
      <c r="J233" s="352"/>
    </row>
    <row r="234" spans="1:10" ht="12" customHeight="1" x14ac:dyDescent="0.2">
      <c r="A234" s="536"/>
      <c r="B234" s="536"/>
      <c r="C234" s="536"/>
      <c r="D234" s="536"/>
      <c r="E234" s="536"/>
      <c r="F234" s="536"/>
      <c r="G234" s="536"/>
      <c r="H234" s="536"/>
      <c r="I234" s="583"/>
      <c r="J234" s="352"/>
    </row>
    <row r="235" spans="1:10" ht="12" customHeight="1" x14ac:dyDescent="0.2">
      <c r="A235" s="536"/>
      <c r="B235" s="536"/>
      <c r="C235" s="536"/>
      <c r="D235" s="536"/>
      <c r="E235" s="536"/>
      <c r="F235" s="536"/>
      <c r="G235" s="536"/>
      <c r="H235" s="536"/>
      <c r="I235" s="583"/>
      <c r="J235" s="352"/>
    </row>
    <row r="236" spans="1:10" ht="12" customHeight="1" x14ac:dyDescent="0.2">
      <c r="A236" s="536"/>
      <c r="B236" s="536"/>
      <c r="C236" s="536"/>
      <c r="D236" s="536"/>
      <c r="E236" s="536"/>
      <c r="F236" s="536"/>
      <c r="G236" s="536"/>
      <c r="H236" s="536"/>
      <c r="I236" s="583"/>
      <c r="J236" s="352"/>
    </row>
    <row r="237" spans="1:10" ht="12" customHeight="1" x14ac:dyDescent="0.2">
      <c r="A237" s="536"/>
      <c r="B237" s="536"/>
      <c r="C237" s="536"/>
      <c r="D237" s="536"/>
      <c r="E237" s="536"/>
      <c r="F237" s="536"/>
      <c r="G237" s="536"/>
      <c r="H237" s="536"/>
      <c r="I237" s="583"/>
      <c r="J237" s="352"/>
    </row>
    <row r="238" spans="1:10" ht="12" customHeight="1" x14ac:dyDescent="0.2">
      <c r="A238" s="536"/>
      <c r="B238" s="536"/>
      <c r="C238" s="536"/>
      <c r="D238" s="536"/>
      <c r="E238" s="536"/>
      <c r="F238" s="536"/>
      <c r="G238" s="536"/>
      <c r="H238" s="536"/>
      <c r="I238" s="583"/>
      <c r="J238" s="352"/>
    </row>
    <row r="239" spans="1:10" ht="12" customHeight="1" x14ac:dyDescent="0.2">
      <c r="A239" s="536"/>
      <c r="B239" s="536"/>
      <c r="C239" s="536"/>
      <c r="D239" s="536"/>
      <c r="E239" s="536"/>
      <c r="F239" s="536"/>
      <c r="G239" s="536"/>
      <c r="H239" s="536"/>
      <c r="I239" s="583"/>
      <c r="J239" s="352"/>
    </row>
    <row r="240" spans="1:10" ht="12" customHeight="1" x14ac:dyDescent="0.2">
      <c r="A240" s="536"/>
      <c r="B240" s="536"/>
      <c r="C240" s="536"/>
      <c r="D240" s="536"/>
      <c r="E240" s="536"/>
      <c r="F240" s="536"/>
      <c r="G240" s="536"/>
      <c r="H240" s="536"/>
      <c r="I240" s="583"/>
      <c r="J240" s="352"/>
    </row>
    <row r="241" spans="1:10" ht="12" customHeight="1" x14ac:dyDescent="0.2">
      <c r="A241" s="536"/>
      <c r="B241" s="536"/>
      <c r="C241" s="536"/>
      <c r="D241" s="536"/>
      <c r="E241" s="536"/>
      <c r="F241" s="536"/>
      <c r="G241" s="536"/>
      <c r="H241" s="536"/>
      <c r="I241" s="583"/>
      <c r="J241" s="352"/>
    </row>
    <row r="242" spans="1:10" ht="12" customHeight="1" x14ac:dyDescent="0.2">
      <c r="A242" s="536"/>
      <c r="B242" s="536"/>
      <c r="C242" s="536"/>
      <c r="D242" s="536"/>
      <c r="E242" s="536"/>
      <c r="F242" s="536"/>
      <c r="G242" s="536"/>
      <c r="H242" s="536"/>
      <c r="I242" s="583"/>
      <c r="J242" s="352"/>
    </row>
    <row r="243" spans="1:10" ht="12" customHeight="1" x14ac:dyDescent="0.2">
      <c r="A243" s="536"/>
      <c r="B243" s="536"/>
      <c r="C243" s="536"/>
      <c r="D243" s="536"/>
      <c r="E243" s="536"/>
      <c r="F243" s="536"/>
      <c r="G243" s="536"/>
      <c r="H243" s="536"/>
      <c r="I243" s="583"/>
      <c r="J243" s="352"/>
    </row>
    <row r="244" spans="1:10" ht="12" customHeight="1" x14ac:dyDescent="0.2">
      <c r="A244" s="536"/>
      <c r="B244" s="536"/>
      <c r="C244" s="536"/>
      <c r="D244" s="536"/>
      <c r="E244" s="536"/>
      <c r="F244" s="536"/>
      <c r="G244" s="536"/>
      <c r="H244" s="536"/>
      <c r="I244" s="583"/>
      <c r="J244" s="352"/>
    </row>
    <row r="245" spans="1:10" ht="12" customHeight="1" x14ac:dyDescent="0.2">
      <c r="A245" s="536"/>
      <c r="B245" s="536"/>
      <c r="C245" s="536"/>
      <c r="D245" s="536"/>
      <c r="E245" s="536"/>
      <c r="F245" s="536"/>
      <c r="G245" s="536"/>
      <c r="H245" s="536"/>
      <c r="I245" s="583"/>
      <c r="J245" s="352"/>
    </row>
    <row r="246" spans="1:10" ht="12" customHeight="1" x14ac:dyDescent="0.2">
      <c r="A246" s="536"/>
      <c r="B246" s="536"/>
      <c r="C246" s="536"/>
      <c r="D246" s="536"/>
      <c r="E246" s="536"/>
      <c r="F246" s="536"/>
      <c r="G246" s="536"/>
      <c r="H246" s="536"/>
      <c r="I246" s="583"/>
      <c r="J246" s="352"/>
    </row>
    <row r="247" spans="1:10" ht="12" customHeight="1" x14ac:dyDescent="0.2">
      <c r="A247" s="536"/>
      <c r="B247" s="536"/>
      <c r="C247" s="536"/>
      <c r="D247" s="536"/>
      <c r="E247" s="536"/>
      <c r="F247" s="536"/>
      <c r="G247" s="536"/>
      <c r="H247" s="536"/>
      <c r="I247" s="583"/>
      <c r="J247" s="352"/>
    </row>
    <row r="248" spans="1:10" ht="12" customHeight="1" x14ac:dyDescent="0.2">
      <c r="A248" s="536"/>
      <c r="B248" s="536"/>
      <c r="C248" s="536"/>
      <c r="D248" s="536"/>
      <c r="E248" s="536"/>
      <c r="F248" s="536"/>
      <c r="G248" s="536"/>
      <c r="H248" s="536"/>
      <c r="I248" s="583"/>
      <c r="J248" s="352"/>
    </row>
    <row r="249" spans="1:10" ht="12" customHeight="1" x14ac:dyDescent="0.2">
      <c r="A249" s="536"/>
      <c r="B249" s="536"/>
      <c r="C249" s="536"/>
      <c r="D249" s="536"/>
      <c r="E249" s="536"/>
      <c r="F249" s="536"/>
      <c r="G249" s="536"/>
      <c r="H249" s="536"/>
      <c r="I249" s="583"/>
      <c r="J249" s="352"/>
    </row>
    <row r="250" spans="1:10" ht="12" customHeight="1" x14ac:dyDescent="0.2">
      <c r="A250" s="536"/>
      <c r="B250" s="536"/>
      <c r="C250" s="536"/>
      <c r="D250" s="536"/>
      <c r="E250" s="536"/>
      <c r="F250" s="536"/>
      <c r="G250" s="536"/>
      <c r="H250" s="536"/>
      <c r="I250" s="583"/>
      <c r="J250" s="352"/>
    </row>
    <row r="251" spans="1:10" ht="12" customHeight="1" x14ac:dyDescent="0.2">
      <c r="A251" s="536"/>
      <c r="B251" s="536"/>
      <c r="C251" s="536"/>
      <c r="D251" s="536"/>
      <c r="E251" s="536"/>
      <c r="F251" s="536"/>
      <c r="G251" s="536"/>
      <c r="H251" s="536"/>
      <c r="I251" s="583"/>
      <c r="J251" s="352"/>
    </row>
    <row r="252" spans="1:10" ht="12" customHeight="1" x14ac:dyDescent="0.2">
      <c r="A252" s="536"/>
      <c r="B252" s="536"/>
      <c r="C252" s="536"/>
      <c r="D252" s="536"/>
      <c r="E252" s="536"/>
      <c r="F252" s="536"/>
      <c r="G252" s="536"/>
      <c r="H252" s="536"/>
      <c r="I252" s="583"/>
      <c r="J252" s="352"/>
    </row>
    <row r="253" spans="1:10" ht="12" customHeight="1" x14ac:dyDescent="0.2">
      <c r="A253" s="536"/>
      <c r="B253" s="536"/>
      <c r="C253" s="536"/>
      <c r="D253" s="536"/>
      <c r="E253" s="536"/>
      <c r="F253" s="536"/>
      <c r="G253" s="536"/>
      <c r="H253" s="536"/>
      <c r="I253" s="583"/>
      <c r="J253" s="352"/>
    </row>
    <row r="254" spans="1:10" ht="12" customHeight="1" x14ac:dyDescent="0.2">
      <c r="A254" s="536"/>
      <c r="B254" s="536"/>
      <c r="C254" s="536"/>
      <c r="D254" s="536"/>
      <c r="E254" s="536"/>
      <c r="F254" s="536"/>
      <c r="G254" s="536"/>
      <c r="H254" s="536"/>
      <c r="I254" s="583"/>
      <c r="J254" s="352"/>
    </row>
    <row r="255" spans="1:10" ht="12" customHeight="1" x14ac:dyDescent="0.2">
      <c r="A255" s="536"/>
      <c r="B255" s="536"/>
      <c r="C255" s="536"/>
      <c r="D255" s="536"/>
      <c r="E255" s="536"/>
      <c r="F255" s="536"/>
      <c r="G255" s="536"/>
      <c r="H255" s="536"/>
      <c r="I255" s="583"/>
      <c r="J255" s="352"/>
    </row>
    <row r="256" spans="1:10" ht="12" customHeight="1" x14ac:dyDescent="0.2">
      <c r="A256" s="536"/>
      <c r="B256" s="536"/>
      <c r="C256" s="536"/>
      <c r="D256" s="536"/>
      <c r="E256" s="536"/>
      <c r="F256" s="536"/>
      <c r="G256" s="536"/>
      <c r="H256" s="536"/>
      <c r="I256" s="583"/>
      <c r="J256" s="352"/>
    </row>
    <row r="257" spans="1:10" ht="12" customHeight="1" x14ac:dyDescent="0.2">
      <c r="A257" s="536"/>
      <c r="B257" s="536"/>
      <c r="C257" s="536"/>
      <c r="D257" s="536"/>
      <c r="E257" s="536"/>
      <c r="F257" s="536"/>
      <c r="G257" s="536"/>
      <c r="H257" s="536"/>
      <c r="I257" s="583"/>
      <c r="J257" s="352"/>
    </row>
    <row r="258" spans="1:10" ht="12" customHeight="1" x14ac:dyDescent="0.2">
      <c r="A258" s="536"/>
      <c r="B258" s="536"/>
      <c r="C258" s="536"/>
      <c r="D258" s="536"/>
      <c r="E258" s="536"/>
      <c r="F258" s="536"/>
      <c r="G258" s="536"/>
      <c r="H258" s="536"/>
      <c r="I258" s="583"/>
      <c r="J258" s="352"/>
    </row>
    <row r="259" spans="1:10" ht="12" customHeight="1" x14ac:dyDescent="0.2">
      <c r="A259" s="536"/>
      <c r="B259" s="536"/>
      <c r="C259" s="536"/>
      <c r="D259" s="536"/>
      <c r="E259" s="536"/>
      <c r="F259" s="536"/>
      <c r="G259" s="536"/>
      <c r="H259" s="536"/>
      <c r="I259" s="583"/>
      <c r="J259" s="352"/>
    </row>
    <row r="260" spans="1:10" ht="12" customHeight="1" x14ac:dyDescent="0.2">
      <c r="A260" s="536"/>
      <c r="B260" s="536"/>
      <c r="C260" s="536"/>
      <c r="D260" s="536"/>
      <c r="E260" s="536"/>
      <c r="F260" s="536"/>
      <c r="G260" s="536"/>
      <c r="H260" s="536"/>
      <c r="I260" s="583"/>
      <c r="J260" s="352"/>
    </row>
    <row r="261" spans="1:10" ht="12" customHeight="1" x14ac:dyDescent="0.2">
      <c r="A261" s="536"/>
      <c r="B261" s="536"/>
      <c r="C261" s="536"/>
      <c r="D261" s="536"/>
      <c r="E261" s="536"/>
      <c r="F261" s="536"/>
      <c r="G261" s="536"/>
      <c r="H261" s="536"/>
      <c r="I261" s="583"/>
      <c r="J261" s="352"/>
    </row>
    <row r="262" spans="1:10" ht="12" customHeight="1" x14ac:dyDescent="0.2">
      <c r="A262" s="536"/>
      <c r="B262" s="536"/>
      <c r="C262" s="536"/>
      <c r="D262" s="536"/>
      <c r="E262" s="536"/>
      <c r="F262" s="536"/>
      <c r="G262" s="536"/>
      <c r="H262" s="536"/>
      <c r="I262" s="583"/>
      <c r="J262" s="352"/>
    </row>
    <row r="263" spans="1:10" ht="12" customHeight="1" x14ac:dyDescent="0.2">
      <c r="A263" s="536"/>
      <c r="B263" s="536"/>
      <c r="C263" s="536"/>
      <c r="D263" s="536"/>
      <c r="E263" s="536"/>
      <c r="F263" s="536"/>
      <c r="G263" s="536"/>
      <c r="H263" s="536"/>
      <c r="I263" s="583"/>
      <c r="J263" s="352"/>
    </row>
    <row r="264" spans="1:10" ht="12" customHeight="1" x14ac:dyDescent="0.2">
      <c r="A264" s="536"/>
      <c r="B264" s="536"/>
      <c r="C264" s="536"/>
      <c r="D264" s="536"/>
      <c r="E264" s="536"/>
      <c r="F264" s="536"/>
      <c r="G264" s="536"/>
      <c r="H264" s="536"/>
      <c r="I264" s="583"/>
      <c r="J264" s="352"/>
    </row>
    <row r="265" spans="1:10" ht="12" customHeight="1" x14ac:dyDescent="0.2">
      <c r="A265" s="536"/>
      <c r="B265" s="536"/>
      <c r="C265" s="536"/>
      <c r="D265" s="536"/>
      <c r="E265" s="536"/>
      <c r="F265" s="536"/>
      <c r="G265" s="536"/>
      <c r="H265" s="536"/>
      <c r="I265" s="583"/>
      <c r="J265" s="352"/>
    </row>
    <row r="266" spans="1:10" ht="12" customHeight="1" x14ac:dyDescent="0.2">
      <c r="A266" s="536"/>
      <c r="B266" s="536"/>
      <c r="C266" s="536"/>
      <c r="D266" s="536"/>
      <c r="E266" s="536"/>
      <c r="F266" s="536"/>
      <c r="G266" s="536"/>
      <c r="H266" s="536"/>
      <c r="I266" s="583"/>
      <c r="J266" s="352"/>
    </row>
    <row r="267" spans="1:10" ht="12" customHeight="1" x14ac:dyDescent="0.2">
      <c r="A267" s="536"/>
      <c r="B267" s="536"/>
      <c r="C267" s="536"/>
      <c r="D267" s="536"/>
      <c r="E267" s="536"/>
      <c r="F267" s="536"/>
      <c r="G267" s="536"/>
      <c r="H267" s="536"/>
      <c r="I267" s="583"/>
      <c r="J267" s="352"/>
    </row>
    <row r="268" spans="1:10" ht="12" customHeight="1" x14ac:dyDescent="0.2">
      <c r="A268" s="536"/>
      <c r="B268" s="536"/>
      <c r="C268" s="536"/>
      <c r="D268" s="536"/>
      <c r="E268" s="536"/>
      <c r="F268" s="536"/>
      <c r="G268" s="536"/>
      <c r="H268" s="536"/>
      <c r="I268" s="583"/>
      <c r="J268" s="352"/>
    </row>
    <row r="269" spans="1:10" ht="12" customHeight="1" x14ac:dyDescent="0.2">
      <c r="A269" s="536"/>
      <c r="B269" s="536"/>
      <c r="C269" s="536"/>
      <c r="D269" s="536"/>
      <c r="E269" s="536"/>
      <c r="F269" s="536"/>
      <c r="G269" s="536"/>
      <c r="H269" s="536"/>
      <c r="I269" s="583"/>
      <c r="J269" s="352"/>
    </row>
    <row r="270" spans="1:10" ht="12" customHeight="1" x14ac:dyDescent="0.2">
      <c r="A270" s="536"/>
      <c r="B270" s="536"/>
      <c r="C270" s="536"/>
      <c r="D270" s="536"/>
      <c r="E270" s="536"/>
      <c r="F270" s="536"/>
      <c r="G270" s="536"/>
      <c r="H270" s="536"/>
      <c r="I270" s="583"/>
      <c r="J270" s="352"/>
    </row>
    <row r="271" spans="1:10" ht="12" customHeight="1" x14ac:dyDescent="0.2">
      <c r="A271" s="536"/>
      <c r="B271" s="536"/>
      <c r="C271" s="536"/>
      <c r="D271" s="536"/>
      <c r="E271" s="536"/>
      <c r="F271" s="536"/>
      <c r="G271" s="536"/>
      <c r="H271" s="536"/>
      <c r="I271" s="583"/>
      <c r="J271" s="352"/>
    </row>
    <row r="272" spans="1:10" ht="12" customHeight="1" x14ac:dyDescent="0.2">
      <c r="A272" s="536"/>
      <c r="B272" s="536"/>
      <c r="C272" s="536"/>
      <c r="D272" s="536"/>
      <c r="E272" s="536"/>
      <c r="F272" s="536"/>
      <c r="G272" s="536"/>
      <c r="H272" s="536"/>
      <c r="I272" s="583"/>
      <c r="J272" s="352"/>
    </row>
    <row r="273" spans="1:10" ht="12" customHeight="1" x14ac:dyDescent="0.2">
      <c r="A273" s="536"/>
      <c r="B273" s="536"/>
      <c r="C273" s="536"/>
      <c r="D273" s="536"/>
      <c r="E273" s="536"/>
      <c r="F273" s="536"/>
      <c r="G273" s="536"/>
      <c r="H273" s="536"/>
      <c r="I273" s="583"/>
      <c r="J273" s="352"/>
    </row>
    <row r="274" spans="1:10" ht="12" customHeight="1" x14ac:dyDescent="0.2">
      <c r="A274" s="536"/>
      <c r="B274" s="536"/>
      <c r="C274" s="536"/>
      <c r="D274" s="536"/>
      <c r="E274" s="536"/>
      <c r="F274" s="536"/>
      <c r="G274" s="536"/>
      <c r="H274" s="536"/>
      <c r="I274" s="583"/>
      <c r="J274" s="352"/>
    </row>
    <row r="275" spans="1:10" ht="12" customHeight="1" x14ac:dyDescent="0.2">
      <c r="A275" s="536"/>
      <c r="B275" s="536"/>
      <c r="C275" s="536"/>
      <c r="D275" s="536"/>
      <c r="E275" s="536"/>
      <c r="F275" s="536"/>
      <c r="G275" s="536"/>
      <c r="H275" s="536"/>
      <c r="I275" s="583"/>
      <c r="J275" s="352"/>
    </row>
    <row r="276" spans="1:10" ht="12" customHeight="1" x14ac:dyDescent="0.2">
      <c r="A276" s="536"/>
      <c r="B276" s="536"/>
      <c r="C276" s="536"/>
      <c r="D276" s="536"/>
      <c r="E276" s="536"/>
      <c r="F276" s="536"/>
      <c r="G276" s="536"/>
      <c r="H276" s="536"/>
      <c r="I276" s="583"/>
      <c r="J276" s="352"/>
    </row>
    <row r="277" spans="1:10" ht="12" customHeight="1" x14ac:dyDescent="0.2">
      <c r="A277" s="536"/>
      <c r="B277" s="536"/>
      <c r="C277" s="536"/>
      <c r="D277" s="536"/>
      <c r="E277" s="536"/>
      <c r="F277" s="536"/>
      <c r="G277" s="536"/>
      <c r="H277" s="536"/>
      <c r="I277" s="583"/>
      <c r="J277" s="352"/>
    </row>
    <row r="278" spans="1:10" ht="12" customHeight="1" x14ac:dyDescent="0.2">
      <c r="A278" s="536"/>
      <c r="B278" s="536"/>
      <c r="C278" s="536"/>
      <c r="D278" s="536"/>
      <c r="E278" s="536"/>
      <c r="F278" s="536"/>
      <c r="G278" s="536"/>
      <c r="H278" s="536"/>
      <c r="I278" s="583"/>
      <c r="J278" s="352"/>
    </row>
    <row r="279" spans="1:10" ht="12" customHeight="1" x14ac:dyDescent="0.2">
      <c r="A279" s="536"/>
      <c r="B279" s="536"/>
      <c r="C279" s="536"/>
      <c r="D279" s="536"/>
      <c r="E279" s="536"/>
      <c r="F279" s="536"/>
      <c r="G279" s="536"/>
      <c r="H279" s="536"/>
      <c r="I279" s="583"/>
      <c r="J279" s="352"/>
    </row>
    <row r="280" spans="1:10" ht="12" customHeight="1" x14ac:dyDescent="0.2">
      <c r="A280" s="536"/>
      <c r="B280" s="536"/>
      <c r="C280" s="536"/>
      <c r="D280" s="536"/>
      <c r="E280" s="536"/>
      <c r="F280" s="536"/>
      <c r="G280" s="536"/>
      <c r="H280" s="536"/>
      <c r="I280" s="583"/>
      <c r="J280" s="352"/>
    </row>
    <row r="281" spans="1:10" ht="12" customHeight="1" x14ac:dyDescent="0.2">
      <c r="A281" s="536"/>
      <c r="B281" s="536"/>
      <c r="C281" s="536"/>
      <c r="D281" s="536"/>
      <c r="E281" s="536"/>
      <c r="F281" s="536"/>
      <c r="G281" s="536"/>
      <c r="H281" s="536"/>
      <c r="I281" s="583"/>
      <c r="J281" s="352"/>
    </row>
    <row r="282" spans="1:10" ht="12" customHeight="1" x14ac:dyDescent="0.2">
      <c r="A282" s="536"/>
      <c r="B282" s="536"/>
      <c r="C282" s="536"/>
      <c r="D282" s="536"/>
      <c r="E282" s="536"/>
      <c r="F282" s="536"/>
      <c r="G282" s="536"/>
      <c r="H282" s="536"/>
      <c r="I282" s="583"/>
      <c r="J282" s="352"/>
    </row>
    <row r="283" spans="1:10" ht="12" customHeight="1" x14ac:dyDescent="0.2">
      <c r="A283" s="536"/>
      <c r="B283" s="536"/>
      <c r="C283" s="536"/>
      <c r="D283" s="536"/>
      <c r="E283" s="536"/>
      <c r="F283" s="536"/>
      <c r="G283" s="536"/>
      <c r="H283" s="536"/>
      <c r="I283" s="583"/>
      <c r="J283" s="352"/>
    </row>
    <row r="284" spans="1:10" ht="12" customHeight="1" x14ac:dyDescent="0.2">
      <c r="A284" s="536"/>
      <c r="B284" s="536"/>
      <c r="C284" s="536"/>
      <c r="D284" s="536"/>
      <c r="E284" s="536"/>
      <c r="F284" s="536"/>
      <c r="G284" s="536"/>
      <c r="H284" s="536"/>
      <c r="I284" s="583"/>
      <c r="J284" s="352"/>
    </row>
    <row r="285" spans="1:10" ht="12" customHeight="1" x14ac:dyDescent="0.2">
      <c r="A285" s="536"/>
      <c r="B285" s="536"/>
      <c r="C285" s="536"/>
      <c r="D285" s="536"/>
      <c r="E285" s="536"/>
      <c r="F285" s="536"/>
      <c r="G285" s="536"/>
      <c r="H285" s="536"/>
      <c r="I285" s="583"/>
      <c r="J285" s="352"/>
    </row>
    <row r="286" spans="1:10" ht="12" customHeight="1" x14ac:dyDescent="0.2">
      <c r="A286" s="536"/>
      <c r="B286" s="536"/>
      <c r="C286" s="536"/>
      <c r="D286" s="536"/>
      <c r="E286" s="536"/>
      <c r="F286" s="536"/>
      <c r="G286" s="536"/>
      <c r="H286" s="536"/>
      <c r="I286" s="583"/>
      <c r="J286" s="352"/>
    </row>
    <row r="287" spans="1:10" ht="12" customHeight="1" x14ac:dyDescent="0.2">
      <c r="A287" s="536"/>
      <c r="B287" s="536"/>
      <c r="C287" s="536"/>
      <c r="D287" s="536"/>
      <c r="E287" s="536"/>
      <c r="F287" s="536"/>
      <c r="G287" s="536"/>
      <c r="H287" s="536"/>
      <c r="I287" s="583"/>
      <c r="J287" s="352"/>
    </row>
    <row r="288" spans="1:10" ht="12" customHeight="1" x14ac:dyDescent="0.2">
      <c r="A288" s="536"/>
      <c r="B288" s="536"/>
      <c r="C288" s="536"/>
      <c r="D288" s="536"/>
      <c r="E288" s="536"/>
      <c r="F288" s="536"/>
      <c r="G288" s="536"/>
      <c r="H288" s="536"/>
      <c r="I288" s="583"/>
      <c r="J288" s="352"/>
    </row>
    <row r="289" spans="1:10" ht="12" customHeight="1" x14ac:dyDescent="0.2">
      <c r="A289" s="536"/>
      <c r="B289" s="536"/>
      <c r="C289" s="536"/>
      <c r="D289" s="536"/>
      <c r="E289" s="536"/>
      <c r="F289" s="536"/>
      <c r="G289" s="536"/>
      <c r="H289" s="536"/>
      <c r="I289" s="583"/>
      <c r="J289" s="352"/>
    </row>
    <row r="290" spans="1:10" ht="12" customHeight="1" x14ac:dyDescent="0.2">
      <c r="A290" s="536"/>
      <c r="B290" s="536"/>
      <c r="C290" s="536"/>
      <c r="D290" s="536"/>
      <c r="E290" s="536"/>
      <c r="F290" s="536"/>
      <c r="G290" s="536"/>
      <c r="H290" s="536"/>
      <c r="I290" s="583"/>
      <c r="J290" s="352"/>
    </row>
    <row r="291" spans="1:10" ht="12" customHeight="1" x14ac:dyDescent="0.2">
      <c r="A291" s="536"/>
      <c r="B291" s="536"/>
      <c r="C291" s="536"/>
      <c r="D291" s="536"/>
      <c r="E291" s="536"/>
      <c r="F291" s="536"/>
      <c r="G291" s="536"/>
      <c r="H291" s="536"/>
      <c r="I291" s="583"/>
      <c r="J291" s="352"/>
    </row>
    <row r="292" spans="1:10" ht="12" customHeight="1" x14ac:dyDescent="0.2">
      <c r="A292" s="536"/>
      <c r="B292" s="536"/>
      <c r="C292" s="536"/>
      <c r="D292" s="536"/>
      <c r="E292" s="536"/>
      <c r="F292" s="536"/>
      <c r="G292" s="536"/>
      <c r="H292" s="536"/>
      <c r="I292" s="583"/>
      <c r="J292" s="352"/>
    </row>
    <row r="293" spans="1:10" ht="12" customHeight="1" x14ac:dyDescent="0.2">
      <c r="A293" s="536"/>
      <c r="B293" s="536"/>
      <c r="C293" s="536"/>
      <c r="D293" s="536"/>
      <c r="E293" s="536"/>
      <c r="F293" s="536"/>
      <c r="G293" s="536"/>
      <c r="H293" s="536"/>
      <c r="I293" s="583"/>
      <c r="J293" s="352"/>
    </row>
    <row r="294" spans="1:10" ht="12" customHeight="1" x14ac:dyDescent="0.2">
      <c r="A294" s="536"/>
      <c r="B294" s="536"/>
      <c r="C294" s="536"/>
      <c r="D294" s="536"/>
      <c r="E294" s="536"/>
      <c r="F294" s="536"/>
      <c r="G294" s="536"/>
      <c r="H294" s="536"/>
      <c r="I294" s="583"/>
      <c r="J294" s="352"/>
    </row>
    <row r="295" spans="1:10" ht="12" customHeight="1" x14ac:dyDescent="0.2">
      <c r="A295" s="536"/>
      <c r="B295" s="536"/>
      <c r="C295" s="536"/>
      <c r="D295" s="536"/>
      <c r="E295" s="536"/>
      <c r="F295" s="536"/>
      <c r="G295" s="536"/>
      <c r="H295" s="536"/>
      <c r="I295" s="583"/>
      <c r="J295" s="352"/>
    </row>
    <row r="296" spans="1:10" ht="12" customHeight="1" x14ac:dyDescent="0.2">
      <c r="A296" s="536"/>
      <c r="B296" s="536"/>
      <c r="C296" s="536"/>
      <c r="D296" s="536"/>
      <c r="E296" s="536"/>
      <c r="F296" s="536"/>
      <c r="G296" s="536"/>
      <c r="H296" s="536"/>
      <c r="I296" s="583"/>
      <c r="J296" s="352"/>
    </row>
    <row r="297" spans="1:10" ht="12" customHeight="1" x14ac:dyDescent="0.2">
      <c r="A297" s="536"/>
      <c r="B297" s="536"/>
      <c r="C297" s="536"/>
      <c r="D297" s="536"/>
      <c r="E297" s="536"/>
      <c r="F297" s="536"/>
      <c r="G297" s="536"/>
      <c r="H297" s="536"/>
      <c r="I297" s="583"/>
      <c r="J297" s="352"/>
    </row>
    <row r="298" spans="1:10" ht="12" customHeight="1" x14ac:dyDescent="0.2">
      <c r="A298" s="536"/>
      <c r="B298" s="536"/>
      <c r="C298" s="536"/>
      <c r="D298" s="536"/>
      <c r="E298" s="536"/>
      <c r="F298" s="536"/>
      <c r="G298" s="536"/>
      <c r="H298" s="536"/>
      <c r="I298" s="583"/>
      <c r="J298" s="352"/>
    </row>
    <row r="299" spans="1:10" ht="12" customHeight="1" x14ac:dyDescent="0.2">
      <c r="A299" s="536"/>
      <c r="B299" s="536"/>
      <c r="C299" s="536"/>
      <c r="D299" s="536"/>
      <c r="E299" s="536"/>
      <c r="F299" s="536"/>
      <c r="G299" s="536"/>
      <c r="H299" s="536"/>
      <c r="I299" s="583"/>
      <c r="J299" s="352"/>
    </row>
    <row r="300" spans="1:10" ht="12" customHeight="1" x14ac:dyDescent="0.2">
      <c r="A300" s="536"/>
      <c r="B300" s="536"/>
      <c r="C300" s="536"/>
      <c r="D300" s="536"/>
      <c r="E300" s="536"/>
      <c r="F300" s="536"/>
      <c r="G300" s="536"/>
      <c r="H300" s="536"/>
      <c r="I300" s="583"/>
      <c r="J300" s="352"/>
    </row>
    <row r="301" spans="1:10" ht="12" customHeight="1" x14ac:dyDescent="0.2"/>
    <row r="302" spans="1:10" ht="12" customHeight="1" x14ac:dyDescent="0.2"/>
    <row r="303" spans="1:10" ht="12" customHeight="1" x14ac:dyDescent="0.2"/>
    <row r="304" spans="1:10" ht="12" customHeight="1" x14ac:dyDescent="0.2"/>
  </sheetData>
  <pageMargins left="0.70866141732283472" right="0.70866141732283472" top="0.78740157480314965" bottom="0.78740157480314965" header="0.31496062992125984" footer="0.31496062992125984"/>
  <pageSetup paperSize="9" scale="93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7"/>
  <sheetViews>
    <sheetView topLeftCell="A144" zoomScaleNormal="100" workbookViewId="0">
      <selection activeCell="H172" sqref="H172"/>
    </sheetView>
  </sheetViews>
  <sheetFormatPr defaultColWidth="9" defaultRowHeight="10.5" x14ac:dyDescent="0.2"/>
  <cols>
    <col min="1" max="1" width="10.42578125" style="331" customWidth="1"/>
    <col min="2" max="2" width="6.7109375" style="273" customWidth="1"/>
    <col min="3" max="3" width="7.28515625" style="273" customWidth="1"/>
    <col min="4" max="4" width="49.42578125" style="332" customWidth="1"/>
    <col min="5" max="5" width="7.7109375" style="542" customWidth="1"/>
    <col min="6" max="6" width="4.7109375" style="543" customWidth="1"/>
    <col min="7" max="7" width="8.7109375" style="334" customWidth="1"/>
    <col min="8" max="8" width="15.7109375" style="335" customWidth="1"/>
    <col min="9" max="9" width="23.42578125" style="571" customWidth="1"/>
    <col min="10" max="10" width="15.28515625" style="546" customWidth="1"/>
    <col min="11" max="16384" width="9" style="536"/>
  </cols>
  <sheetData>
    <row r="1" spans="1:10" ht="20.25" customHeight="1" x14ac:dyDescent="0.2">
      <c r="A1" s="511" t="str">
        <f>Titul!A20</f>
        <v>F.2.2.2.2.</v>
      </c>
      <c r="B1" s="511" t="str">
        <f>Titul!B1</f>
        <v>Soupis prací a dodávek</v>
      </c>
      <c r="C1" s="149"/>
      <c r="D1" s="149"/>
      <c r="E1" s="150"/>
      <c r="F1" s="151"/>
      <c r="G1" s="152"/>
      <c r="H1" s="150"/>
      <c r="I1" s="552"/>
      <c r="J1" s="153"/>
    </row>
    <row r="2" spans="1:10" ht="12.75" customHeight="1" x14ac:dyDescent="0.2">
      <c r="A2" s="155" t="s">
        <v>288</v>
      </c>
      <c r="B2" s="149"/>
      <c r="C2" s="149"/>
      <c r="D2" s="156"/>
      <c r="E2" s="157"/>
      <c r="F2" s="158"/>
      <c r="G2" s="156"/>
      <c r="H2" s="153"/>
      <c r="I2" s="552"/>
      <c r="J2" s="154"/>
    </row>
    <row r="3" spans="1:10" ht="12.75" customHeight="1" x14ac:dyDescent="0.2">
      <c r="A3" s="155" t="s">
        <v>297</v>
      </c>
      <c r="B3" s="149"/>
      <c r="C3" s="149"/>
      <c r="D3" s="156"/>
      <c r="E3" s="157"/>
      <c r="F3" s="158"/>
      <c r="G3" s="156" t="s">
        <v>38</v>
      </c>
      <c r="H3" s="153"/>
      <c r="I3" s="552"/>
      <c r="J3" s="154"/>
    </row>
    <row r="4" spans="1:10" ht="12.75" customHeight="1" x14ac:dyDescent="0.2">
      <c r="A4" s="159"/>
      <c r="B4" s="149"/>
      <c r="C4" s="160"/>
      <c r="D4" s="156"/>
      <c r="E4" s="157"/>
      <c r="F4" s="158"/>
      <c r="G4" s="156" t="s">
        <v>39</v>
      </c>
      <c r="H4" s="153"/>
      <c r="I4" s="552"/>
      <c r="J4" s="154"/>
    </row>
    <row r="5" spans="1:10" ht="12.75" customHeight="1" x14ac:dyDescent="0.2">
      <c r="A5" s="161" t="s">
        <v>40</v>
      </c>
      <c r="B5" s="149"/>
      <c r="C5" s="149"/>
      <c r="D5" s="156"/>
      <c r="E5" s="157"/>
      <c r="F5" s="158"/>
      <c r="G5" s="156" t="s">
        <v>252</v>
      </c>
      <c r="H5" s="162" t="s">
        <v>289</v>
      </c>
      <c r="I5" s="552"/>
      <c r="J5" s="154"/>
    </row>
    <row r="6" spans="1:10" ht="6.75" customHeight="1" x14ac:dyDescent="0.2">
      <c r="A6" s="163"/>
      <c r="B6" s="149"/>
      <c r="C6" s="149"/>
      <c r="D6" s="150"/>
      <c r="E6" s="151"/>
      <c r="F6" s="152"/>
      <c r="G6" s="150"/>
      <c r="H6" s="153"/>
      <c r="I6" s="552"/>
      <c r="J6" s="154"/>
    </row>
    <row r="7" spans="1:10" ht="24.75" customHeight="1" x14ac:dyDescent="0.2">
      <c r="A7" s="164" t="s">
        <v>0</v>
      </c>
      <c r="B7" s="165"/>
      <c r="C7" s="165"/>
      <c r="D7" s="164" t="s">
        <v>3</v>
      </c>
      <c r="E7" s="166" t="s">
        <v>4</v>
      </c>
      <c r="F7" s="167"/>
      <c r="G7" s="164" t="s">
        <v>5</v>
      </c>
      <c r="H7" s="168" t="s">
        <v>6</v>
      </c>
      <c r="I7" s="553" t="s">
        <v>7</v>
      </c>
      <c r="J7" s="259" t="s">
        <v>41</v>
      </c>
    </row>
    <row r="8" spans="1:10" ht="12.75" customHeight="1" x14ac:dyDescent="0.2">
      <c r="A8" s="170" t="s">
        <v>9</v>
      </c>
      <c r="B8" s="170">
        <v>2</v>
      </c>
      <c r="C8" s="170">
        <v>3</v>
      </c>
      <c r="D8" s="170" t="s">
        <v>17</v>
      </c>
      <c r="E8" s="171">
        <v>5</v>
      </c>
      <c r="F8" s="172"/>
      <c r="G8" s="170" t="s">
        <v>20</v>
      </c>
      <c r="H8" s="173" t="s">
        <v>21</v>
      </c>
      <c r="I8" s="554" t="s">
        <v>23</v>
      </c>
      <c r="J8" s="260">
        <v>9</v>
      </c>
    </row>
    <row r="9" spans="1:10" ht="6" customHeight="1" x14ac:dyDescent="0.2">
      <c r="A9" s="175"/>
      <c r="B9" s="176"/>
      <c r="C9" s="176"/>
      <c r="D9" s="177"/>
      <c r="E9" s="178"/>
      <c r="F9" s="179"/>
      <c r="G9" s="177"/>
      <c r="H9" s="180"/>
      <c r="I9" s="557"/>
      <c r="J9" s="181"/>
    </row>
    <row r="10" spans="1:10" ht="16.5" thickBot="1" x14ac:dyDescent="0.25">
      <c r="A10" s="261" t="s">
        <v>163</v>
      </c>
      <c r="B10" s="262"/>
      <c r="C10" s="262"/>
      <c r="D10" s="262" t="s">
        <v>164</v>
      </c>
      <c r="E10" s="263"/>
      <c r="F10" s="264"/>
      <c r="G10" s="265"/>
      <c r="H10" s="266"/>
      <c r="I10" s="572"/>
      <c r="J10" s="215"/>
    </row>
    <row r="11" spans="1:10" ht="12.75" x14ac:dyDescent="0.2">
      <c r="A11" s="219"/>
      <c r="B11" s="232" t="s">
        <v>165</v>
      </c>
      <c r="C11" s="267"/>
      <c r="D11" s="217" t="s">
        <v>166</v>
      </c>
      <c r="E11" s="9"/>
      <c r="F11" s="7"/>
      <c r="G11" s="8"/>
      <c r="H11" s="11"/>
      <c r="I11" s="564"/>
      <c r="J11" s="215"/>
    </row>
    <row r="12" spans="1:10" ht="12.75" x14ac:dyDescent="0.2">
      <c r="A12" s="219"/>
      <c r="B12" s="268"/>
      <c r="C12" s="195"/>
      <c r="D12" s="198" t="s">
        <v>493</v>
      </c>
      <c r="E12" s="9">
        <f>SUM(E13:E17)</f>
        <v>2400</v>
      </c>
      <c r="F12" s="7" t="s">
        <v>26</v>
      </c>
      <c r="G12" s="8">
        <v>1</v>
      </c>
      <c r="H12" s="11"/>
      <c r="I12" s="564">
        <f>SUM(I13:I18)</f>
        <v>0</v>
      </c>
      <c r="J12" s="215"/>
    </row>
    <row r="13" spans="1:10" ht="25.5" x14ac:dyDescent="0.2">
      <c r="A13" s="219"/>
      <c r="B13" s="268"/>
      <c r="C13" s="201" t="s">
        <v>167</v>
      </c>
      <c r="D13" s="200" t="s">
        <v>168</v>
      </c>
      <c r="E13" s="41">
        <v>800</v>
      </c>
      <c r="F13" s="52" t="s">
        <v>26</v>
      </c>
      <c r="G13" s="40">
        <v>1</v>
      </c>
      <c r="H13" s="39">
        <v>0</v>
      </c>
      <c r="I13" s="573">
        <f t="shared" ref="I13:I17" si="0">E13*G13*H13</f>
        <v>0</v>
      </c>
      <c r="J13" s="215"/>
    </row>
    <row r="14" spans="1:10" ht="12.75" x14ac:dyDescent="0.2">
      <c r="A14" s="219"/>
      <c r="B14" s="269"/>
      <c r="C14" s="201" t="s">
        <v>169</v>
      </c>
      <c r="D14" s="200" t="s">
        <v>170</v>
      </c>
      <c r="E14" s="41">
        <v>600</v>
      </c>
      <c r="F14" s="52" t="s">
        <v>26</v>
      </c>
      <c r="G14" s="40">
        <v>1</v>
      </c>
      <c r="H14" s="39">
        <v>0</v>
      </c>
      <c r="I14" s="573">
        <f t="shared" si="0"/>
        <v>0</v>
      </c>
      <c r="J14" s="215"/>
    </row>
    <row r="15" spans="1:10" ht="12.75" x14ac:dyDescent="0.2">
      <c r="A15" s="219"/>
      <c r="B15" s="269"/>
      <c r="C15" s="201" t="s">
        <v>171</v>
      </c>
      <c r="D15" s="200" t="s">
        <v>172</v>
      </c>
      <c r="E15" s="41">
        <v>480</v>
      </c>
      <c r="F15" s="52" t="s">
        <v>26</v>
      </c>
      <c r="G15" s="40">
        <v>1</v>
      </c>
      <c r="H15" s="39">
        <v>0</v>
      </c>
      <c r="I15" s="573">
        <f t="shared" si="0"/>
        <v>0</v>
      </c>
      <c r="J15" s="215"/>
    </row>
    <row r="16" spans="1:10" ht="12.75" x14ac:dyDescent="0.2">
      <c r="A16" s="219"/>
      <c r="B16" s="269"/>
      <c r="C16" s="201" t="s">
        <v>173</v>
      </c>
      <c r="D16" s="200" t="s">
        <v>174</v>
      </c>
      <c r="E16" s="41">
        <v>300</v>
      </c>
      <c r="F16" s="52" t="s">
        <v>26</v>
      </c>
      <c r="G16" s="40">
        <v>1</v>
      </c>
      <c r="H16" s="39">
        <v>0</v>
      </c>
      <c r="I16" s="573">
        <f t="shared" si="0"/>
        <v>0</v>
      </c>
      <c r="J16" s="215"/>
    </row>
    <row r="17" spans="1:10" ht="25.5" x14ac:dyDescent="0.2">
      <c r="A17" s="219"/>
      <c r="B17" s="269"/>
      <c r="C17" s="201" t="s">
        <v>176</v>
      </c>
      <c r="D17" s="200" t="s">
        <v>177</v>
      </c>
      <c r="E17" s="41">
        <v>220</v>
      </c>
      <c r="F17" s="52" t="s">
        <v>26</v>
      </c>
      <c r="G17" s="40">
        <v>1</v>
      </c>
      <c r="H17" s="39">
        <v>0</v>
      </c>
      <c r="I17" s="573">
        <f t="shared" si="0"/>
        <v>0</v>
      </c>
      <c r="J17" s="215"/>
    </row>
    <row r="18" spans="1:10" ht="12.75" x14ac:dyDescent="0.2">
      <c r="A18" s="219"/>
      <c r="B18" s="269"/>
      <c r="C18" s="201" t="s">
        <v>178</v>
      </c>
      <c r="D18" s="200" t="s">
        <v>53</v>
      </c>
      <c r="E18" s="41"/>
      <c r="F18" s="52" t="s">
        <v>254</v>
      </c>
      <c r="G18" s="40">
        <v>1</v>
      </c>
      <c r="H18" s="39">
        <v>0</v>
      </c>
      <c r="I18" s="573">
        <f>G18*H18</f>
        <v>0</v>
      </c>
      <c r="J18" s="215"/>
    </row>
    <row r="19" spans="1:10" ht="13.5" customHeight="1" x14ac:dyDescent="0.2">
      <c r="A19" s="219"/>
      <c r="B19" s="269"/>
      <c r="C19" s="195"/>
      <c r="D19" s="198" t="s">
        <v>54</v>
      </c>
      <c r="E19" s="9"/>
      <c r="F19" s="7"/>
      <c r="G19" s="8"/>
      <c r="H19" s="11"/>
      <c r="I19" s="564">
        <f>SUM(I20)</f>
        <v>0</v>
      </c>
      <c r="J19" s="215"/>
    </row>
    <row r="20" spans="1:10" ht="14.25" customHeight="1" thickBot="1" x14ac:dyDescent="0.25">
      <c r="A20" s="219"/>
      <c r="B20" s="269"/>
      <c r="C20" s="201" t="s">
        <v>179</v>
      </c>
      <c r="D20" s="200" t="s">
        <v>55</v>
      </c>
      <c r="E20" s="41">
        <v>1500</v>
      </c>
      <c r="F20" s="52" t="s">
        <v>11</v>
      </c>
      <c r="G20" s="40">
        <v>1</v>
      </c>
      <c r="H20" s="39">
        <v>0</v>
      </c>
      <c r="I20" s="573">
        <f>E20*G20*H20</f>
        <v>0</v>
      </c>
      <c r="J20" s="215"/>
    </row>
    <row r="21" spans="1:10" ht="13.5" thickBot="1" x14ac:dyDescent="0.25">
      <c r="A21" s="206"/>
      <c r="B21" s="270"/>
      <c r="C21" s="271"/>
      <c r="D21" s="227" t="s">
        <v>180</v>
      </c>
      <c r="E21" s="228"/>
      <c r="F21" s="229"/>
      <c r="G21" s="230"/>
      <c r="H21" s="231" t="s">
        <v>249</v>
      </c>
      <c r="I21" s="555">
        <f>I19+I12</f>
        <v>0</v>
      </c>
      <c r="J21" s="215"/>
    </row>
    <row r="22" spans="1:10" ht="12.75" x14ac:dyDescent="0.2">
      <c r="A22" s="219"/>
      <c r="B22" s="269"/>
      <c r="C22" s="272"/>
      <c r="D22" s="235"/>
      <c r="E22" s="9"/>
      <c r="F22" s="7"/>
      <c r="G22" s="8"/>
      <c r="H22" s="11" t="s">
        <v>249</v>
      </c>
      <c r="I22" s="574"/>
      <c r="J22" s="215"/>
    </row>
    <row r="23" spans="1:10" ht="12.75" x14ac:dyDescent="0.2">
      <c r="A23" s="219"/>
      <c r="B23" s="232" t="s">
        <v>181</v>
      </c>
      <c r="C23" s="267"/>
      <c r="D23" s="217" t="s">
        <v>182</v>
      </c>
      <c r="E23" s="9"/>
      <c r="F23" s="7"/>
      <c r="G23" s="8"/>
      <c r="H23" s="11" t="s">
        <v>249</v>
      </c>
      <c r="I23" s="564"/>
      <c r="J23" s="215"/>
    </row>
    <row r="24" spans="1:10" ht="12.75" x14ac:dyDescent="0.2">
      <c r="A24" s="219"/>
      <c r="B24" s="268"/>
      <c r="C24" s="195"/>
      <c r="D24" s="198" t="s">
        <v>46</v>
      </c>
      <c r="E24" s="9"/>
      <c r="F24" s="18"/>
      <c r="G24" s="8"/>
      <c r="H24" s="11"/>
      <c r="I24" s="564">
        <f>SUM(I25:I27)</f>
        <v>0</v>
      </c>
      <c r="J24" s="215"/>
    </row>
    <row r="25" spans="1:10" ht="12.75" x14ac:dyDescent="0.2">
      <c r="A25" s="219"/>
      <c r="B25" s="268"/>
      <c r="C25" s="201" t="s">
        <v>183</v>
      </c>
      <c r="D25" s="200" t="s">
        <v>184</v>
      </c>
      <c r="E25" s="41">
        <v>5000</v>
      </c>
      <c r="F25" s="52" t="s">
        <v>26</v>
      </c>
      <c r="G25" s="40">
        <v>1</v>
      </c>
      <c r="H25" s="39">
        <v>0</v>
      </c>
      <c r="I25" s="573">
        <f>E25*G25*H25</f>
        <v>0</v>
      </c>
      <c r="J25" s="215"/>
    </row>
    <row r="26" spans="1:10" ht="12.75" x14ac:dyDescent="0.2">
      <c r="A26" s="219"/>
      <c r="B26" s="269"/>
      <c r="C26" s="201" t="s">
        <v>185</v>
      </c>
      <c r="D26" s="200" t="s">
        <v>253</v>
      </c>
      <c r="E26" s="41">
        <v>3300</v>
      </c>
      <c r="F26" s="52" t="s">
        <v>26</v>
      </c>
      <c r="G26" s="40">
        <v>1</v>
      </c>
      <c r="H26" s="39">
        <v>0</v>
      </c>
      <c r="I26" s="573">
        <f>E26*G26*H26</f>
        <v>0</v>
      </c>
      <c r="J26" s="215"/>
    </row>
    <row r="27" spans="1:10" ht="12.75" x14ac:dyDescent="0.2">
      <c r="A27" s="219"/>
      <c r="B27" s="269"/>
      <c r="C27" s="201" t="s">
        <v>186</v>
      </c>
      <c r="D27" s="200" t="s">
        <v>53</v>
      </c>
      <c r="E27" s="41"/>
      <c r="F27" s="52"/>
      <c r="G27" s="40">
        <v>1</v>
      </c>
      <c r="H27" s="39">
        <v>0</v>
      </c>
      <c r="I27" s="573">
        <f>G27*H27</f>
        <v>0</v>
      </c>
      <c r="J27" s="215"/>
    </row>
    <row r="28" spans="1:10" ht="17.25" customHeight="1" x14ac:dyDescent="0.2">
      <c r="A28" s="219"/>
      <c r="B28" s="269"/>
      <c r="C28" s="272"/>
      <c r="D28" s="198" t="s">
        <v>71</v>
      </c>
      <c r="E28" s="9"/>
      <c r="F28" s="18"/>
      <c r="G28" s="8"/>
      <c r="H28" s="11"/>
      <c r="I28" s="564">
        <f>SUM(I30:I31)</f>
        <v>0</v>
      </c>
      <c r="J28" s="215"/>
    </row>
    <row r="29" spans="1:10" ht="12.75" x14ac:dyDescent="0.2">
      <c r="A29" s="219"/>
      <c r="B29" s="269"/>
      <c r="D29" s="202" t="s">
        <v>411</v>
      </c>
      <c r="E29" s="9"/>
      <c r="F29" s="18"/>
      <c r="G29" s="8"/>
      <c r="H29" s="11"/>
      <c r="I29" s="564"/>
      <c r="J29" s="215"/>
    </row>
    <row r="30" spans="1:10" ht="25.5" x14ac:dyDescent="0.2">
      <c r="A30" s="219"/>
      <c r="B30" s="269"/>
      <c r="C30" s="201" t="s">
        <v>249</v>
      </c>
      <c r="D30" s="200" t="s">
        <v>413</v>
      </c>
      <c r="E30" s="41">
        <v>1320</v>
      </c>
      <c r="F30" s="52" t="s">
        <v>11</v>
      </c>
      <c r="G30" s="40">
        <v>1</v>
      </c>
      <c r="H30" s="42">
        <v>0</v>
      </c>
      <c r="I30" s="573">
        <f>E30*G30*H30</f>
        <v>0</v>
      </c>
      <c r="J30" s="215"/>
    </row>
    <row r="31" spans="1:10" ht="12.75" x14ac:dyDescent="0.2">
      <c r="A31" s="219"/>
      <c r="B31" s="269"/>
      <c r="C31" s="201" t="s">
        <v>249</v>
      </c>
      <c r="D31" s="200" t="s">
        <v>412</v>
      </c>
      <c r="E31" s="41">
        <v>1320</v>
      </c>
      <c r="F31" s="52" t="s">
        <v>11</v>
      </c>
      <c r="G31" s="40">
        <v>1</v>
      </c>
      <c r="H31" s="42">
        <v>0</v>
      </c>
      <c r="I31" s="573">
        <f>E31*G31*H31</f>
        <v>0</v>
      </c>
      <c r="J31" s="215"/>
    </row>
    <row r="32" spans="1:10" ht="13.5" customHeight="1" x14ac:dyDescent="0.2">
      <c r="A32" s="219"/>
      <c r="B32" s="269"/>
      <c r="C32" s="195"/>
      <c r="D32" s="198" t="s">
        <v>54</v>
      </c>
      <c r="E32" s="9"/>
      <c r="F32" s="7"/>
      <c r="G32" s="8"/>
      <c r="H32" s="11"/>
      <c r="I32" s="564">
        <f>SUM(I33)</f>
        <v>0</v>
      </c>
      <c r="J32" s="215"/>
    </row>
    <row r="33" spans="1:10" ht="16.5" customHeight="1" thickBot="1" x14ac:dyDescent="0.25">
      <c r="A33" s="219"/>
      <c r="B33" s="269"/>
      <c r="C33" s="201" t="s">
        <v>187</v>
      </c>
      <c r="D33" s="200" t="s">
        <v>414</v>
      </c>
      <c r="E33" s="41">
        <v>7488</v>
      </c>
      <c r="F33" s="52" t="s">
        <v>11</v>
      </c>
      <c r="G33" s="40">
        <v>1</v>
      </c>
      <c r="H33" s="39">
        <v>0</v>
      </c>
      <c r="I33" s="573">
        <f>E33*G33*H33</f>
        <v>0</v>
      </c>
      <c r="J33" s="215"/>
    </row>
    <row r="34" spans="1:10" ht="13.5" thickBot="1" x14ac:dyDescent="0.25">
      <c r="A34" s="206"/>
      <c r="B34" s="270"/>
      <c r="C34" s="271"/>
      <c r="D34" s="227" t="s">
        <v>188</v>
      </c>
      <c r="E34" s="228"/>
      <c r="F34" s="229"/>
      <c r="G34" s="230"/>
      <c r="H34" s="231" t="s">
        <v>249</v>
      </c>
      <c r="I34" s="555">
        <f>I32+I24+I28</f>
        <v>0</v>
      </c>
      <c r="J34" s="215"/>
    </row>
    <row r="35" spans="1:10" ht="12.75" x14ac:dyDescent="0.2">
      <c r="A35" s="219"/>
      <c r="B35" s="269"/>
      <c r="C35" s="272"/>
      <c r="D35" s="202"/>
      <c r="E35" s="9"/>
      <c r="F35" s="18"/>
      <c r="G35" s="8"/>
      <c r="H35" s="11" t="s">
        <v>249</v>
      </c>
      <c r="I35" s="564"/>
      <c r="J35" s="215"/>
    </row>
    <row r="36" spans="1:10" ht="12.75" x14ac:dyDescent="0.2">
      <c r="A36" s="219"/>
      <c r="B36" s="232" t="s">
        <v>189</v>
      </c>
      <c r="C36" s="267"/>
      <c r="D36" s="217" t="s">
        <v>190</v>
      </c>
      <c r="E36" s="9"/>
      <c r="F36" s="7"/>
      <c r="G36" s="8"/>
      <c r="H36" s="11" t="s">
        <v>249</v>
      </c>
      <c r="I36" s="564"/>
      <c r="J36" s="215"/>
    </row>
    <row r="37" spans="1:10" ht="12.75" x14ac:dyDescent="0.2">
      <c r="A37" s="219"/>
      <c r="B37" s="268"/>
      <c r="C37" s="195"/>
      <c r="D37" s="198" t="s">
        <v>46</v>
      </c>
      <c r="E37" s="9"/>
      <c r="F37" s="7"/>
      <c r="G37" s="8"/>
      <c r="H37" s="11" t="s">
        <v>249</v>
      </c>
      <c r="I37" s="564">
        <f>SUM(I39:I49)</f>
        <v>0</v>
      </c>
      <c r="J37" s="215"/>
    </row>
    <row r="38" spans="1:10" ht="12.75" x14ac:dyDescent="0.2">
      <c r="A38" s="219"/>
      <c r="B38" s="268"/>
      <c r="C38" s="195"/>
      <c r="D38" s="202" t="s">
        <v>191</v>
      </c>
      <c r="E38" s="9"/>
      <c r="F38" s="18"/>
      <c r="G38" s="8"/>
      <c r="H38" s="11" t="s">
        <v>249</v>
      </c>
      <c r="I38" s="564"/>
      <c r="J38" s="215"/>
    </row>
    <row r="39" spans="1:10" ht="12.75" x14ac:dyDescent="0.2">
      <c r="A39" s="219"/>
      <c r="B39" s="269"/>
      <c r="C39" s="201" t="s">
        <v>192</v>
      </c>
      <c r="D39" s="200" t="s">
        <v>193</v>
      </c>
      <c r="E39" s="41">
        <v>1600</v>
      </c>
      <c r="F39" s="52" t="s">
        <v>26</v>
      </c>
      <c r="G39" s="40">
        <v>2</v>
      </c>
      <c r="H39" s="39">
        <v>0</v>
      </c>
      <c r="I39" s="573">
        <f t="shared" ref="I39:I45" si="1">E39*G39*H39</f>
        <v>0</v>
      </c>
      <c r="J39" s="215"/>
    </row>
    <row r="40" spans="1:10" ht="12.75" x14ac:dyDescent="0.2">
      <c r="A40" s="219"/>
      <c r="B40" s="269"/>
      <c r="C40" s="201" t="s">
        <v>194</v>
      </c>
      <c r="D40" s="200" t="s">
        <v>195</v>
      </c>
      <c r="E40" s="41">
        <v>2750</v>
      </c>
      <c r="F40" s="52" t="s">
        <v>26</v>
      </c>
      <c r="G40" s="40">
        <v>2</v>
      </c>
      <c r="H40" s="39">
        <v>0</v>
      </c>
      <c r="I40" s="573">
        <f t="shared" si="1"/>
        <v>0</v>
      </c>
      <c r="J40" s="215"/>
    </row>
    <row r="41" spans="1:10" ht="12.75" x14ac:dyDescent="0.2">
      <c r="A41" s="219"/>
      <c r="B41" s="269"/>
      <c r="C41" s="201" t="s">
        <v>196</v>
      </c>
      <c r="D41" s="200" t="s">
        <v>300</v>
      </c>
      <c r="E41" s="41">
        <v>100</v>
      </c>
      <c r="F41" s="52" t="s">
        <v>26</v>
      </c>
      <c r="G41" s="40">
        <v>6</v>
      </c>
      <c r="H41" s="39">
        <v>0</v>
      </c>
      <c r="I41" s="573">
        <f t="shared" si="1"/>
        <v>0</v>
      </c>
      <c r="J41" s="215"/>
    </row>
    <row r="42" spans="1:10" ht="12.75" x14ac:dyDescent="0.2">
      <c r="A42" s="219"/>
      <c r="B42" s="269"/>
      <c r="C42" s="201" t="s">
        <v>197</v>
      </c>
      <c r="D42" s="200" t="s">
        <v>301</v>
      </c>
      <c r="E42" s="41">
        <v>60</v>
      </c>
      <c r="F42" s="52" t="s">
        <v>26</v>
      </c>
      <c r="G42" s="40">
        <v>2</v>
      </c>
      <c r="H42" s="39">
        <v>0</v>
      </c>
      <c r="I42" s="573">
        <f t="shared" si="1"/>
        <v>0</v>
      </c>
      <c r="J42" s="215"/>
    </row>
    <row r="43" spans="1:10" ht="12.75" x14ac:dyDescent="0.2">
      <c r="A43" s="219"/>
      <c r="B43" s="269"/>
      <c r="C43" s="201" t="s">
        <v>198</v>
      </c>
      <c r="D43" s="200" t="s">
        <v>199</v>
      </c>
      <c r="E43" s="41">
        <v>200</v>
      </c>
      <c r="F43" s="52" t="s">
        <v>26</v>
      </c>
      <c r="G43" s="40">
        <v>2</v>
      </c>
      <c r="H43" s="39">
        <v>0</v>
      </c>
      <c r="I43" s="573">
        <f t="shared" si="1"/>
        <v>0</v>
      </c>
      <c r="J43" s="215"/>
    </row>
    <row r="44" spans="1:10" ht="12.75" x14ac:dyDescent="0.2">
      <c r="A44" s="219"/>
      <c r="B44" s="269"/>
      <c r="C44" s="201" t="s">
        <v>200</v>
      </c>
      <c r="D44" s="200" t="s">
        <v>884</v>
      </c>
      <c r="E44" s="41">
        <v>70</v>
      </c>
      <c r="F44" s="52" t="s">
        <v>26</v>
      </c>
      <c r="G44" s="40">
        <v>6</v>
      </c>
      <c r="H44" s="39">
        <v>0</v>
      </c>
      <c r="I44" s="573">
        <f t="shared" si="1"/>
        <v>0</v>
      </c>
      <c r="J44" s="215"/>
    </row>
    <row r="45" spans="1:10" ht="12.75" x14ac:dyDescent="0.2">
      <c r="A45" s="219"/>
      <c r="B45" s="269"/>
      <c r="C45" s="201" t="s">
        <v>201</v>
      </c>
      <c r="D45" s="200" t="s">
        <v>299</v>
      </c>
      <c r="E45" s="41">
        <v>70</v>
      </c>
      <c r="F45" s="52" t="s">
        <v>26</v>
      </c>
      <c r="G45" s="40">
        <v>6</v>
      </c>
      <c r="H45" s="39">
        <v>0</v>
      </c>
      <c r="I45" s="573">
        <f t="shared" si="1"/>
        <v>0</v>
      </c>
      <c r="J45" s="215"/>
    </row>
    <row r="46" spans="1:10" ht="12.75" x14ac:dyDescent="0.2">
      <c r="A46" s="219"/>
      <c r="B46" s="269"/>
      <c r="C46" s="201" t="s">
        <v>203</v>
      </c>
      <c r="D46" s="200" t="s">
        <v>202</v>
      </c>
      <c r="E46" s="41"/>
      <c r="F46" s="52" t="s">
        <v>254</v>
      </c>
      <c r="G46" s="40">
        <v>1</v>
      </c>
      <c r="H46" s="39">
        <v>0</v>
      </c>
      <c r="I46" s="573">
        <f>G46*H46</f>
        <v>0</v>
      </c>
      <c r="J46" s="215"/>
    </row>
    <row r="47" spans="1:10" ht="12.75" x14ac:dyDescent="0.2">
      <c r="A47" s="219"/>
      <c r="B47" s="269"/>
      <c r="C47" s="274"/>
      <c r="D47" s="200" t="s">
        <v>54</v>
      </c>
      <c r="E47" s="41"/>
      <c r="F47" s="47"/>
      <c r="G47" s="40"/>
      <c r="H47" s="39"/>
      <c r="I47" s="573"/>
      <c r="J47" s="215"/>
    </row>
    <row r="48" spans="1:10" ht="15" customHeight="1" x14ac:dyDescent="0.2">
      <c r="A48" s="219"/>
      <c r="B48" s="269"/>
      <c r="C48" s="201" t="s">
        <v>204</v>
      </c>
      <c r="D48" s="200" t="s">
        <v>68</v>
      </c>
      <c r="E48" s="41">
        <v>250</v>
      </c>
      <c r="F48" s="52" t="s">
        <v>11</v>
      </c>
      <c r="G48" s="40">
        <v>2</v>
      </c>
      <c r="H48" s="39">
        <v>0</v>
      </c>
      <c r="I48" s="573">
        <f>E48*G48*H48</f>
        <v>0</v>
      </c>
      <c r="J48" s="215"/>
    </row>
    <row r="49" spans="1:10" ht="12.75" x14ac:dyDescent="0.2">
      <c r="A49" s="219"/>
      <c r="B49" s="269"/>
      <c r="C49" s="201" t="s">
        <v>205</v>
      </c>
      <c r="D49" s="200" t="s">
        <v>70</v>
      </c>
      <c r="E49" s="41">
        <v>250</v>
      </c>
      <c r="F49" s="52" t="s">
        <v>11</v>
      </c>
      <c r="G49" s="40">
        <v>2</v>
      </c>
      <c r="H49" s="39">
        <v>0</v>
      </c>
      <c r="I49" s="573">
        <f>E49*G49*H49</f>
        <v>0</v>
      </c>
      <c r="J49" s="215"/>
    </row>
    <row r="50" spans="1:10" ht="17.25" customHeight="1" x14ac:dyDescent="0.2">
      <c r="A50" s="219"/>
      <c r="B50" s="269"/>
      <c r="C50" s="272"/>
      <c r="D50" s="198" t="s">
        <v>71</v>
      </c>
      <c r="E50" s="9"/>
      <c r="F50" s="18"/>
      <c r="G50" s="8"/>
      <c r="H50" s="11"/>
      <c r="I50" s="564">
        <f>SUM(I52:I53)</f>
        <v>0</v>
      </c>
      <c r="J50" s="215"/>
    </row>
    <row r="51" spans="1:10" ht="12.75" x14ac:dyDescent="0.2">
      <c r="A51" s="219"/>
      <c r="B51" s="269"/>
      <c r="D51" s="202" t="s">
        <v>55</v>
      </c>
      <c r="E51" s="9"/>
      <c r="F51" s="18"/>
      <c r="G51" s="8"/>
      <c r="H51" s="11"/>
      <c r="I51" s="564"/>
      <c r="J51" s="215"/>
    </row>
    <row r="52" spans="1:10" ht="12.75" x14ac:dyDescent="0.2">
      <c r="A52" s="219"/>
      <c r="B52" s="269"/>
      <c r="C52" s="201" t="s">
        <v>206</v>
      </c>
      <c r="D52" s="200" t="s">
        <v>60</v>
      </c>
      <c r="E52" s="41">
        <v>120</v>
      </c>
      <c r="F52" s="52" t="s">
        <v>11</v>
      </c>
      <c r="G52" s="40">
        <v>2</v>
      </c>
      <c r="H52" s="42">
        <v>0</v>
      </c>
      <c r="I52" s="573">
        <f>E52*G52*H52</f>
        <v>0</v>
      </c>
      <c r="J52" s="215"/>
    </row>
    <row r="53" spans="1:10" ht="12.75" x14ac:dyDescent="0.2">
      <c r="A53" s="219"/>
      <c r="B53" s="269"/>
      <c r="C53" s="201" t="s">
        <v>207</v>
      </c>
      <c r="D53" s="200" t="s">
        <v>302</v>
      </c>
      <c r="E53" s="41">
        <v>36</v>
      </c>
      <c r="F53" s="52" t="s">
        <v>11</v>
      </c>
      <c r="G53" s="40">
        <v>8</v>
      </c>
      <c r="H53" s="42">
        <v>0</v>
      </c>
      <c r="I53" s="573">
        <f>E53*G53*H53</f>
        <v>0</v>
      </c>
      <c r="J53" s="215"/>
    </row>
    <row r="54" spans="1:10" ht="12.75" x14ac:dyDescent="0.2">
      <c r="A54" s="219"/>
      <c r="B54" s="269"/>
      <c r="C54" s="195"/>
      <c r="D54" s="198" t="s">
        <v>74</v>
      </c>
      <c r="E54" s="9"/>
      <c r="F54" s="18"/>
      <c r="G54" s="8"/>
      <c r="H54" s="19"/>
      <c r="I54" s="564">
        <f>SUM(I55:I57)</f>
        <v>0</v>
      </c>
      <c r="J54" s="215"/>
    </row>
    <row r="55" spans="1:10" ht="12.75" x14ac:dyDescent="0.2">
      <c r="A55" s="219"/>
      <c r="B55" s="269"/>
      <c r="C55" s="201" t="s">
        <v>208</v>
      </c>
      <c r="D55" s="200" t="s">
        <v>302</v>
      </c>
      <c r="E55" s="41">
        <v>36</v>
      </c>
      <c r="F55" s="52" t="s">
        <v>11</v>
      </c>
      <c r="G55" s="40">
        <v>8</v>
      </c>
      <c r="H55" s="42">
        <v>0</v>
      </c>
      <c r="I55" s="573">
        <f>E55*G55*H55</f>
        <v>0</v>
      </c>
      <c r="J55" s="215"/>
    </row>
    <row r="56" spans="1:10" ht="12.75" x14ac:dyDescent="0.2">
      <c r="A56" s="219"/>
      <c r="B56" s="269"/>
      <c r="C56" s="201" t="s">
        <v>209</v>
      </c>
      <c r="D56" s="200" t="s">
        <v>77</v>
      </c>
      <c r="E56" s="41">
        <v>24</v>
      </c>
      <c r="F56" s="52" t="s">
        <v>11</v>
      </c>
      <c r="G56" s="40">
        <v>4</v>
      </c>
      <c r="H56" s="42">
        <v>0</v>
      </c>
      <c r="I56" s="573">
        <f>E56*G56*H56</f>
        <v>0</v>
      </c>
      <c r="J56" s="215"/>
    </row>
    <row r="57" spans="1:10" ht="12.75" x14ac:dyDescent="0.2">
      <c r="A57" s="219"/>
      <c r="B57" s="269"/>
      <c r="C57" s="201" t="s">
        <v>210</v>
      </c>
      <c r="D57" s="200" t="s">
        <v>79</v>
      </c>
      <c r="E57" s="41">
        <v>24</v>
      </c>
      <c r="F57" s="52" t="s">
        <v>11</v>
      </c>
      <c r="G57" s="40">
        <v>4</v>
      </c>
      <c r="H57" s="42">
        <v>0</v>
      </c>
      <c r="I57" s="573">
        <f>E57*G57*H57</f>
        <v>0</v>
      </c>
      <c r="J57" s="215"/>
    </row>
    <row r="58" spans="1:10" ht="13.5" thickBot="1" x14ac:dyDescent="0.25">
      <c r="A58" s="239"/>
      <c r="B58" s="275"/>
      <c r="C58" s="224"/>
      <c r="D58" s="225"/>
      <c r="E58" s="106"/>
      <c r="F58" s="110"/>
      <c r="G58" s="105"/>
      <c r="H58" s="108"/>
      <c r="I58" s="575"/>
      <c r="J58" s="226"/>
    </row>
    <row r="59" spans="1:10" ht="13.5" thickBot="1" x14ac:dyDescent="0.25">
      <c r="A59" s="206"/>
      <c r="B59" s="270"/>
      <c r="C59" s="271"/>
      <c r="D59" s="227" t="s">
        <v>211</v>
      </c>
      <c r="E59" s="228"/>
      <c r="F59" s="229"/>
      <c r="G59" s="230"/>
      <c r="H59" s="231" t="s">
        <v>249</v>
      </c>
      <c r="I59" s="555">
        <f>I37+I50+I54</f>
        <v>0</v>
      </c>
      <c r="J59" s="215"/>
    </row>
    <row r="60" spans="1:10" ht="12.75" x14ac:dyDescent="0.2">
      <c r="A60" s="219"/>
      <c r="B60" s="269"/>
      <c r="C60" s="272"/>
      <c r="D60" s="202"/>
      <c r="E60" s="9"/>
      <c r="F60" s="18"/>
      <c r="G60" s="8"/>
      <c r="H60" s="11" t="s">
        <v>249</v>
      </c>
      <c r="I60" s="564"/>
      <c r="J60" s="215"/>
    </row>
    <row r="61" spans="1:10" ht="12.75" x14ac:dyDescent="0.2">
      <c r="A61" s="219"/>
      <c r="B61" s="232" t="s">
        <v>212</v>
      </c>
      <c r="C61" s="272"/>
      <c r="D61" s="217" t="s">
        <v>213</v>
      </c>
      <c r="E61" s="9"/>
      <c r="F61" s="7"/>
      <c r="G61" s="8"/>
      <c r="H61" s="11" t="s">
        <v>249</v>
      </c>
      <c r="I61" s="564"/>
      <c r="J61" s="215"/>
    </row>
    <row r="62" spans="1:10" ht="12.75" x14ac:dyDescent="0.2">
      <c r="A62" s="219"/>
      <c r="B62" s="269"/>
      <c r="C62" s="272"/>
      <c r="D62" s="198" t="s">
        <v>46</v>
      </c>
      <c r="E62" s="9"/>
      <c r="F62" s="7"/>
      <c r="G62" s="8"/>
      <c r="H62" s="11" t="s">
        <v>249</v>
      </c>
      <c r="I62" s="564">
        <f>SUM(I63:I65)</f>
        <v>0</v>
      </c>
      <c r="J62" s="215"/>
    </row>
    <row r="63" spans="1:10" ht="12.75" x14ac:dyDescent="0.2">
      <c r="A63" s="219"/>
      <c r="B63" s="269"/>
      <c r="C63" s="201" t="s">
        <v>214</v>
      </c>
      <c r="D63" s="200" t="s">
        <v>215</v>
      </c>
      <c r="E63" s="41">
        <v>130</v>
      </c>
      <c r="F63" s="52" t="s">
        <v>26</v>
      </c>
      <c r="G63" s="40">
        <v>2</v>
      </c>
      <c r="H63" s="39">
        <v>0</v>
      </c>
      <c r="I63" s="573">
        <f>E63*G63*H63</f>
        <v>0</v>
      </c>
      <c r="J63" s="215"/>
    </row>
    <row r="64" spans="1:10" ht="12.75" x14ac:dyDescent="0.2">
      <c r="A64" s="219"/>
      <c r="B64" s="269"/>
      <c r="C64" s="201" t="s">
        <v>216</v>
      </c>
      <c r="D64" s="200" t="s">
        <v>217</v>
      </c>
      <c r="E64" s="41">
        <v>35</v>
      </c>
      <c r="F64" s="52" t="s">
        <v>26</v>
      </c>
      <c r="G64" s="40">
        <v>2</v>
      </c>
      <c r="H64" s="39">
        <v>0</v>
      </c>
      <c r="I64" s="573">
        <f>E64*G64*H64</f>
        <v>0</v>
      </c>
      <c r="J64" s="215"/>
    </row>
    <row r="65" spans="1:10" ht="12.75" x14ac:dyDescent="0.2">
      <c r="A65" s="219"/>
      <c r="B65" s="269"/>
      <c r="C65" s="201" t="s">
        <v>218</v>
      </c>
      <c r="D65" s="200" t="s">
        <v>219</v>
      </c>
      <c r="E65" s="41"/>
      <c r="F65" s="52" t="s">
        <v>254</v>
      </c>
      <c r="G65" s="40">
        <v>1</v>
      </c>
      <c r="H65" s="39">
        <v>0</v>
      </c>
      <c r="I65" s="573">
        <f>G65*H65</f>
        <v>0</v>
      </c>
      <c r="J65" s="215"/>
    </row>
    <row r="66" spans="1:10" ht="12.75" x14ac:dyDescent="0.2">
      <c r="A66" s="219"/>
      <c r="B66" s="269"/>
      <c r="C66" s="195"/>
      <c r="D66" s="198" t="s">
        <v>54</v>
      </c>
      <c r="E66" s="276"/>
      <c r="F66" s="18"/>
      <c r="G66" s="8"/>
      <c r="H66" s="11"/>
      <c r="I66" s="564">
        <f>SUM(I67)</f>
        <v>0</v>
      </c>
      <c r="J66" s="215"/>
    </row>
    <row r="67" spans="1:10" ht="15.75" customHeight="1" thickBot="1" x14ac:dyDescent="0.25">
      <c r="A67" s="219"/>
      <c r="B67" s="277"/>
      <c r="C67" s="278" t="s">
        <v>220</v>
      </c>
      <c r="D67" s="279" t="s">
        <v>55</v>
      </c>
      <c r="E67" s="48">
        <v>160</v>
      </c>
      <c r="F67" s="280" t="s">
        <v>11</v>
      </c>
      <c r="G67" s="281">
        <v>2</v>
      </c>
      <c r="H67" s="49">
        <v>0</v>
      </c>
      <c r="I67" s="576">
        <f>E67*G67*H67</f>
        <v>0</v>
      </c>
      <c r="J67" s="215"/>
    </row>
    <row r="68" spans="1:10" ht="13.5" thickBot="1" x14ac:dyDescent="0.25">
      <c r="A68" s="206"/>
      <c r="B68" s="270"/>
      <c r="C68" s="271"/>
      <c r="D68" s="227" t="s">
        <v>221</v>
      </c>
      <c r="E68" s="228"/>
      <c r="F68" s="229"/>
      <c r="G68" s="230"/>
      <c r="H68" s="231" t="s">
        <v>249</v>
      </c>
      <c r="I68" s="555">
        <f>I62+I66</f>
        <v>0</v>
      </c>
      <c r="J68" s="215"/>
    </row>
    <row r="69" spans="1:10" ht="12.75" x14ac:dyDescent="0.2">
      <c r="A69" s="219"/>
      <c r="B69" s="269"/>
      <c r="C69" s="272"/>
      <c r="D69" s="202"/>
      <c r="E69" s="9"/>
      <c r="F69" s="18"/>
      <c r="G69" s="8"/>
      <c r="H69" s="11" t="s">
        <v>249</v>
      </c>
      <c r="I69" s="564"/>
      <c r="J69" s="215"/>
    </row>
    <row r="70" spans="1:10" ht="12.75" x14ac:dyDescent="0.2">
      <c r="A70" s="219"/>
      <c r="B70" s="232" t="s">
        <v>222</v>
      </c>
      <c r="C70" s="272"/>
      <c r="D70" s="217" t="s">
        <v>273</v>
      </c>
      <c r="E70" s="9"/>
      <c r="F70" s="18"/>
      <c r="G70" s="8"/>
      <c r="H70" s="11" t="s">
        <v>249</v>
      </c>
      <c r="I70" s="564"/>
      <c r="J70" s="215"/>
    </row>
    <row r="71" spans="1:10" ht="12.75" x14ac:dyDescent="0.2">
      <c r="A71" s="219"/>
      <c r="B71" s="269"/>
      <c r="C71" s="272"/>
      <c r="D71" s="198" t="s">
        <v>46</v>
      </c>
      <c r="E71" s="9"/>
      <c r="F71" s="18"/>
      <c r="G71" s="8"/>
      <c r="H71" s="11" t="s">
        <v>249</v>
      </c>
      <c r="I71" s="564">
        <f>SUM(I72:I75)</f>
        <v>0</v>
      </c>
      <c r="J71" s="215"/>
    </row>
    <row r="72" spans="1:10" ht="12.75" x14ac:dyDescent="0.2">
      <c r="A72" s="219"/>
      <c r="B72" s="269"/>
      <c r="C72" s="201" t="s">
        <v>314</v>
      </c>
      <c r="D72" s="202" t="s">
        <v>305</v>
      </c>
      <c r="E72" s="9">
        <v>1</v>
      </c>
      <c r="F72" s="18" t="s">
        <v>304</v>
      </c>
      <c r="G72" s="8">
        <v>2</v>
      </c>
      <c r="H72" s="11">
        <v>0</v>
      </c>
      <c r="I72" s="564">
        <f>E72*G72*H72</f>
        <v>0</v>
      </c>
      <c r="J72" s="215"/>
    </row>
    <row r="73" spans="1:10" ht="12.75" x14ac:dyDescent="0.2">
      <c r="A73" s="219"/>
      <c r="B73" s="269"/>
      <c r="C73" s="201" t="s">
        <v>315</v>
      </c>
      <c r="D73" s="200" t="s">
        <v>306</v>
      </c>
      <c r="E73" s="50">
        <v>0.5</v>
      </c>
      <c r="F73" s="18" t="s">
        <v>19</v>
      </c>
      <c r="G73" s="8">
        <v>2</v>
      </c>
      <c r="H73" s="11">
        <v>0</v>
      </c>
      <c r="I73" s="564">
        <f>E73*G73*H73</f>
        <v>0</v>
      </c>
      <c r="J73" s="215"/>
    </row>
    <row r="74" spans="1:10" ht="12.75" x14ac:dyDescent="0.2">
      <c r="A74" s="219"/>
      <c r="B74" s="269"/>
      <c r="C74" s="201" t="s">
        <v>316</v>
      </c>
      <c r="D74" s="200" t="s">
        <v>308</v>
      </c>
      <c r="E74" s="9">
        <v>800</v>
      </c>
      <c r="F74" s="18" t="s">
        <v>26</v>
      </c>
      <c r="G74" s="8">
        <v>2</v>
      </c>
      <c r="H74" s="11">
        <v>0</v>
      </c>
      <c r="I74" s="564">
        <f>E74*G74*H74</f>
        <v>0</v>
      </c>
      <c r="J74" s="215"/>
    </row>
    <row r="75" spans="1:10" ht="12.75" x14ac:dyDescent="0.2">
      <c r="A75" s="219"/>
      <c r="B75" s="269"/>
      <c r="C75" s="201" t="s">
        <v>317</v>
      </c>
      <c r="D75" s="200" t="s">
        <v>307</v>
      </c>
      <c r="E75" s="9">
        <v>2000</v>
      </c>
      <c r="F75" s="18" t="s">
        <v>26</v>
      </c>
      <c r="G75" s="8">
        <v>2</v>
      </c>
      <c r="H75" s="11">
        <v>0</v>
      </c>
      <c r="I75" s="564">
        <f>E75*G75*H75</f>
        <v>0</v>
      </c>
      <c r="J75" s="215"/>
    </row>
    <row r="76" spans="1:10" ht="12.75" x14ac:dyDescent="0.2">
      <c r="A76" s="219"/>
      <c r="B76" s="269"/>
      <c r="C76" s="195"/>
      <c r="D76" s="198" t="s">
        <v>54</v>
      </c>
      <c r="E76" s="9"/>
      <c r="F76" s="7"/>
      <c r="G76" s="8"/>
      <c r="H76" s="11"/>
      <c r="I76" s="564">
        <f>SUM(I77:I82)</f>
        <v>0</v>
      </c>
      <c r="J76" s="215"/>
    </row>
    <row r="77" spans="1:10" ht="15" customHeight="1" x14ac:dyDescent="0.2">
      <c r="A77" s="219"/>
      <c r="B77" s="269"/>
      <c r="C77" s="201" t="s">
        <v>223</v>
      </c>
      <c r="D77" s="200" t="s">
        <v>544</v>
      </c>
      <c r="E77" s="41">
        <v>30</v>
      </c>
      <c r="F77" s="52" t="s">
        <v>11</v>
      </c>
      <c r="G77" s="40">
        <v>2</v>
      </c>
      <c r="H77" s="39">
        <v>0</v>
      </c>
      <c r="I77" s="573">
        <f t="shared" ref="I77:I82" si="2">E77*G77*H77</f>
        <v>0</v>
      </c>
      <c r="J77" s="215"/>
    </row>
    <row r="78" spans="1:10" ht="15" customHeight="1" x14ac:dyDescent="0.2">
      <c r="A78" s="219"/>
      <c r="B78" s="269"/>
      <c r="C78" s="201" t="s">
        <v>224</v>
      </c>
      <c r="D78" s="200" t="s">
        <v>310</v>
      </c>
      <c r="E78" s="41">
        <v>180</v>
      </c>
      <c r="F78" s="52" t="s">
        <v>11</v>
      </c>
      <c r="G78" s="40">
        <v>2</v>
      </c>
      <c r="H78" s="39">
        <v>0</v>
      </c>
      <c r="I78" s="573">
        <f t="shared" si="2"/>
        <v>0</v>
      </c>
      <c r="J78" s="215"/>
    </row>
    <row r="79" spans="1:10" ht="15" customHeight="1" x14ac:dyDescent="0.2">
      <c r="A79" s="219"/>
      <c r="B79" s="269"/>
      <c r="C79" s="201" t="s">
        <v>318</v>
      </c>
      <c r="D79" s="200" t="s">
        <v>313</v>
      </c>
      <c r="E79" s="41">
        <v>420</v>
      </c>
      <c r="F79" s="52" t="s">
        <v>11</v>
      </c>
      <c r="G79" s="40">
        <v>4</v>
      </c>
      <c r="H79" s="39">
        <v>0</v>
      </c>
      <c r="I79" s="573">
        <f t="shared" si="2"/>
        <v>0</v>
      </c>
      <c r="J79" s="215"/>
    </row>
    <row r="80" spans="1:10" ht="12.75" customHeight="1" x14ac:dyDescent="0.2">
      <c r="A80" s="219"/>
      <c r="B80" s="269"/>
      <c r="C80" s="201" t="s">
        <v>319</v>
      </c>
      <c r="D80" s="200" t="s">
        <v>309</v>
      </c>
      <c r="E80" s="41">
        <v>360</v>
      </c>
      <c r="F80" s="52" t="s">
        <v>11</v>
      </c>
      <c r="G80" s="40">
        <v>2</v>
      </c>
      <c r="H80" s="39">
        <v>0</v>
      </c>
      <c r="I80" s="573">
        <f t="shared" si="2"/>
        <v>0</v>
      </c>
      <c r="J80" s="215"/>
    </row>
    <row r="81" spans="1:10" ht="12.75" customHeight="1" x14ac:dyDescent="0.2">
      <c r="A81" s="219"/>
      <c r="B81" s="269"/>
      <c r="C81" s="201" t="s">
        <v>320</v>
      </c>
      <c r="D81" s="200" t="s">
        <v>311</v>
      </c>
      <c r="E81" s="41">
        <v>120</v>
      </c>
      <c r="F81" s="52" t="s">
        <v>11</v>
      </c>
      <c r="G81" s="40">
        <v>2</v>
      </c>
      <c r="H81" s="39">
        <v>0</v>
      </c>
      <c r="I81" s="573">
        <f t="shared" si="2"/>
        <v>0</v>
      </c>
      <c r="J81" s="215"/>
    </row>
    <row r="82" spans="1:10" ht="12.75" customHeight="1" x14ac:dyDescent="0.2">
      <c r="A82" s="219"/>
      <c r="B82" s="269"/>
      <c r="C82" s="201" t="s">
        <v>321</v>
      </c>
      <c r="D82" s="200" t="s">
        <v>312</v>
      </c>
      <c r="E82" s="41">
        <v>60</v>
      </c>
      <c r="F82" s="52" t="s">
        <v>11</v>
      </c>
      <c r="G82" s="40">
        <v>2</v>
      </c>
      <c r="H82" s="39">
        <v>0</v>
      </c>
      <c r="I82" s="573">
        <f t="shared" si="2"/>
        <v>0</v>
      </c>
      <c r="J82" s="215"/>
    </row>
    <row r="83" spans="1:10" ht="13.5" thickBot="1" x14ac:dyDescent="0.25">
      <c r="A83" s="219"/>
      <c r="B83" s="269"/>
      <c r="C83" s="201"/>
      <c r="D83" s="279"/>
      <c r="E83" s="48"/>
      <c r="F83" s="52"/>
      <c r="G83" s="40"/>
      <c r="H83" s="39"/>
      <c r="I83" s="573"/>
      <c r="J83" s="215"/>
    </row>
    <row r="84" spans="1:10" ht="13.5" thickBot="1" x14ac:dyDescent="0.25">
      <c r="A84" s="206"/>
      <c r="B84" s="270"/>
      <c r="C84" s="271"/>
      <c r="D84" s="227" t="s">
        <v>225</v>
      </c>
      <c r="E84" s="228"/>
      <c r="F84" s="229"/>
      <c r="G84" s="230"/>
      <c r="H84" s="231" t="s">
        <v>249</v>
      </c>
      <c r="I84" s="555">
        <f>I71+I76</f>
        <v>0</v>
      </c>
      <c r="J84" s="215"/>
    </row>
    <row r="85" spans="1:10" ht="12.75" x14ac:dyDescent="0.2">
      <c r="A85" s="206"/>
      <c r="B85" s="282"/>
      <c r="C85" s="282"/>
      <c r="D85" s="20"/>
      <c r="E85" s="4"/>
      <c r="F85" s="21"/>
      <c r="G85" s="6"/>
      <c r="H85" s="22" t="s">
        <v>249</v>
      </c>
      <c r="I85" s="577"/>
      <c r="J85" s="215"/>
    </row>
    <row r="86" spans="1:10" ht="12.75" x14ac:dyDescent="0.2">
      <c r="A86" s="219"/>
      <c r="B86" s="232" t="s">
        <v>226</v>
      </c>
      <c r="C86" s="267"/>
      <c r="D86" s="217" t="s">
        <v>504</v>
      </c>
      <c r="E86" s="9"/>
      <c r="F86" s="18"/>
      <c r="G86" s="8"/>
      <c r="H86" s="11" t="s">
        <v>249</v>
      </c>
      <c r="I86" s="564"/>
      <c r="J86" s="215"/>
    </row>
    <row r="87" spans="1:10" ht="12.75" x14ac:dyDescent="0.2">
      <c r="A87" s="219"/>
      <c r="B87" s="267"/>
      <c r="C87" s="195"/>
      <c r="D87" s="198" t="s">
        <v>46</v>
      </c>
      <c r="E87" s="9"/>
      <c r="F87" s="18"/>
      <c r="G87" s="8"/>
      <c r="H87" s="11" t="s">
        <v>249</v>
      </c>
      <c r="I87" s="564">
        <f>SUM(I88:I92)</f>
        <v>0</v>
      </c>
      <c r="J87" s="215"/>
    </row>
    <row r="88" spans="1:10" ht="12.75" x14ac:dyDescent="0.2">
      <c r="A88" s="219"/>
      <c r="B88" s="267"/>
      <c r="C88" s="201" t="s">
        <v>496</v>
      </c>
      <c r="D88" s="200" t="s">
        <v>149</v>
      </c>
      <c r="E88" s="41">
        <v>48</v>
      </c>
      <c r="F88" s="52" t="s">
        <v>26</v>
      </c>
      <c r="G88" s="40">
        <v>4</v>
      </c>
      <c r="H88" s="42">
        <v>0</v>
      </c>
      <c r="I88" s="573">
        <f>E88*G88*H88</f>
        <v>0</v>
      </c>
      <c r="J88" s="215"/>
    </row>
    <row r="89" spans="1:10" ht="25.5" x14ac:dyDescent="0.2">
      <c r="A89" s="219"/>
      <c r="B89" s="272"/>
      <c r="C89" s="201" t="s">
        <v>497</v>
      </c>
      <c r="D89" s="200" t="s">
        <v>535</v>
      </c>
      <c r="E89" s="41">
        <v>5</v>
      </c>
      <c r="F89" s="52" t="s">
        <v>26</v>
      </c>
      <c r="G89" s="40">
        <v>4</v>
      </c>
      <c r="H89" s="42">
        <v>0</v>
      </c>
      <c r="I89" s="573">
        <f>E89*G89*H89</f>
        <v>0</v>
      </c>
      <c r="J89" s="215"/>
    </row>
    <row r="90" spans="1:10" ht="12.75" x14ac:dyDescent="0.2">
      <c r="A90" s="219"/>
      <c r="B90" s="272"/>
      <c r="C90" s="201" t="s">
        <v>498</v>
      </c>
      <c r="D90" s="200" t="s">
        <v>153</v>
      </c>
      <c r="E90" s="41">
        <v>7</v>
      </c>
      <c r="F90" s="52" t="s">
        <v>26</v>
      </c>
      <c r="G90" s="40">
        <v>4</v>
      </c>
      <c r="H90" s="42">
        <v>0</v>
      </c>
      <c r="I90" s="573">
        <f>E90*G90*H90</f>
        <v>0</v>
      </c>
      <c r="J90" s="215"/>
    </row>
    <row r="91" spans="1:10" ht="12.75" x14ac:dyDescent="0.2">
      <c r="A91" s="219"/>
      <c r="B91" s="272"/>
      <c r="C91" s="201" t="s">
        <v>499</v>
      </c>
      <c r="D91" s="200" t="s">
        <v>154</v>
      </c>
      <c r="E91" s="41">
        <v>10</v>
      </c>
      <c r="F91" s="52" t="s">
        <v>26</v>
      </c>
      <c r="G91" s="40">
        <v>4</v>
      </c>
      <c r="H91" s="42">
        <v>0</v>
      </c>
      <c r="I91" s="573">
        <f>E91*G91*H91</f>
        <v>0</v>
      </c>
      <c r="J91" s="215"/>
    </row>
    <row r="92" spans="1:10" ht="12.75" x14ac:dyDescent="0.2">
      <c r="A92" s="219"/>
      <c r="B92" s="272"/>
      <c r="C92" s="201" t="s">
        <v>500</v>
      </c>
      <c r="D92" s="200" t="s">
        <v>155</v>
      </c>
      <c r="E92" s="41"/>
      <c r="F92" s="52"/>
      <c r="G92" s="40">
        <v>1</v>
      </c>
      <c r="H92" s="42">
        <v>0</v>
      </c>
      <c r="I92" s="573">
        <f>G92*H92</f>
        <v>0</v>
      </c>
      <c r="J92" s="215"/>
    </row>
    <row r="93" spans="1:10" ht="12.75" x14ac:dyDescent="0.2">
      <c r="A93" s="219"/>
      <c r="B93" s="272"/>
      <c r="C93" s="272"/>
      <c r="D93" s="198" t="s">
        <v>54</v>
      </c>
      <c r="E93" s="9"/>
      <c r="F93" s="7"/>
      <c r="G93" s="8"/>
      <c r="H93" s="11"/>
      <c r="I93" s="564">
        <f>SUM(I94:I95)</f>
        <v>0</v>
      </c>
      <c r="J93" s="215"/>
    </row>
    <row r="94" spans="1:10" ht="12.75" x14ac:dyDescent="0.2">
      <c r="A94" s="219"/>
      <c r="B94" s="272"/>
      <c r="C94" s="201" t="s">
        <v>501</v>
      </c>
      <c r="D94" s="200" t="s">
        <v>68</v>
      </c>
      <c r="E94" s="41">
        <v>85</v>
      </c>
      <c r="F94" s="52" t="s">
        <v>11</v>
      </c>
      <c r="G94" s="40">
        <v>4</v>
      </c>
      <c r="H94" s="39">
        <v>0</v>
      </c>
      <c r="I94" s="573">
        <f>E94*G94*H94</f>
        <v>0</v>
      </c>
      <c r="J94" s="215"/>
    </row>
    <row r="95" spans="1:10" ht="13.5" thickBot="1" x14ac:dyDescent="0.25">
      <c r="A95" s="219"/>
      <c r="B95" s="267"/>
      <c r="C95" s="201" t="s">
        <v>502</v>
      </c>
      <c r="D95" s="200" t="s">
        <v>70</v>
      </c>
      <c r="E95" s="41">
        <v>85</v>
      </c>
      <c r="F95" s="52" t="s">
        <v>11</v>
      </c>
      <c r="G95" s="40">
        <v>4</v>
      </c>
      <c r="H95" s="39">
        <v>0</v>
      </c>
      <c r="I95" s="573">
        <f>E95*G95*H95</f>
        <v>0</v>
      </c>
      <c r="J95" s="215"/>
    </row>
    <row r="96" spans="1:10" ht="13.5" thickBot="1" x14ac:dyDescent="0.25">
      <c r="A96" s="206"/>
      <c r="B96" s="283"/>
      <c r="C96" s="283"/>
      <c r="D96" s="227" t="s">
        <v>231</v>
      </c>
      <c r="E96" s="228"/>
      <c r="F96" s="229"/>
      <c r="G96" s="230"/>
      <c r="H96" s="231" t="s">
        <v>249</v>
      </c>
      <c r="I96" s="555">
        <f>I93+I87</f>
        <v>0</v>
      </c>
      <c r="J96" s="215"/>
    </row>
    <row r="97" spans="1:10" ht="12.75" x14ac:dyDescent="0.2">
      <c r="A97" s="219"/>
      <c r="B97" s="272"/>
      <c r="C97" s="272"/>
      <c r="D97" s="235"/>
      <c r="E97" s="9"/>
      <c r="F97" s="7"/>
      <c r="G97" s="8"/>
      <c r="H97" s="11" t="s">
        <v>249</v>
      </c>
      <c r="I97" s="574"/>
      <c r="J97" s="215"/>
    </row>
    <row r="98" spans="1:10" ht="12.75" x14ac:dyDescent="0.2">
      <c r="A98" s="219"/>
      <c r="B98" s="232" t="s">
        <v>227</v>
      </c>
      <c r="C98" s="267"/>
      <c r="D98" s="217" t="s">
        <v>503</v>
      </c>
      <c r="E98" s="9"/>
      <c r="F98" s="18"/>
      <c r="G98" s="8"/>
      <c r="H98" s="11" t="s">
        <v>249</v>
      </c>
      <c r="I98" s="564"/>
      <c r="J98" s="215"/>
    </row>
    <row r="99" spans="1:10" ht="12.75" x14ac:dyDescent="0.2">
      <c r="A99" s="219"/>
      <c r="B99" s="267"/>
      <c r="C99" s="195"/>
      <c r="D99" s="198" t="s">
        <v>46</v>
      </c>
      <c r="E99" s="9"/>
      <c r="F99" s="18"/>
      <c r="G99" s="8"/>
      <c r="H99" s="11"/>
      <c r="I99" s="564">
        <f>SUM(I100:I103)</f>
        <v>0</v>
      </c>
      <c r="J99" s="215"/>
    </row>
    <row r="100" spans="1:10" ht="12.75" x14ac:dyDescent="0.2">
      <c r="A100" s="219"/>
      <c r="B100" s="267"/>
      <c r="C100" s="201" t="s">
        <v>229</v>
      </c>
      <c r="D100" s="200" t="s">
        <v>536</v>
      </c>
      <c r="E100" s="39">
        <v>1</v>
      </c>
      <c r="F100" s="52" t="s">
        <v>19</v>
      </c>
      <c r="G100" s="40">
        <v>1</v>
      </c>
      <c r="H100" s="42">
        <v>0</v>
      </c>
      <c r="I100" s="573">
        <f t="shared" ref="I100:I101" si="3">E100*G100*H100</f>
        <v>0</v>
      </c>
      <c r="J100" s="215"/>
    </row>
    <row r="101" spans="1:10" ht="12.75" x14ac:dyDescent="0.2">
      <c r="A101" s="219"/>
      <c r="B101" s="267"/>
      <c r="C101" s="201" t="s">
        <v>230</v>
      </c>
      <c r="D101" s="200" t="s">
        <v>537</v>
      </c>
      <c r="E101" s="39">
        <v>0.25</v>
      </c>
      <c r="F101" s="52" t="s">
        <v>19</v>
      </c>
      <c r="G101" s="40">
        <v>2</v>
      </c>
      <c r="H101" s="42">
        <v>0</v>
      </c>
      <c r="I101" s="573">
        <f t="shared" si="3"/>
        <v>0</v>
      </c>
      <c r="J101" s="215"/>
    </row>
    <row r="102" spans="1:10" ht="12.75" x14ac:dyDescent="0.2">
      <c r="A102" s="219"/>
      <c r="B102" s="272"/>
      <c r="C102" s="201" t="s">
        <v>505</v>
      </c>
      <c r="D102" s="200" t="s">
        <v>135</v>
      </c>
      <c r="E102" s="41">
        <v>25</v>
      </c>
      <c r="F102" s="52" t="s">
        <v>26</v>
      </c>
      <c r="G102" s="40">
        <v>1</v>
      </c>
      <c r="H102" s="42">
        <v>0</v>
      </c>
      <c r="I102" s="573">
        <f t="shared" ref="I102" si="4">E102*G102*H102</f>
        <v>0</v>
      </c>
      <c r="J102" s="215"/>
    </row>
    <row r="103" spans="1:10" ht="12.75" x14ac:dyDescent="0.2">
      <c r="A103" s="219"/>
      <c r="B103" s="272"/>
      <c r="C103" s="201" t="s">
        <v>506</v>
      </c>
      <c r="D103" s="200" t="s">
        <v>509</v>
      </c>
      <c r="E103" s="41"/>
      <c r="F103" s="52"/>
      <c r="G103" s="40">
        <v>1</v>
      </c>
      <c r="H103" s="42">
        <v>0</v>
      </c>
      <c r="I103" s="573">
        <f>G103*H103</f>
        <v>0</v>
      </c>
      <c r="J103" s="215"/>
    </row>
    <row r="104" spans="1:10" ht="12.75" x14ac:dyDescent="0.2">
      <c r="A104" s="219"/>
      <c r="B104" s="272"/>
      <c r="C104" s="272"/>
      <c r="D104" s="198" t="s">
        <v>54</v>
      </c>
      <c r="E104" s="9"/>
      <c r="F104" s="7"/>
      <c r="G104" s="8"/>
      <c r="H104" s="11"/>
      <c r="I104" s="564">
        <f>SUM(I105:I106)</f>
        <v>0</v>
      </c>
      <c r="J104" s="215"/>
    </row>
    <row r="105" spans="1:10" ht="12.75" x14ac:dyDescent="0.2">
      <c r="A105" s="219"/>
      <c r="B105" s="272"/>
      <c r="C105" s="201" t="s">
        <v>507</v>
      </c>
      <c r="D105" s="200" t="s">
        <v>68</v>
      </c>
      <c r="E105" s="41">
        <v>72</v>
      </c>
      <c r="F105" s="52" t="s">
        <v>11</v>
      </c>
      <c r="G105" s="40">
        <v>1</v>
      </c>
      <c r="H105" s="39">
        <v>0</v>
      </c>
      <c r="I105" s="573">
        <f>E105*G105*H105</f>
        <v>0</v>
      </c>
      <c r="J105" s="215"/>
    </row>
    <row r="106" spans="1:10" ht="13.5" thickBot="1" x14ac:dyDescent="0.25">
      <c r="A106" s="219"/>
      <c r="B106" s="267"/>
      <c r="C106" s="201" t="s">
        <v>508</v>
      </c>
      <c r="D106" s="200" t="s">
        <v>70</v>
      </c>
      <c r="E106" s="41">
        <v>120</v>
      </c>
      <c r="F106" s="52" t="s">
        <v>11</v>
      </c>
      <c r="G106" s="40">
        <v>1</v>
      </c>
      <c r="H106" s="39">
        <v>0</v>
      </c>
      <c r="I106" s="573">
        <f>E106*G106*H106</f>
        <v>0</v>
      </c>
      <c r="J106" s="215"/>
    </row>
    <row r="107" spans="1:10" ht="13.5" thickBot="1" x14ac:dyDescent="0.25">
      <c r="A107" s="206"/>
      <c r="B107" s="283"/>
      <c r="C107" s="283"/>
      <c r="D107" s="227" t="s">
        <v>137</v>
      </c>
      <c r="E107" s="228"/>
      <c r="F107" s="229"/>
      <c r="G107" s="230"/>
      <c r="H107" s="231" t="s">
        <v>249</v>
      </c>
      <c r="I107" s="555">
        <f>SUM(I98:I106)</f>
        <v>0</v>
      </c>
      <c r="J107" s="215"/>
    </row>
    <row r="108" spans="1:10" ht="12.75" x14ac:dyDescent="0.2">
      <c r="A108" s="219"/>
      <c r="B108" s="269"/>
      <c r="C108" s="272"/>
      <c r="D108" s="235"/>
      <c r="E108" s="9"/>
      <c r="F108" s="7"/>
      <c r="G108" s="8"/>
      <c r="H108" s="11"/>
      <c r="I108" s="574"/>
      <c r="J108" s="215"/>
    </row>
    <row r="109" spans="1:10" ht="12.75" x14ac:dyDescent="0.2">
      <c r="A109" s="219"/>
      <c r="B109" s="232" t="s">
        <v>487</v>
      </c>
      <c r="C109" s="272"/>
      <c r="D109" s="217" t="s">
        <v>158</v>
      </c>
      <c r="E109" s="9"/>
      <c r="F109" s="7"/>
      <c r="G109" s="8"/>
      <c r="H109" s="11" t="s">
        <v>249</v>
      </c>
      <c r="I109" s="564"/>
      <c r="J109" s="215"/>
    </row>
    <row r="110" spans="1:10" ht="12.75" x14ac:dyDescent="0.2">
      <c r="A110" s="219"/>
      <c r="B110" s="269"/>
      <c r="C110" s="195"/>
      <c r="D110" s="217" t="s">
        <v>228</v>
      </c>
      <c r="E110" s="9"/>
      <c r="F110" s="7"/>
      <c r="G110" s="8"/>
      <c r="H110" s="11" t="s">
        <v>249</v>
      </c>
      <c r="I110" s="564" t="s">
        <v>249</v>
      </c>
      <c r="J110" s="215"/>
    </row>
    <row r="111" spans="1:10" ht="25.5" x14ac:dyDescent="0.2">
      <c r="A111" s="219"/>
      <c r="B111" s="267"/>
      <c r="C111" s="201" t="s">
        <v>488</v>
      </c>
      <c r="D111" s="237" t="s">
        <v>551</v>
      </c>
      <c r="E111" s="9">
        <f>E113*G113+E114*G114+E115*G115+E116*G116+E117*G117</f>
        <v>1443</v>
      </c>
      <c r="F111" s="18" t="s">
        <v>342</v>
      </c>
      <c r="G111" s="8">
        <v>1</v>
      </c>
      <c r="H111" s="11">
        <v>0</v>
      </c>
      <c r="I111" s="564">
        <f>E111*G111*H111</f>
        <v>0</v>
      </c>
      <c r="J111" s="215"/>
    </row>
    <row r="112" spans="1:10" ht="12.75" x14ac:dyDescent="0.2">
      <c r="A112" s="219"/>
      <c r="B112" s="267"/>
      <c r="C112" s="195"/>
      <c r="D112" s="238" t="s">
        <v>415</v>
      </c>
      <c r="E112" s="9"/>
      <c r="F112" s="7"/>
      <c r="G112" s="8"/>
      <c r="H112" s="11"/>
      <c r="I112" s="564"/>
      <c r="J112" s="215"/>
    </row>
    <row r="113" spans="1:10" ht="14.25" x14ac:dyDescent="0.2">
      <c r="A113" s="239"/>
      <c r="B113" s="284"/>
      <c r="C113" s="285"/>
      <c r="D113" s="241" t="s">
        <v>527</v>
      </c>
      <c r="E113" s="51">
        <v>1300</v>
      </c>
      <c r="F113" s="52" t="s">
        <v>511</v>
      </c>
      <c r="G113" s="40">
        <v>1</v>
      </c>
      <c r="H113" s="74"/>
      <c r="I113" s="565"/>
      <c r="J113" s="226"/>
    </row>
    <row r="114" spans="1:10" ht="14.25" x14ac:dyDescent="0.2">
      <c r="A114" s="239"/>
      <c r="B114" s="284"/>
      <c r="C114" s="285"/>
      <c r="D114" s="241" t="s">
        <v>528</v>
      </c>
      <c r="E114" s="51">
        <v>25</v>
      </c>
      <c r="F114" s="52" t="s">
        <v>511</v>
      </c>
      <c r="G114" s="40">
        <v>1</v>
      </c>
      <c r="H114" s="74"/>
      <c r="I114" s="565"/>
      <c r="J114" s="226"/>
    </row>
    <row r="115" spans="1:10" ht="14.25" x14ac:dyDescent="0.2">
      <c r="A115" s="239"/>
      <c r="B115" s="284"/>
      <c r="C115" s="285"/>
      <c r="D115" s="242" t="s">
        <v>526</v>
      </c>
      <c r="E115" s="104">
        <v>12</v>
      </c>
      <c r="F115" s="52" t="s">
        <v>511</v>
      </c>
      <c r="G115" s="105">
        <v>2</v>
      </c>
      <c r="H115" s="74"/>
      <c r="I115" s="565"/>
      <c r="J115" s="226"/>
    </row>
    <row r="116" spans="1:10" ht="14.25" x14ac:dyDescent="0.2">
      <c r="A116" s="239"/>
      <c r="B116" s="284"/>
      <c r="C116" s="285"/>
      <c r="D116" s="225" t="s">
        <v>524</v>
      </c>
      <c r="E116" s="104">
        <v>35</v>
      </c>
      <c r="F116" s="52" t="s">
        <v>511</v>
      </c>
      <c r="G116" s="105">
        <v>2</v>
      </c>
      <c r="H116" s="74"/>
      <c r="I116" s="565"/>
      <c r="J116" s="226"/>
    </row>
    <row r="117" spans="1:10" ht="14.25" x14ac:dyDescent="0.2">
      <c r="A117" s="239"/>
      <c r="B117" s="284"/>
      <c r="C117" s="285"/>
      <c r="D117" s="225" t="s">
        <v>525</v>
      </c>
      <c r="E117" s="104">
        <v>3</v>
      </c>
      <c r="F117" s="52" t="s">
        <v>511</v>
      </c>
      <c r="G117" s="105">
        <v>8</v>
      </c>
      <c r="H117" s="74"/>
      <c r="I117" s="565"/>
      <c r="J117" s="226"/>
    </row>
    <row r="118" spans="1:10" ht="12.75" x14ac:dyDescent="0.2">
      <c r="A118" s="239"/>
      <c r="B118" s="284"/>
      <c r="C118" s="285"/>
      <c r="D118" s="225"/>
      <c r="E118" s="102"/>
      <c r="F118" s="103"/>
      <c r="G118" s="73"/>
      <c r="H118" s="74"/>
      <c r="I118" s="565"/>
      <c r="J118" s="226"/>
    </row>
    <row r="119" spans="1:10" ht="14.25" x14ac:dyDescent="0.2">
      <c r="A119" s="219"/>
      <c r="B119" s="267"/>
      <c r="C119" s="201" t="s">
        <v>489</v>
      </c>
      <c r="D119" s="237" t="s">
        <v>552</v>
      </c>
      <c r="E119" s="9">
        <f>E121*G121+E122*G122+E123*G123</f>
        <v>1349</v>
      </c>
      <c r="F119" s="18" t="s">
        <v>342</v>
      </c>
      <c r="G119" s="8">
        <v>1</v>
      </c>
      <c r="H119" s="11">
        <v>0</v>
      </c>
      <c r="I119" s="564">
        <f>E119*G119*H119</f>
        <v>0</v>
      </c>
      <c r="J119" s="215"/>
    </row>
    <row r="120" spans="1:10" ht="25.5" x14ac:dyDescent="0.2">
      <c r="A120" s="219"/>
      <c r="B120" s="267"/>
      <c r="C120" s="195"/>
      <c r="D120" s="238" t="s">
        <v>418</v>
      </c>
      <c r="E120" s="9"/>
      <c r="F120" s="7"/>
      <c r="G120" s="8"/>
      <c r="H120" s="11"/>
      <c r="I120" s="564"/>
      <c r="J120" s="215"/>
    </row>
    <row r="121" spans="1:10" ht="14.25" x14ac:dyDescent="0.2">
      <c r="A121" s="239"/>
      <c r="B121" s="284"/>
      <c r="C121" s="285"/>
      <c r="D121" s="241" t="s">
        <v>527</v>
      </c>
      <c r="E121" s="51">
        <v>1300</v>
      </c>
      <c r="F121" s="52" t="s">
        <v>511</v>
      </c>
      <c r="G121" s="40">
        <v>1</v>
      </c>
      <c r="H121" s="74"/>
      <c r="I121" s="565"/>
      <c r="J121" s="226"/>
    </row>
    <row r="122" spans="1:10" ht="14.25" x14ac:dyDescent="0.2">
      <c r="A122" s="239"/>
      <c r="B122" s="284"/>
      <c r="C122" s="285"/>
      <c r="D122" s="241" t="s">
        <v>528</v>
      </c>
      <c r="E122" s="51">
        <v>25</v>
      </c>
      <c r="F122" s="52" t="s">
        <v>511</v>
      </c>
      <c r="G122" s="40">
        <v>1</v>
      </c>
      <c r="H122" s="74"/>
      <c r="I122" s="565"/>
      <c r="J122" s="226"/>
    </row>
    <row r="123" spans="1:10" ht="14.25" x14ac:dyDescent="0.2">
      <c r="A123" s="239"/>
      <c r="B123" s="284"/>
      <c r="C123" s="285"/>
      <c r="D123" s="242" t="s">
        <v>526</v>
      </c>
      <c r="E123" s="104">
        <v>12</v>
      </c>
      <c r="F123" s="52" t="s">
        <v>511</v>
      </c>
      <c r="G123" s="105">
        <v>2</v>
      </c>
      <c r="H123" s="74"/>
      <c r="I123" s="565"/>
      <c r="J123" s="226"/>
    </row>
    <row r="124" spans="1:10" ht="12.75" x14ac:dyDescent="0.2">
      <c r="A124" s="239"/>
      <c r="B124" s="284"/>
      <c r="C124" s="285"/>
      <c r="D124" s="250"/>
      <c r="E124" s="104"/>
      <c r="F124" s="110"/>
      <c r="G124" s="105"/>
      <c r="H124" s="74"/>
      <c r="I124" s="565"/>
      <c r="J124" s="226"/>
    </row>
    <row r="125" spans="1:10" ht="14.25" x14ac:dyDescent="0.2">
      <c r="A125" s="239"/>
      <c r="B125" s="284"/>
      <c r="C125" s="201" t="s">
        <v>489</v>
      </c>
      <c r="D125" s="237" t="s">
        <v>545</v>
      </c>
      <c r="E125" s="9">
        <f>E127*G127+E128*G128</f>
        <v>88</v>
      </c>
      <c r="F125" s="18" t="s">
        <v>342</v>
      </c>
      <c r="G125" s="8">
        <v>1</v>
      </c>
      <c r="H125" s="11">
        <v>0</v>
      </c>
      <c r="I125" s="564">
        <f>E125*G125*H125</f>
        <v>0</v>
      </c>
      <c r="J125" s="226"/>
    </row>
    <row r="126" spans="1:10" ht="12.75" x14ac:dyDescent="0.2">
      <c r="A126" s="239"/>
      <c r="B126" s="284"/>
      <c r="C126" s="195"/>
      <c r="D126" s="238" t="s">
        <v>546</v>
      </c>
      <c r="E126" s="9"/>
      <c r="F126" s="7"/>
      <c r="G126" s="8"/>
      <c r="H126" s="11"/>
      <c r="I126" s="564"/>
      <c r="J126" s="226"/>
    </row>
    <row r="127" spans="1:10" ht="14.25" x14ac:dyDescent="0.2">
      <c r="A127" s="239"/>
      <c r="B127" s="284"/>
      <c r="C127" s="285"/>
      <c r="D127" s="225" t="s">
        <v>547</v>
      </c>
      <c r="E127" s="104">
        <v>28.5</v>
      </c>
      <c r="F127" s="52" t="s">
        <v>511</v>
      </c>
      <c r="G127" s="105">
        <v>2</v>
      </c>
      <c r="H127" s="74"/>
      <c r="I127" s="565"/>
      <c r="J127" s="226"/>
    </row>
    <row r="128" spans="1:10" ht="14.25" x14ac:dyDescent="0.2">
      <c r="A128" s="239"/>
      <c r="B128" s="284"/>
      <c r="C128" s="285"/>
      <c r="D128" s="225" t="s">
        <v>548</v>
      </c>
      <c r="E128" s="104">
        <v>15.5</v>
      </c>
      <c r="F128" s="52" t="s">
        <v>511</v>
      </c>
      <c r="G128" s="105">
        <v>2</v>
      </c>
      <c r="H128" s="74"/>
      <c r="I128" s="565"/>
      <c r="J128" s="226"/>
    </row>
    <row r="129" spans="1:10" ht="12.75" x14ac:dyDescent="0.2">
      <c r="A129" s="239"/>
      <c r="B129" s="284"/>
      <c r="C129" s="285"/>
      <c r="D129" s="238"/>
      <c r="E129" s="102"/>
      <c r="F129" s="103"/>
      <c r="G129" s="73"/>
      <c r="H129" s="74"/>
      <c r="I129" s="565"/>
      <c r="J129" s="226"/>
    </row>
    <row r="130" spans="1:10" ht="14.25" x14ac:dyDescent="0.2">
      <c r="A130" s="219"/>
      <c r="B130" s="267"/>
      <c r="C130" s="201" t="s">
        <v>490</v>
      </c>
      <c r="D130" s="243" t="s">
        <v>519</v>
      </c>
      <c r="E130" s="9">
        <f>E132*G132+E133*G133+E134*G134+E135*G135</f>
        <v>1418</v>
      </c>
      <c r="F130" s="18" t="s">
        <v>342</v>
      </c>
      <c r="G130" s="8">
        <v>1</v>
      </c>
      <c r="H130" s="11">
        <v>0</v>
      </c>
      <c r="I130" s="564">
        <f>E130*G130*H130</f>
        <v>0</v>
      </c>
      <c r="J130" s="215"/>
    </row>
    <row r="131" spans="1:10" ht="38.25" x14ac:dyDescent="0.2">
      <c r="A131" s="239"/>
      <c r="B131" s="284"/>
      <c r="C131" s="224"/>
      <c r="D131" s="242" t="s">
        <v>518</v>
      </c>
      <c r="E131" s="102"/>
      <c r="F131" s="109"/>
      <c r="G131" s="73"/>
      <c r="H131" s="74"/>
      <c r="I131" s="565"/>
      <c r="J131" s="226"/>
    </row>
    <row r="132" spans="1:10" ht="14.25" x14ac:dyDescent="0.2">
      <c r="A132" s="219"/>
      <c r="B132" s="267"/>
      <c r="C132" s="197"/>
      <c r="D132" s="241" t="s">
        <v>486</v>
      </c>
      <c r="E132" s="51">
        <v>1300</v>
      </c>
      <c r="F132" s="52" t="s">
        <v>511</v>
      </c>
      <c r="G132" s="40">
        <v>1</v>
      </c>
      <c r="H132" s="11"/>
      <c r="I132" s="564"/>
      <c r="J132" s="215"/>
    </row>
    <row r="133" spans="1:10" ht="14.25" x14ac:dyDescent="0.2">
      <c r="A133" s="219"/>
      <c r="B133" s="267"/>
      <c r="C133" s="197"/>
      <c r="D133" s="241" t="s">
        <v>483</v>
      </c>
      <c r="E133" s="51">
        <v>12</v>
      </c>
      <c r="F133" s="52" t="s">
        <v>511</v>
      </c>
      <c r="G133" s="40">
        <v>2</v>
      </c>
      <c r="H133" s="11"/>
      <c r="I133" s="564"/>
      <c r="J133" s="215"/>
    </row>
    <row r="134" spans="1:10" ht="14.25" x14ac:dyDescent="0.2">
      <c r="A134" s="239"/>
      <c r="B134" s="284"/>
      <c r="C134" s="286"/>
      <c r="D134" s="225" t="s">
        <v>524</v>
      </c>
      <c r="E134" s="104">
        <v>35</v>
      </c>
      <c r="F134" s="52" t="s">
        <v>511</v>
      </c>
      <c r="G134" s="105">
        <v>2</v>
      </c>
      <c r="H134" s="74"/>
      <c r="I134" s="565"/>
      <c r="J134" s="226"/>
    </row>
    <row r="135" spans="1:10" ht="14.25" x14ac:dyDescent="0.2">
      <c r="A135" s="239"/>
      <c r="B135" s="284"/>
      <c r="C135" s="286"/>
      <c r="D135" s="225" t="s">
        <v>525</v>
      </c>
      <c r="E135" s="104">
        <v>3</v>
      </c>
      <c r="F135" s="52" t="s">
        <v>511</v>
      </c>
      <c r="G135" s="105">
        <v>8</v>
      </c>
      <c r="H135" s="74"/>
      <c r="I135" s="565"/>
      <c r="J135" s="226"/>
    </row>
    <row r="136" spans="1:10" ht="12.75" x14ac:dyDescent="0.2">
      <c r="A136" s="219"/>
      <c r="B136" s="269"/>
      <c r="C136" s="195"/>
      <c r="D136" s="217"/>
      <c r="E136" s="9"/>
      <c r="F136" s="7"/>
      <c r="G136" s="8"/>
      <c r="H136" s="11"/>
      <c r="I136" s="564"/>
      <c r="J136" s="215"/>
    </row>
    <row r="137" spans="1:10" ht="14.25" x14ac:dyDescent="0.2">
      <c r="A137" s="219"/>
      <c r="B137" s="267"/>
      <c r="C137" s="201" t="s">
        <v>490</v>
      </c>
      <c r="D137" s="243" t="s">
        <v>549</v>
      </c>
      <c r="E137" s="9">
        <f>E139*G139+E140*G140</f>
        <v>88</v>
      </c>
      <c r="F137" s="18" t="s">
        <v>342</v>
      </c>
      <c r="G137" s="8">
        <v>1</v>
      </c>
      <c r="H137" s="11">
        <v>0</v>
      </c>
      <c r="I137" s="564">
        <f>E137*G137*H137</f>
        <v>0</v>
      </c>
      <c r="J137" s="215"/>
    </row>
    <row r="138" spans="1:10" ht="38.25" x14ac:dyDescent="0.2">
      <c r="A138" s="239"/>
      <c r="B138" s="284"/>
      <c r="C138" s="224"/>
      <c r="D138" s="242" t="s">
        <v>550</v>
      </c>
      <c r="E138" s="102"/>
      <c r="F138" s="109"/>
      <c r="G138" s="73"/>
      <c r="H138" s="74"/>
      <c r="I138" s="565"/>
      <c r="J138" s="226"/>
    </row>
    <row r="139" spans="1:10" ht="14.25" x14ac:dyDescent="0.2">
      <c r="A139" s="219"/>
      <c r="B139" s="267"/>
      <c r="C139" s="197"/>
      <c r="D139" s="225" t="s">
        <v>547</v>
      </c>
      <c r="E139" s="104">
        <v>28.5</v>
      </c>
      <c r="F139" s="52" t="s">
        <v>511</v>
      </c>
      <c r="G139" s="105">
        <v>2</v>
      </c>
      <c r="H139" s="11"/>
      <c r="I139" s="564"/>
      <c r="J139" s="215"/>
    </row>
    <row r="140" spans="1:10" ht="14.25" x14ac:dyDescent="0.2">
      <c r="A140" s="219"/>
      <c r="B140" s="267"/>
      <c r="C140" s="197"/>
      <c r="D140" s="225" t="s">
        <v>548</v>
      </c>
      <c r="E140" s="104">
        <v>15.5</v>
      </c>
      <c r="F140" s="52" t="s">
        <v>511</v>
      </c>
      <c r="G140" s="105">
        <v>2</v>
      </c>
      <c r="H140" s="11"/>
      <c r="I140" s="564"/>
      <c r="J140" s="215"/>
    </row>
    <row r="141" spans="1:10" ht="12.75" x14ac:dyDescent="0.2">
      <c r="A141" s="239"/>
      <c r="B141" s="275"/>
      <c r="C141" s="285"/>
      <c r="D141" s="287"/>
      <c r="E141" s="102"/>
      <c r="F141" s="103"/>
      <c r="G141" s="73"/>
      <c r="H141" s="74"/>
      <c r="I141" s="565"/>
      <c r="J141" s="226"/>
    </row>
    <row r="142" spans="1:10" ht="14.25" x14ac:dyDescent="0.2">
      <c r="A142" s="219"/>
      <c r="B142" s="269"/>
      <c r="C142" s="197" t="s">
        <v>491</v>
      </c>
      <c r="D142" s="243" t="s">
        <v>516</v>
      </c>
      <c r="E142" s="50">
        <f>E144*G144</f>
        <v>25</v>
      </c>
      <c r="F142" s="18" t="s">
        <v>342</v>
      </c>
      <c r="G142" s="8">
        <v>1</v>
      </c>
      <c r="H142" s="11">
        <v>0</v>
      </c>
      <c r="I142" s="564">
        <f>E142*G142*H142</f>
        <v>0</v>
      </c>
      <c r="J142" s="215"/>
    </row>
    <row r="143" spans="1:10" ht="38.25" x14ac:dyDescent="0.2">
      <c r="A143" s="239"/>
      <c r="B143" s="275"/>
      <c r="C143" s="286"/>
      <c r="D143" s="242" t="s">
        <v>520</v>
      </c>
      <c r="E143" s="111"/>
      <c r="F143" s="109"/>
      <c r="G143" s="73"/>
      <c r="H143" s="74"/>
      <c r="I143" s="565"/>
      <c r="J143" s="226"/>
    </row>
    <row r="144" spans="1:10" ht="14.25" x14ac:dyDescent="0.2">
      <c r="A144" s="239"/>
      <c r="B144" s="275"/>
      <c r="C144" s="286"/>
      <c r="D144" s="241" t="s">
        <v>528</v>
      </c>
      <c r="E144" s="51">
        <v>25</v>
      </c>
      <c r="F144" s="52" t="s">
        <v>511</v>
      </c>
      <c r="G144" s="40">
        <v>1</v>
      </c>
      <c r="H144" s="74"/>
      <c r="I144" s="565"/>
      <c r="J144" s="226"/>
    </row>
    <row r="145" spans="1:10" ht="12.75" x14ac:dyDescent="0.2">
      <c r="A145" s="239"/>
      <c r="B145" s="275"/>
      <c r="C145" s="286"/>
      <c r="D145" s="288"/>
      <c r="E145" s="111"/>
      <c r="F145" s="109"/>
      <c r="G145" s="73"/>
      <c r="H145" s="74"/>
      <c r="I145" s="565"/>
      <c r="J145" s="226"/>
    </row>
    <row r="146" spans="1:10" ht="14.25" x14ac:dyDescent="0.2">
      <c r="A146" s="219"/>
      <c r="B146" s="267"/>
      <c r="C146" s="201" t="s">
        <v>510</v>
      </c>
      <c r="D146" s="243" t="s">
        <v>885</v>
      </c>
      <c r="E146" s="9">
        <f>E148*G148+E149*G149</f>
        <v>280</v>
      </c>
      <c r="F146" s="18" t="s">
        <v>342</v>
      </c>
      <c r="G146" s="8">
        <v>1</v>
      </c>
      <c r="H146" s="11">
        <v>0</v>
      </c>
      <c r="I146" s="564">
        <f>E146*G146*H146</f>
        <v>0</v>
      </c>
      <c r="J146" s="215"/>
    </row>
    <row r="147" spans="1:10" ht="38.25" x14ac:dyDescent="0.2">
      <c r="A147" s="239"/>
      <c r="B147" s="284"/>
      <c r="C147" s="224"/>
      <c r="D147" s="242" t="s">
        <v>521</v>
      </c>
      <c r="E147" s="102"/>
      <c r="F147" s="109"/>
      <c r="G147" s="73"/>
      <c r="H147" s="74"/>
      <c r="I147" s="565"/>
      <c r="J147" s="226"/>
    </row>
    <row r="148" spans="1:10" ht="14.25" x14ac:dyDescent="0.2">
      <c r="A148" s="219"/>
      <c r="B148" s="267"/>
      <c r="C148" s="197"/>
      <c r="D148" s="241" t="s">
        <v>523</v>
      </c>
      <c r="E148" s="51">
        <v>130</v>
      </c>
      <c r="F148" s="52" t="s">
        <v>511</v>
      </c>
      <c r="G148" s="40">
        <v>1</v>
      </c>
      <c r="H148" s="11"/>
      <c r="I148" s="564"/>
      <c r="J148" s="215"/>
    </row>
    <row r="149" spans="1:10" ht="25.5" x14ac:dyDescent="0.2">
      <c r="A149" s="219"/>
      <c r="B149" s="267"/>
      <c r="C149" s="197"/>
      <c r="D149" s="241" t="s">
        <v>522</v>
      </c>
      <c r="E149" s="51">
        <v>150</v>
      </c>
      <c r="F149" s="52" t="s">
        <v>511</v>
      </c>
      <c r="G149" s="40">
        <v>1</v>
      </c>
      <c r="H149" s="11"/>
      <c r="I149" s="564"/>
      <c r="J149" s="215"/>
    </row>
    <row r="150" spans="1:10" ht="12.75" x14ac:dyDescent="0.2">
      <c r="A150" s="239"/>
      <c r="B150" s="284"/>
      <c r="C150" s="286"/>
      <c r="D150" s="242"/>
      <c r="E150" s="104"/>
      <c r="F150" s="110"/>
      <c r="G150" s="105"/>
      <c r="H150" s="74"/>
      <c r="I150" s="565"/>
      <c r="J150" s="226"/>
    </row>
    <row r="151" spans="1:10" ht="14.25" x14ac:dyDescent="0.2">
      <c r="A151" s="219"/>
      <c r="B151" s="267"/>
      <c r="C151" s="201" t="s">
        <v>540</v>
      </c>
      <c r="D151" s="243" t="s">
        <v>543</v>
      </c>
      <c r="E151" s="9">
        <f>E153*G153</f>
        <v>30</v>
      </c>
      <c r="F151" s="18" t="s">
        <v>342</v>
      </c>
      <c r="G151" s="8">
        <v>1</v>
      </c>
      <c r="H151" s="11">
        <v>0</v>
      </c>
      <c r="I151" s="564">
        <f>E151*G151*H151</f>
        <v>0</v>
      </c>
      <c r="J151" s="215"/>
    </row>
    <row r="152" spans="1:10" ht="38.25" x14ac:dyDescent="0.2">
      <c r="A152" s="239"/>
      <c r="B152" s="284"/>
      <c r="C152" s="224"/>
      <c r="D152" s="242" t="s">
        <v>541</v>
      </c>
      <c r="E152" s="102"/>
      <c r="F152" s="109"/>
      <c r="G152" s="73"/>
      <c r="H152" s="74"/>
      <c r="I152" s="565"/>
      <c r="J152" s="226"/>
    </row>
    <row r="153" spans="1:10" ht="14.25" x14ac:dyDescent="0.2">
      <c r="A153" s="219"/>
      <c r="B153" s="267"/>
      <c r="C153" s="197"/>
      <c r="D153" s="241" t="s">
        <v>542</v>
      </c>
      <c r="E153" s="51">
        <v>15</v>
      </c>
      <c r="F153" s="52" t="s">
        <v>511</v>
      </c>
      <c r="G153" s="40">
        <v>2</v>
      </c>
      <c r="H153" s="11"/>
      <c r="I153" s="564"/>
      <c r="J153" s="215"/>
    </row>
    <row r="154" spans="1:10" ht="12.75" x14ac:dyDescent="0.2">
      <c r="A154" s="239"/>
      <c r="B154" s="284"/>
      <c r="C154" s="286"/>
      <c r="D154" s="242"/>
      <c r="E154" s="104"/>
      <c r="F154" s="110"/>
      <c r="G154" s="105"/>
      <c r="H154" s="74"/>
      <c r="I154" s="565"/>
      <c r="J154" s="226"/>
    </row>
    <row r="155" spans="1:10" ht="13.5" thickBot="1" x14ac:dyDescent="0.25">
      <c r="A155" s="239"/>
      <c r="B155" s="284"/>
      <c r="C155" s="286"/>
      <c r="D155" s="242"/>
      <c r="E155" s="104"/>
      <c r="F155" s="110"/>
      <c r="G155" s="105"/>
      <c r="H155" s="74"/>
      <c r="I155" s="565"/>
      <c r="J155" s="226"/>
    </row>
    <row r="156" spans="1:10" s="539" customFormat="1" ht="16.5" customHeight="1" thickBot="1" x14ac:dyDescent="0.25">
      <c r="A156" s="206"/>
      <c r="B156" s="270"/>
      <c r="C156" s="271"/>
      <c r="D156" s="227" t="s">
        <v>529</v>
      </c>
      <c r="E156" s="228"/>
      <c r="F156" s="229"/>
      <c r="G156" s="230"/>
      <c r="H156" s="231"/>
      <c r="I156" s="555">
        <f>SUM(I109:I154)</f>
        <v>0</v>
      </c>
      <c r="J156" s="215"/>
    </row>
    <row r="157" spans="1:10" ht="12.75" x14ac:dyDescent="0.2">
      <c r="A157" s="206"/>
      <c r="B157" s="289"/>
      <c r="C157" s="289"/>
      <c r="D157" s="13"/>
      <c r="E157" s="14"/>
      <c r="F157" s="15"/>
      <c r="G157" s="16"/>
      <c r="H157" s="17" t="s">
        <v>249</v>
      </c>
      <c r="I157" s="578" t="s">
        <v>249</v>
      </c>
      <c r="J157" s="215"/>
    </row>
    <row r="158" spans="1:10" ht="13.5" customHeight="1" x14ac:dyDescent="0.2">
      <c r="A158" s="219"/>
      <c r="B158" s="232" t="s">
        <v>492</v>
      </c>
      <c r="C158" s="267"/>
      <c r="D158" s="217" t="s">
        <v>441</v>
      </c>
      <c r="E158" s="9"/>
      <c r="F158" s="7"/>
      <c r="G158" s="8"/>
      <c r="H158" s="11" t="s">
        <v>249</v>
      </c>
      <c r="I158" s="564" t="s">
        <v>249</v>
      </c>
      <c r="J158" s="215"/>
    </row>
    <row r="159" spans="1:10" ht="12.75" x14ac:dyDescent="0.2">
      <c r="A159" s="219"/>
      <c r="B159" s="267"/>
      <c r="C159" s="195"/>
      <c r="D159" s="217" t="s">
        <v>159</v>
      </c>
      <c r="E159" s="9"/>
      <c r="F159" s="7"/>
      <c r="G159" s="8"/>
      <c r="H159" s="11" t="s">
        <v>249</v>
      </c>
      <c r="I159" s="564"/>
      <c r="J159" s="215"/>
    </row>
    <row r="160" spans="1:10" ht="12.75" x14ac:dyDescent="0.2">
      <c r="A160" s="219"/>
      <c r="B160" s="267"/>
      <c r="C160" s="201" t="s">
        <v>530</v>
      </c>
      <c r="D160" s="237" t="s">
        <v>443</v>
      </c>
      <c r="E160" s="9">
        <v>17300</v>
      </c>
      <c r="F160" s="18" t="s">
        <v>26</v>
      </c>
      <c r="G160" s="8">
        <v>1</v>
      </c>
      <c r="H160" s="11">
        <v>0</v>
      </c>
      <c r="I160" s="564">
        <f>E160*G160*H160</f>
        <v>0</v>
      </c>
      <c r="J160" s="215"/>
    </row>
    <row r="161" spans="1:10" ht="51" x14ac:dyDescent="0.2">
      <c r="A161" s="219"/>
      <c r="B161" s="267"/>
      <c r="C161" s="195"/>
      <c r="D161" s="238" t="s">
        <v>444</v>
      </c>
      <c r="E161" s="50"/>
      <c r="F161" s="7"/>
      <c r="G161" s="8"/>
      <c r="H161" s="11"/>
      <c r="I161" s="564"/>
      <c r="J161" s="215"/>
    </row>
    <row r="162" spans="1:10" ht="12.75" x14ac:dyDescent="0.2">
      <c r="A162" s="219"/>
      <c r="B162" s="267"/>
      <c r="C162" s="201" t="s">
        <v>531</v>
      </c>
      <c r="D162" s="237" t="s">
        <v>445</v>
      </c>
      <c r="E162" s="50">
        <v>17.3</v>
      </c>
      <c r="F162" s="18" t="s">
        <v>22</v>
      </c>
      <c r="G162" s="8">
        <v>1</v>
      </c>
      <c r="H162" s="11">
        <v>0</v>
      </c>
      <c r="I162" s="564">
        <f>E162*G162*H162</f>
        <v>0</v>
      </c>
      <c r="J162" s="215"/>
    </row>
    <row r="163" spans="1:10" ht="12.75" x14ac:dyDescent="0.2">
      <c r="A163" s="219"/>
      <c r="B163" s="267"/>
      <c r="C163" s="195"/>
      <c r="D163" s="238" t="s">
        <v>447</v>
      </c>
      <c r="E163" s="50"/>
      <c r="F163" s="7"/>
      <c r="G163" s="8"/>
      <c r="H163" s="11"/>
      <c r="I163" s="564"/>
      <c r="J163" s="215"/>
    </row>
    <row r="164" spans="1:10" ht="12.75" x14ac:dyDescent="0.2">
      <c r="A164" s="219"/>
      <c r="B164" s="267"/>
      <c r="C164" s="201" t="s">
        <v>532</v>
      </c>
      <c r="D164" s="243" t="s">
        <v>446</v>
      </c>
      <c r="E164" s="9">
        <v>-17300</v>
      </c>
      <c r="F164" s="18" t="s">
        <v>26</v>
      </c>
      <c r="G164" s="8">
        <v>1</v>
      </c>
      <c r="H164" s="11">
        <v>0</v>
      </c>
      <c r="I164" s="564">
        <f>E164*G164*H164</f>
        <v>0</v>
      </c>
      <c r="J164" s="215"/>
    </row>
    <row r="165" spans="1:10" ht="12.75" x14ac:dyDescent="0.2">
      <c r="A165" s="219"/>
      <c r="B165" s="290"/>
      <c r="C165" s="247"/>
      <c r="D165" s="250"/>
      <c r="E165" s="96"/>
      <c r="F165" s="97"/>
      <c r="G165" s="98"/>
      <c r="H165" s="99"/>
      <c r="I165" s="579"/>
      <c r="J165" s="215"/>
    </row>
    <row r="166" spans="1:10" ht="12.75" x14ac:dyDescent="0.2">
      <c r="A166" s="219"/>
      <c r="B166" s="290"/>
      <c r="C166" s="201" t="s">
        <v>533</v>
      </c>
      <c r="D166" s="237" t="s">
        <v>449</v>
      </c>
      <c r="E166" s="9">
        <v>29</v>
      </c>
      <c r="F166" s="18" t="s">
        <v>22</v>
      </c>
      <c r="G166" s="8">
        <v>1</v>
      </c>
      <c r="H166" s="11">
        <v>0</v>
      </c>
      <c r="I166" s="564">
        <f>E166*G166*H166</f>
        <v>0</v>
      </c>
      <c r="J166" s="215"/>
    </row>
    <row r="167" spans="1:10" ht="38.25" x14ac:dyDescent="0.2">
      <c r="A167" s="219"/>
      <c r="B167" s="290"/>
      <c r="C167" s="247"/>
      <c r="D167" s="250" t="s">
        <v>450</v>
      </c>
      <c r="E167" s="96"/>
      <c r="F167" s="97"/>
      <c r="G167" s="98"/>
      <c r="H167" s="99"/>
      <c r="I167" s="579"/>
      <c r="J167" s="215"/>
    </row>
    <row r="168" spans="1:10" ht="13.5" thickBot="1" x14ac:dyDescent="0.25">
      <c r="A168" s="219"/>
      <c r="B168" s="291"/>
      <c r="C168" s="204"/>
      <c r="D168" s="248"/>
      <c r="E168" s="53"/>
      <c r="F168" s="54"/>
      <c r="G168" s="55"/>
      <c r="H168" s="56"/>
      <c r="I168" s="580"/>
      <c r="J168" s="215"/>
    </row>
    <row r="169" spans="1:10" ht="13.5" thickBot="1" x14ac:dyDescent="0.25">
      <c r="A169" s="206"/>
      <c r="B169" s="283"/>
      <c r="C169" s="283"/>
      <c r="D169" s="208" t="s">
        <v>534</v>
      </c>
      <c r="E169" s="209"/>
      <c r="F169" s="210"/>
      <c r="G169" s="211"/>
      <c r="H169" s="212"/>
      <c r="I169" s="581">
        <f>SUM(I159:I168)</f>
        <v>0</v>
      </c>
      <c r="J169" s="249"/>
    </row>
    <row r="170" spans="1:10" ht="13.5" thickBot="1" x14ac:dyDescent="0.25">
      <c r="A170" s="219"/>
      <c r="B170" s="269"/>
      <c r="C170" s="272"/>
      <c r="D170" s="202"/>
      <c r="E170" s="9"/>
      <c r="F170" s="292"/>
      <c r="G170" s="8"/>
      <c r="H170" s="11"/>
      <c r="I170" s="564"/>
      <c r="J170" s="215"/>
    </row>
    <row r="171" spans="1:10" s="537" customFormat="1" ht="20.100000000000001" customHeight="1" thickBot="1" x14ac:dyDescent="0.25">
      <c r="A171" s="256"/>
      <c r="B171" s="293"/>
      <c r="C171" s="294"/>
      <c r="D171" s="227" t="s">
        <v>298</v>
      </c>
      <c r="E171" s="228"/>
      <c r="F171" s="229"/>
      <c r="G171" s="258"/>
      <c r="H171" s="231"/>
      <c r="I171" s="555">
        <f>I156+I84+I68+I59+I34+I21+I96+I169+I107</f>
        <v>0</v>
      </c>
      <c r="J171" s="215"/>
    </row>
    <row r="172" spans="1:10" s="551" customFormat="1" ht="12.75" x14ac:dyDescent="0.2">
      <c r="A172" s="547"/>
      <c r="B172" s="548"/>
      <c r="C172" s="549"/>
      <c r="D172" s="550"/>
      <c r="E172" s="43"/>
      <c r="F172" s="44"/>
      <c r="G172" s="45"/>
      <c r="H172" s="46"/>
      <c r="I172" s="582"/>
    </row>
    <row r="173" spans="1:10" x14ac:dyDescent="0.2">
      <c r="J173" s="352"/>
    </row>
    <row r="174" spans="1:10" ht="12.75" x14ac:dyDescent="0.2">
      <c r="D174" s="541" t="s">
        <v>240</v>
      </c>
      <c r="I174" s="583"/>
      <c r="J174" s="536"/>
    </row>
    <row r="175" spans="1:10" ht="12.75" x14ac:dyDescent="0.2">
      <c r="D175" s="544" t="s">
        <v>241</v>
      </c>
      <c r="J175" s="352"/>
    </row>
    <row r="176" spans="1:10" ht="12.75" x14ac:dyDescent="0.2">
      <c r="D176" s="544" t="s">
        <v>242</v>
      </c>
      <c r="J176" s="352"/>
    </row>
    <row r="177" spans="1:10" ht="12.75" x14ac:dyDescent="0.2">
      <c r="D177" s="544" t="s">
        <v>243</v>
      </c>
      <c r="J177" s="352"/>
    </row>
    <row r="178" spans="1:10" ht="12.75" x14ac:dyDescent="0.2">
      <c r="D178" s="544" t="s">
        <v>244</v>
      </c>
      <c r="J178" s="352"/>
    </row>
    <row r="179" spans="1:10" ht="12.75" x14ac:dyDescent="0.2">
      <c r="D179" s="545" t="s">
        <v>245</v>
      </c>
      <c r="J179" s="352"/>
    </row>
    <row r="180" spans="1:10" x14ac:dyDescent="0.2">
      <c r="J180" s="352"/>
    </row>
    <row r="181" spans="1:10" x14ac:dyDescent="0.2">
      <c r="A181" s="536"/>
      <c r="B181" s="536"/>
      <c r="C181" s="536"/>
      <c r="D181" s="536"/>
      <c r="E181" s="536"/>
      <c r="F181" s="536"/>
      <c r="G181" s="536"/>
      <c r="H181" s="536"/>
      <c r="J181" s="352"/>
    </row>
    <row r="182" spans="1:10" x14ac:dyDescent="0.2">
      <c r="A182" s="536"/>
      <c r="B182" s="536"/>
      <c r="C182" s="536"/>
      <c r="D182" s="536"/>
      <c r="E182" s="536"/>
      <c r="F182" s="536"/>
      <c r="G182" s="536"/>
      <c r="H182" s="536"/>
      <c r="J182" s="352"/>
    </row>
    <row r="183" spans="1:10" x14ac:dyDescent="0.2">
      <c r="A183" s="536"/>
      <c r="B183" s="536"/>
      <c r="C183" s="536"/>
      <c r="D183" s="536"/>
      <c r="E183" s="536"/>
      <c r="F183" s="536"/>
      <c r="G183" s="536"/>
      <c r="H183" s="536"/>
      <c r="J183" s="352"/>
    </row>
    <row r="184" spans="1:10" x14ac:dyDescent="0.2">
      <c r="A184" s="536"/>
      <c r="B184" s="536"/>
      <c r="C184" s="536"/>
      <c r="D184" s="536"/>
      <c r="E184" s="536"/>
      <c r="F184" s="536"/>
      <c r="G184" s="536"/>
      <c r="H184" s="536"/>
      <c r="J184" s="352"/>
    </row>
    <row r="185" spans="1:10" x14ac:dyDescent="0.2">
      <c r="A185" s="536"/>
      <c r="B185" s="536"/>
      <c r="C185" s="536"/>
      <c r="D185" s="536"/>
      <c r="E185" s="536"/>
      <c r="F185" s="536"/>
      <c r="G185" s="536"/>
      <c r="H185" s="536"/>
      <c r="J185" s="352"/>
    </row>
    <row r="186" spans="1:10" x14ac:dyDescent="0.2">
      <c r="A186" s="536"/>
      <c r="B186" s="536"/>
      <c r="C186" s="536"/>
      <c r="D186" s="536"/>
      <c r="E186" s="536"/>
      <c r="F186" s="536"/>
      <c r="G186" s="536"/>
      <c r="H186" s="536"/>
      <c r="J186" s="352"/>
    </row>
    <row r="187" spans="1:10" x14ac:dyDescent="0.2">
      <c r="A187" s="536"/>
      <c r="B187" s="536"/>
      <c r="C187" s="536"/>
      <c r="D187" s="536"/>
      <c r="E187" s="536"/>
      <c r="F187" s="536"/>
      <c r="G187" s="536"/>
      <c r="H187" s="536"/>
      <c r="J187" s="352"/>
    </row>
    <row r="188" spans="1:10" x14ac:dyDescent="0.2">
      <c r="A188" s="536"/>
      <c r="B188" s="536"/>
      <c r="C188" s="536"/>
      <c r="D188" s="536"/>
      <c r="E188" s="536"/>
      <c r="F188" s="536"/>
      <c r="G188" s="536"/>
      <c r="H188" s="536"/>
      <c r="J188" s="352"/>
    </row>
    <row r="189" spans="1:10" x14ac:dyDescent="0.2">
      <c r="A189" s="536"/>
      <c r="B189" s="536"/>
      <c r="C189" s="536"/>
      <c r="D189" s="536"/>
      <c r="E189" s="536"/>
      <c r="F189" s="536"/>
      <c r="G189" s="536"/>
      <c r="H189" s="536"/>
      <c r="J189" s="352"/>
    </row>
    <row r="190" spans="1:10" x14ac:dyDescent="0.2">
      <c r="A190" s="536"/>
      <c r="B190" s="536"/>
      <c r="C190" s="536"/>
      <c r="D190" s="536"/>
      <c r="E190" s="536"/>
      <c r="F190" s="536"/>
      <c r="G190" s="536"/>
      <c r="H190" s="536"/>
      <c r="J190" s="352"/>
    </row>
    <row r="191" spans="1:10" x14ac:dyDescent="0.2">
      <c r="J191" s="352"/>
    </row>
    <row r="192" spans="1:10" x14ac:dyDescent="0.2">
      <c r="J192" s="352"/>
    </row>
    <row r="193" spans="1:10" x14ac:dyDescent="0.2">
      <c r="J193" s="352"/>
    </row>
    <row r="194" spans="1:10" x14ac:dyDescent="0.2">
      <c r="J194" s="352"/>
    </row>
    <row r="195" spans="1:10" x14ac:dyDescent="0.2">
      <c r="J195" s="352"/>
    </row>
    <row r="196" spans="1:10" x14ac:dyDescent="0.2">
      <c r="A196" s="536"/>
      <c r="B196" s="536"/>
      <c r="C196" s="536"/>
      <c r="D196" s="536"/>
      <c r="E196" s="536"/>
      <c r="F196" s="536"/>
      <c r="G196" s="536"/>
      <c r="H196" s="536"/>
      <c r="I196" s="583"/>
      <c r="J196" s="352"/>
    </row>
    <row r="197" spans="1:10" x14ac:dyDescent="0.2">
      <c r="A197" s="536"/>
      <c r="B197" s="536"/>
      <c r="C197" s="536"/>
      <c r="D197" s="536"/>
      <c r="E197" s="536"/>
      <c r="F197" s="536"/>
      <c r="G197" s="536"/>
      <c r="H197" s="536"/>
      <c r="I197" s="583"/>
      <c r="J197" s="352"/>
    </row>
    <row r="198" spans="1:10" x14ac:dyDescent="0.2">
      <c r="A198" s="536"/>
      <c r="B198" s="536"/>
      <c r="C198" s="536"/>
      <c r="D198" s="536"/>
      <c r="E198" s="536"/>
      <c r="F198" s="536"/>
      <c r="G198" s="536"/>
      <c r="H198" s="536"/>
      <c r="I198" s="583"/>
      <c r="J198" s="352"/>
    </row>
    <row r="199" spans="1:10" x14ac:dyDescent="0.2">
      <c r="A199" s="536"/>
      <c r="B199" s="536"/>
      <c r="C199" s="536"/>
      <c r="D199" s="536"/>
      <c r="E199" s="536"/>
      <c r="F199" s="536"/>
      <c r="G199" s="536"/>
      <c r="H199" s="536"/>
      <c r="I199" s="583"/>
      <c r="J199" s="352"/>
    </row>
    <row r="200" spans="1:10" x14ac:dyDescent="0.2">
      <c r="A200" s="536"/>
      <c r="B200" s="536"/>
      <c r="C200" s="536"/>
      <c r="D200" s="536"/>
      <c r="E200" s="536"/>
      <c r="F200" s="536"/>
      <c r="G200" s="536"/>
      <c r="H200" s="536"/>
      <c r="I200" s="583"/>
      <c r="J200" s="352"/>
    </row>
    <row r="201" spans="1:10" x14ac:dyDescent="0.2">
      <c r="A201" s="536"/>
      <c r="B201" s="536"/>
      <c r="C201" s="536"/>
      <c r="D201" s="536"/>
      <c r="E201" s="536"/>
      <c r="F201" s="536"/>
      <c r="G201" s="536"/>
      <c r="H201" s="536"/>
      <c r="I201" s="583"/>
      <c r="J201" s="352"/>
    </row>
    <row r="202" spans="1:10" x14ac:dyDescent="0.2">
      <c r="A202" s="536"/>
      <c r="B202" s="536"/>
      <c r="C202" s="536"/>
      <c r="D202" s="536"/>
      <c r="E202" s="536"/>
      <c r="F202" s="536"/>
      <c r="G202" s="536"/>
      <c r="H202" s="536"/>
      <c r="I202" s="583"/>
      <c r="J202" s="352"/>
    </row>
    <row r="203" spans="1:10" x14ac:dyDescent="0.2">
      <c r="A203" s="536"/>
      <c r="B203" s="536"/>
      <c r="C203" s="536"/>
      <c r="D203" s="536"/>
      <c r="E203" s="536"/>
      <c r="F203" s="536"/>
      <c r="G203" s="536"/>
      <c r="H203" s="536"/>
      <c r="I203" s="583"/>
      <c r="J203" s="352"/>
    </row>
    <row r="204" spans="1:10" x14ac:dyDescent="0.2">
      <c r="A204" s="536"/>
      <c r="B204" s="536"/>
      <c r="C204" s="536"/>
      <c r="D204" s="536"/>
      <c r="E204" s="536"/>
      <c r="F204" s="536"/>
      <c r="G204" s="536"/>
      <c r="H204" s="536"/>
      <c r="I204" s="583"/>
      <c r="J204" s="352"/>
    </row>
    <row r="205" spans="1:10" x14ac:dyDescent="0.2">
      <c r="A205" s="536"/>
      <c r="B205" s="536"/>
      <c r="C205" s="536"/>
      <c r="D205" s="536"/>
      <c r="E205" s="536"/>
      <c r="F205" s="536"/>
      <c r="G205" s="536"/>
      <c r="H205" s="536"/>
      <c r="I205" s="583"/>
      <c r="J205" s="352"/>
    </row>
    <row r="206" spans="1:10" x14ac:dyDescent="0.2">
      <c r="A206" s="536"/>
      <c r="B206" s="536"/>
      <c r="C206" s="536"/>
      <c r="D206" s="536"/>
      <c r="E206" s="536"/>
      <c r="F206" s="536"/>
      <c r="G206" s="536"/>
      <c r="H206" s="536"/>
      <c r="I206" s="583"/>
      <c r="J206" s="352"/>
    </row>
    <row r="207" spans="1:10" x14ac:dyDescent="0.2">
      <c r="A207" s="536"/>
      <c r="B207" s="536"/>
      <c r="C207" s="536"/>
      <c r="D207" s="536"/>
      <c r="E207" s="536"/>
      <c r="F207" s="536"/>
      <c r="G207" s="536"/>
      <c r="H207" s="536"/>
      <c r="I207" s="583"/>
      <c r="J207" s="352"/>
    </row>
    <row r="208" spans="1:10" x14ac:dyDescent="0.2">
      <c r="A208" s="536"/>
      <c r="B208" s="536"/>
      <c r="C208" s="536"/>
      <c r="D208" s="536"/>
      <c r="E208" s="536"/>
      <c r="F208" s="536"/>
      <c r="G208" s="536"/>
      <c r="H208" s="536"/>
      <c r="I208" s="583"/>
      <c r="J208" s="352"/>
    </row>
    <row r="209" spans="9:10" s="536" customFormat="1" x14ac:dyDescent="0.2">
      <c r="I209" s="583"/>
      <c r="J209" s="352"/>
    </row>
    <row r="210" spans="9:10" s="536" customFormat="1" x14ac:dyDescent="0.2">
      <c r="I210" s="583"/>
      <c r="J210" s="352"/>
    </row>
    <row r="211" spans="9:10" s="536" customFormat="1" x14ac:dyDescent="0.2">
      <c r="I211" s="583"/>
      <c r="J211" s="352"/>
    </row>
    <row r="212" spans="9:10" s="536" customFormat="1" x14ac:dyDescent="0.2">
      <c r="I212" s="583"/>
      <c r="J212" s="352"/>
    </row>
    <row r="213" spans="9:10" s="536" customFormat="1" x14ac:dyDescent="0.2">
      <c r="I213" s="583"/>
      <c r="J213" s="352"/>
    </row>
    <row r="214" spans="9:10" s="536" customFormat="1" x14ac:dyDescent="0.2">
      <c r="I214" s="583"/>
      <c r="J214" s="352"/>
    </row>
    <row r="215" spans="9:10" s="536" customFormat="1" x14ac:dyDescent="0.2">
      <c r="I215" s="583"/>
      <c r="J215" s="352"/>
    </row>
    <row r="216" spans="9:10" s="536" customFormat="1" x14ac:dyDescent="0.2">
      <c r="I216" s="583"/>
      <c r="J216" s="352"/>
    </row>
    <row r="217" spans="9:10" s="536" customFormat="1" x14ac:dyDescent="0.2">
      <c r="I217" s="583"/>
      <c r="J217" s="352"/>
    </row>
    <row r="218" spans="9:10" s="536" customFormat="1" x14ac:dyDescent="0.2">
      <c r="I218" s="583"/>
      <c r="J218" s="352"/>
    </row>
    <row r="219" spans="9:10" s="536" customFormat="1" x14ac:dyDescent="0.2">
      <c r="I219" s="583"/>
      <c r="J219" s="352"/>
    </row>
    <row r="220" spans="9:10" s="536" customFormat="1" x14ac:dyDescent="0.2">
      <c r="I220" s="583"/>
      <c r="J220" s="352"/>
    </row>
    <row r="221" spans="9:10" s="536" customFormat="1" x14ac:dyDescent="0.2">
      <c r="I221" s="583"/>
      <c r="J221" s="352"/>
    </row>
    <row r="222" spans="9:10" s="536" customFormat="1" x14ac:dyDescent="0.2">
      <c r="I222" s="583"/>
      <c r="J222" s="352"/>
    </row>
    <row r="223" spans="9:10" s="536" customFormat="1" x14ac:dyDescent="0.2">
      <c r="I223" s="583"/>
      <c r="J223" s="352"/>
    </row>
    <row r="224" spans="9:10" s="536" customFormat="1" x14ac:dyDescent="0.2">
      <c r="I224" s="583"/>
      <c r="J224" s="352"/>
    </row>
    <row r="225" spans="9:10" s="536" customFormat="1" x14ac:dyDescent="0.2">
      <c r="I225" s="583"/>
      <c r="J225" s="352"/>
    </row>
    <row r="226" spans="9:10" s="536" customFormat="1" x14ac:dyDescent="0.2">
      <c r="I226" s="583"/>
      <c r="J226" s="352"/>
    </row>
    <row r="227" spans="9:10" s="536" customFormat="1" x14ac:dyDescent="0.2">
      <c r="I227" s="583"/>
      <c r="J227" s="352"/>
    </row>
    <row r="228" spans="9:10" s="536" customFormat="1" x14ac:dyDescent="0.2">
      <c r="I228" s="583"/>
      <c r="J228" s="352"/>
    </row>
    <row r="229" spans="9:10" s="536" customFormat="1" x14ac:dyDescent="0.2">
      <c r="I229" s="583"/>
      <c r="J229" s="352"/>
    </row>
    <row r="230" spans="9:10" s="536" customFormat="1" x14ac:dyDescent="0.2">
      <c r="I230" s="583"/>
      <c r="J230" s="352"/>
    </row>
    <row r="231" spans="9:10" s="536" customFormat="1" x14ac:dyDescent="0.2">
      <c r="I231" s="583"/>
      <c r="J231" s="352"/>
    </row>
    <row r="232" spans="9:10" s="536" customFormat="1" x14ac:dyDescent="0.2">
      <c r="I232" s="583"/>
      <c r="J232" s="352"/>
    </row>
    <row r="233" spans="9:10" s="536" customFormat="1" x14ac:dyDescent="0.2">
      <c r="I233" s="583"/>
      <c r="J233" s="352"/>
    </row>
    <row r="234" spans="9:10" s="536" customFormat="1" x14ac:dyDescent="0.2">
      <c r="I234" s="583"/>
      <c r="J234" s="352"/>
    </row>
    <row r="235" spans="9:10" s="536" customFormat="1" x14ac:dyDescent="0.2">
      <c r="I235" s="583"/>
      <c r="J235" s="352"/>
    </row>
    <row r="236" spans="9:10" s="536" customFormat="1" x14ac:dyDescent="0.2">
      <c r="I236" s="583"/>
      <c r="J236" s="352"/>
    </row>
    <row r="237" spans="9:10" s="536" customFormat="1" x14ac:dyDescent="0.2">
      <c r="I237" s="583"/>
      <c r="J237" s="352"/>
    </row>
    <row r="238" spans="9:10" s="536" customFormat="1" x14ac:dyDescent="0.2">
      <c r="I238" s="583"/>
      <c r="J238" s="352"/>
    </row>
    <row r="239" spans="9:10" s="536" customFormat="1" ht="12" customHeight="1" x14ac:dyDescent="0.2">
      <c r="I239" s="583"/>
      <c r="J239" s="352"/>
    </row>
    <row r="240" spans="9:10" s="536" customFormat="1" ht="12" customHeight="1" x14ac:dyDescent="0.2">
      <c r="I240" s="583"/>
      <c r="J240" s="352"/>
    </row>
    <row r="241" spans="9:10" s="536" customFormat="1" ht="12" customHeight="1" x14ac:dyDescent="0.2">
      <c r="I241" s="583"/>
      <c r="J241" s="352"/>
    </row>
    <row r="242" spans="9:10" s="536" customFormat="1" ht="12" customHeight="1" x14ac:dyDescent="0.2">
      <c r="I242" s="583"/>
      <c r="J242" s="352"/>
    </row>
    <row r="243" spans="9:10" s="536" customFormat="1" ht="12" customHeight="1" x14ac:dyDescent="0.2">
      <c r="I243" s="583"/>
      <c r="J243" s="352"/>
    </row>
    <row r="244" spans="9:10" s="536" customFormat="1" ht="12" customHeight="1" x14ac:dyDescent="0.2">
      <c r="I244" s="583"/>
      <c r="J244" s="352"/>
    </row>
    <row r="245" spans="9:10" s="536" customFormat="1" ht="12" customHeight="1" x14ac:dyDescent="0.2">
      <c r="I245" s="583"/>
      <c r="J245" s="352"/>
    </row>
    <row r="246" spans="9:10" s="536" customFormat="1" ht="12" customHeight="1" x14ac:dyDescent="0.2">
      <c r="I246" s="583"/>
      <c r="J246" s="352"/>
    </row>
    <row r="247" spans="9:10" s="536" customFormat="1" ht="12" customHeight="1" x14ac:dyDescent="0.2">
      <c r="I247" s="583"/>
      <c r="J247" s="352"/>
    </row>
    <row r="248" spans="9:10" s="536" customFormat="1" ht="12" customHeight="1" x14ac:dyDescent="0.2">
      <c r="I248" s="583"/>
      <c r="J248" s="352"/>
    </row>
    <row r="249" spans="9:10" s="536" customFormat="1" ht="12" customHeight="1" x14ac:dyDescent="0.2">
      <c r="I249" s="583"/>
      <c r="J249" s="352"/>
    </row>
    <row r="250" spans="9:10" s="536" customFormat="1" ht="12" customHeight="1" x14ac:dyDescent="0.2">
      <c r="I250" s="583"/>
      <c r="J250" s="352"/>
    </row>
    <row r="251" spans="9:10" s="536" customFormat="1" ht="12" customHeight="1" x14ac:dyDescent="0.2">
      <c r="I251" s="583"/>
      <c r="J251" s="352"/>
    </row>
    <row r="252" spans="9:10" s="536" customFormat="1" ht="12" customHeight="1" x14ac:dyDescent="0.2">
      <c r="I252" s="583"/>
      <c r="J252" s="352"/>
    </row>
    <row r="253" spans="9:10" s="536" customFormat="1" ht="12" customHeight="1" x14ac:dyDescent="0.2">
      <c r="I253" s="583"/>
      <c r="J253" s="352"/>
    </row>
    <row r="254" spans="9:10" s="536" customFormat="1" ht="12" customHeight="1" x14ac:dyDescent="0.2">
      <c r="I254" s="583"/>
      <c r="J254" s="352"/>
    </row>
    <row r="255" spans="9:10" s="536" customFormat="1" ht="12" customHeight="1" x14ac:dyDescent="0.2">
      <c r="I255" s="583"/>
      <c r="J255" s="352"/>
    </row>
    <row r="256" spans="9:10" s="536" customFormat="1" ht="12" customHeight="1" x14ac:dyDescent="0.2">
      <c r="I256" s="583"/>
      <c r="J256" s="352"/>
    </row>
    <row r="257" spans="9:10" s="536" customFormat="1" ht="12" customHeight="1" x14ac:dyDescent="0.2">
      <c r="I257" s="583"/>
      <c r="J257" s="352"/>
    </row>
    <row r="258" spans="9:10" s="536" customFormat="1" ht="12" customHeight="1" x14ac:dyDescent="0.2">
      <c r="I258" s="583"/>
      <c r="J258" s="352"/>
    </row>
    <row r="259" spans="9:10" s="536" customFormat="1" ht="12" customHeight="1" x14ac:dyDescent="0.2">
      <c r="I259" s="583"/>
      <c r="J259" s="352"/>
    </row>
    <row r="260" spans="9:10" s="536" customFormat="1" ht="12" customHeight="1" x14ac:dyDescent="0.2">
      <c r="I260" s="583"/>
      <c r="J260" s="352"/>
    </row>
    <row r="261" spans="9:10" s="536" customFormat="1" ht="12" customHeight="1" x14ac:dyDescent="0.2">
      <c r="I261" s="583"/>
      <c r="J261" s="352"/>
    </row>
    <row r="262" spans="9:10" s="536" customFormat="1" ht="12" customHeight="1" x14ac:dyDescent="0.2">
      <c r="I262" s="583"/>
      <c r="J262" s="352"/>
    </row>
    <row r="263" spans="9:10" s="536" customFormat="1" ht="12" customHeight="1" x14ac:dyDescent="0.2">
      <c r="I263" s="583"/>
      <c r="J263" s="352"/>
    </row>
    <row r="264" spans="9:10" s="536" customFormat="1" ht="12" customHeight="1" x14ac:dyDescent="0.2">
      <c r="I264" s="583"/>
      <c r="J264" s="352"/>
    </row>
    <row r="265" spans="9:10" s="536" customFormat="1" ht="12" customHeight="1" x14ac:dyDescent="0.2">
      <c r="I265" s="583"/>
      <c r="J265" s="352"/>
    </row>
    <row r="266" spans="9:10" s="536" customFormat="1" ht="12" customHeight="1" x14ac:dyDescent="0.2">
      <c r="I266" s="583"/>
      <c r="J266" s="352"/>
    </row>
    <row r="267" spans="9:10" s="536" customFormat="1" ht="12" customHeight="1" x14ac:dyDescent="0.2">
      <c r="I267" s="583"/>
      <c r="J267" s="352"/>
    </row>
    <row r="268" spans="9:10" s="536" customFormat="1" ht="12" customHeight="1" x14ac:dyDescent="0.2">
      <c r="I268" s="583"/>
      <c r="J268" s="352"/>
    </row>
    <row r="269" spans="9:10" s="536" customFormat="1" ht="12" customHeight="1" x14ac:dyDescent="0.2">
      <c r="I269" s="583"/>
      <c r="J269" s="352"/>
    </row>
    <row r="270" spans="9:10" s="536" customFormat="1" ht="12" customHeight="1" x14ac:dyDescent="0.2">
      <c r="I270" s="583"/>
      <c r="J270" s="352"/>
    </row>
    <row r="271" spans="9:10" s="536" customFormat="1" ht="12" customHeight="1" x14ac:dyDescent="0.2">
      <c r="I271" s="583"/>
      <c r="J271" s="352"/>
    </row>
    <row r="272" spans="9:10" s="536" customFormat="1" ht="12" customHeight="1" x14ac:dyDescent="0.2">
      <c r="I272" s="583"/>
      <c r="J272" s="352"/>
    </row>
    <row r="273" spans="9:10" s="536" customFormat="1" ht="12" customHeight="1" x14ac:dyDescent="0.2">
      <c r="I273" s="583"/>
      <c r="J273" s="352"/>
    </row>
    <row r="274" spans="9:10" s="536" customFormat="1" ht="12" customHeight="1" x14ac:dyDescent="0.2">
      <c r="I274" s="583"/>
      <c r="J274" s="352"/>
    </row>
    <row r="275" spans="9:10" s="536" customFormat="1" ht="12" customHeight="1" x14ac:dyDescent="0.2">
      <c r="I275" s="583"/>
      <c r="J275" s="352"/>
    </row>
    <row r="276" spans="9:10" s="536" customFormat="1" ht="12" customHeight="1" x14ac:dyDescent="0.2">
      <c r="I276" s="583"/>
      <c r="J276" s="352"/>
    </row>
    <row r="277" spans="9:10" s="536" customFormat="1" ht="12" customHeight="1" x14ac:dyDescent="0.2">
      <c r="I277" s="583"/>
      <c r="J277" s="352"/>
    </row>
    <row r="278" spans="9:10" s="536" customFormat="1" ht="12" customHeight="1" x14ac:dyDescent="0.2">
      <c r="I278" s="583"/>
      <c r="J278" s="352"/>
    </row>
    <row r="279" spans="9:10" s="536" customFormat="1" ht="12" customHeight="1" x14ac:dyDescent="0.2">
      <c r="I279" s="583"/>
      <c r="J279" s="352"/>
    </row>
    <row r="280" spans="9:10" s="536" customFormat="1" ht="12" customHeight="1" x14ac:dyDescent="0.2">
      <c r="I280" s="583"/>
      <c r="J280" s="352"/>
    </row>
    <row r="281" spans="9:10" s="536" customFormat="1" ht="12" customHeight="1" x14ac:dyDescent="0.2">
      <c r="I281" s="583"/>
      <c r="J281" s="352"/>
    </row>
    <row r="282" spans="9:10" s="536" customFormat="1" ht="12" customHeight="1" x14ac:dyDescent="0.2">
      <c r="I282" s="583"/>
      <c r="J282" s="352"/>
    </row>
    <row r="283" spans="9:10" s="536" customFormat="1" ht="12" customHeight="1" x14ac:dyDescent="0.2">
      <c r="I283" s="583"/>
      <c r="J283" s="352"/>
    </row>
    <row r="284" spans="9:10" s="536" customFormat="1" ht="12" customHeight="1" x14ac:dyDescent="0.2">
      <c r="I284" s="583"/>
      <c r="J284" s="352"/>
    </row>
    <row r="285" spans="9:10" s="536" customFormat="1" ht="12" customHeight="1" x14ac:dyDescent="0.2">
      <c r="I285" s="583"/>
      <c r="J285" s="352"/>
    </row>
    <row r="286" spans="9:10" s="536" customFormat="1" ht="12" customHeight="1" x14ac:dyDescent="0.2">
      <c r="I286" s="583"/>
      <c r="J286" s="352"/>
    </row>
    <row r="287" spans="9:10" s="536" customFormat="1" ht="12" customHeight="1" x14ac:dyDescent="0.2">
      <c r="I287" s="583"/>
      <c r="J287" s="352"/>
    </row>
    <row r="288" spans="9:10" s="536" customFormat="1" ht="12" customHeight="1" x14ac:dyDescent="0.2">
      <c r="I288" s="583"/>
      <c r="J288" s="352"/>
    </row>
    <row r="289" spans="9:10" s="536" customFormat="1" ht="12" customHeight="1" x14ac:dyDescent="0.2">
      <c r="I289" s="583"/>
      <c r="J289" s="352"/>
    </row>
    <row r="290" spans="9:10" s="536" customFormat="1" ht="12" customHeight="1" x14ac:dyDescent="0.2">
      <c r="I290" s="583"/>
      <c r="J290" s="352"/>
    </row>
    <row r="291" spans="9:10" s="536" customFormat="1" ht="12" customHeight="1" x14ac:dyDescent="0.2">
      <c r="I291" s="583"/>
      <c r="J291" s="352"/>
    </row>
    <row r="292" spans="9:10" s="536" customFormat="1" ht="12" customHeight="1" x14ac:dyDescent="0.2">
      <c r="I292" s="583"/>
      <c r="J292" s="352"/>
    </row>
    <row r="293" spans="9:10" s="536" customFormat="1" ht="12" customHeight="1" x14ac:dyDescent="0.2">
      <c r="I293" s="583"/>
      <c r="J293" s="352"/>
    </row>
    <row r="294" spans="9:10" s="536" customFormat="1" ht="12" customHeight="1" x14ac:dyDescent="0.2">
      <c r="I294" s="583"/>
      <c r="J294" s="352"/>
    </row>
    <row r="295" spans="9:10" s="536" customFormat="1" ht="12" customHeight="1" x14ac:dyDescent="0.2">
      <c r="I295" s="583"/>
      <c r="J295" s="352"/>
    </row>
    <row r="296" spans="9:10" s="536" customFormat="1" ht="12" customHeight="1" x14ac:dyDescent="0.2">
      <c r="I296" s="583"/>
      <c r="J296" s="352"/>
    </row>
    <row r="297" spans="9:10" s="536" customFormat="1" ht="12" customHeight="1" x14ac:dyDescent="0.2">
      <c r="I297" s="583"/>
      <c r="J297" s="352"/>
    </row>
    <row r="298" spans="9:10" s="536" customFormat="1" ht="12" customHeight="1" x14ac:dyDescent="0.2">
      <c r="I298" s="583"/>
      <c r="J298" s="352"/>
    </row>
    <row r="299" spans="9:10" s="536" customFormat="1" ht="12" customHeight="1" x14ac:dyDescent="0.2">
      <c r="I299" s="583"/>
      <c r="J299" s="352"/>
    </row>
    <row r="300" spans="9:10" s="536" customFormat="1" ht="12" customHeight="1" x14ac:dyDescent="0.2">
      <c r="I300" s="583"/>
      <c r="J300" s="352"/>
    </row>
    <row r="301" spans="9:10" s="536" customFormat="1" ht="12" customHeight="1" x14ac:dyDescent="0.2">
      <c r="I301" s="583"/>
      <c r="J301" s="352"/>
    </row>
    <row r="302" spans="9:10" s="536" customFormat="1" ht="12" customHeight="1" x14ac:dyDescent="0.2">
      <c r="I302" s="583"/>
      <c r="J302" s="352"/>
    </row>
    <row r="303" spans="9:10" s="536" customFormat="1" ht="12" customHeight="1" x14ac:dyDescent="0.2">
      <c r="I303" s="583"/>
      <c r="J303" s="352"/>
    </row>
    <row r="304" spans="9:10" s="536" customFormat="1" ht="12" customHeight="1" x14ac:dyDescent="0.2">
      <c r="I304" s="583"/>
      <c r="J304" s="352"/>
    </row>
    <row r="305" spans="9:10" s="536" customFormat="1" ht="12" customHeight="1" x14ac:dyDescent="0.2">
      <c r="I305" s="583"/>
      <c r="J305" s="352"/>
    </row>
    <row r="306" spans="9:10" s="536" customFormat="1" ht="12" customHeight="1" x14ac:dyDescent="0.2">
      <c r="I306" s="583"/>
      <c r="J306" s="352"/>
    </row>
    <row r="307" spans="9:10" s="536" customFormat="1" ht="12" customHeight="1" x14ac:dyDescent="0.2">
      <c r="I307" s="583"/>
      <c r="J307" s="352"/>
    </row>
    <row r="308" spans="9:10" s="536" customFormat="1" ht="12" customHeight="1" x14ac:dyDescent="0.2">
      <c r="I308" s="583"/>
      <c r="J308" s="352"/>
    </row>
    <row r="309" spans="9:10" s="536" customFormat="1" ht="12" customHeight="1" x14ac:dyDescent="0.2">
      <c r="I309" s="583"/>
      <c r="J309" s="352"/>
    </row>
    <row r="310" spans="9:10" s="536" customFormat="1" ht="12" customHeight="1" x14ac:dyDescent="0.2">
      <c r="I310" s="583"/>
      <c r="J310" s="352"/>
    </row>
    <row r="311" spans="9:10" s="536" customFormat="1" ht="12" customHeight="1" x14ac:dyDescent="0.2">
      <c r="I311" s="583"/>
      <c r="J311" s="352"/>
    </row>
    <row r="312" spans="9:10" s="536" customFormat="1" ht="12" customHeight="1" x14ac:dyDescent="0.2">
      <c r="I312" s="583"/>
      <c r="J312" s="352"/>
    </row>
    <row r="313" spans="9:10" s="536" customFormat="1" ht="12" customHeight="1" x14ac:dyDescent="0.2">
      <c r="I313" s="583"/>
      <c r="J313" s="352"/>
    </row>
    <row r="314" spans="9:10" s="536" customFormat="1" ht="12" customHeight="1" x14ac:dyDescent="0.2">
      <c r="I314" s="583"/>
      <c r="J314" s="352"/>
    </row>
    <row r="315" spans="9:10" s="536" customFormat="1" ht="12" customHeight="1" x14ac:dyDescent="0.2">
      <c r="I315" s="583"/>
      <c r="J315" s="352"/>
    </row>
    <row r="316" spans="9:10" s="536" customFormat="1" ht="12" customHeight="1" x14ac:dyDescent="0.2">
      <c r="I316" s="583"/>
      <c r="J316" s="352"/>
    </row>
    <row r="317" spans="9:10" s="536" customFormat="1" ht="12" customHeight="1" x14ac:dyDescent="0.2">
      <c r="I317" s="583"/>
      <c r="J317" s="352"/>
    </row>
  </sheetData>
  <pageMargins left="0.70866141732283472" right="0.70866141732283472" top="0.78740157480314965" bottom="0.78740157480314965" header="0.31496062992125984" footer="0.31496062992125984"/>
  <pageSetup paperSize="9" scale="92" fitToHeight="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7"/>
  <sheetViews>
    <sheetView topLeftCell="A102" zoomScaleNormal="100" workbookViewId="0">
      <selection activeCell="H130" sqref="H130"/>
    </sheetView>
  </sheetViews>
  <sheetFormatPr defaultColWidth="9" defaultRowHeight="12.75" x14ac:dyDescent="0.2"/>
  <cols>
    <col min="1" max="1" width="10" style="34" customWidth="1"/>
    <col min="2" max="2" width="4.7109375" style="35" customWidth="1"/>
    <col min="3" max="3" width="6.7109375" style="35" customWidth="1"/>
    <col min="4" max="4" width="49.42578125" style="59" customWidth="1"/>
    <col min="5" max="5" width="6.5703125" style="61" customWidth="1"/>
    <col min="6" max="6" width="4.7109375" style="64" customWidth="1"/>
    <col min="7" max="7" width="7.7109375" style="32" customWidth="1"/>
    <col min="8" max="8" width="15.7109375" style="33" customWidth="1"/>
    <col min="9" max="9" width="15.42578125" style="570" customWidth="1"/>
    <col min="10" max="10" width="15.7109375" style="58" customWidth="1"/>
    <col min="11" max="16384" width="9" style="10"/>
  </cols>
  <sheetData>
    <row r="1" spans="1:10" s="2" customFormat="1" ht="20.25" customHeight="1" x14ac:dyDescent="0.2">
      <c r="A1" s="511" t="str">
        <f>Titul!A21</f>
        <v>F.2.2.2.3.</v>
      </c>
      <c r="B1" s="511" t="str">
        <f>Titul!B1</f>
        <v>Soupis prací a dodávek</v>
      </c>
      <c r="C1" s="149"/>
      <c r="D1" s="149"/>
      <c r="E1" s="150"/>
      <c r="F1" s="151"/>
      <c r="G1" s="152"/>
      <c r="H1" s="150"/>
      <c r="I1" s="552"/>
      <c r="J1" s="153"/>
    </row>
    <row r="2" spans="1:10" s="2" customFormat="1" ht="12.75" customHeight="1" x14ac:dyDescent="0.2">
      <c r="A2" s="155" t="s">
        <v>288</v>
      </c>
      <c r="B2" s="149"/>
      <c r="C2" s="149"/>
      <c r="D2" s="156"/>
      <c r="E2" s="156"/>
      <c r="F2" s="299"/>
      <c r="G2" s="156"/>
      <c r="H2" s="153"/>
      <c r="I2" s="552"/>
      <c r="J2" s="154"/>
    </row>
    <row r="3" spans="1:10" s="2" customFormat="1" ht="12.75" customHeight="1" x14ac:dyDescent="0.2">
      <c r="A3" s="155" t="s">
        <v>330</v>
      </c>
      <c r="B3" s="149"/>
      <c r="C3" s="149"/>
      <c r="D3" s="156"/>
      <c r="E3" s="156"/>
      <c r="F3" s="299"/>
      <c r="G3" s="156" t="s">
        <v>38</v>
      </c>
      <c r="H3" s="153"/>
      <c r="I3" s="552"/>
      <c r="J3" s="154"/>
    </row>
    <row r="4" spans="1:10" s="2" customFormat="1" ht="12.75" customHeight="1" x14ac:dyDescent="0.2">
      <c r="A4" s="159"/>
      <c r="B4" s="149"/>
      <c r="C4" s="160"/>
      <c r="D4" s="156"/>
      <c r="E4" s="156"/>
      <c r="F4" s="299"/>
      <c r="G4" s="156" t="s">
        <v>39</v>
      </c>
      <c r="H4" s="153"/>
      <c r="I4" s="552"/>
      <c r="J4" s="154"/>
    </row>
    <row r="5" spans="1:10" s="2" customFormat="1" ht="12.75" customHeight="1" x14ac:dyDescent="0.2">
      <c r="A5" s="161" t="s">
        <v>40</v>
      </c>
      <c r="B5" s="149"/>
      <c r="C5" s="149"/>
      <c r="D5" s="156"/>
      <c r="E5" s="156"/>
      <c r="F5" s="299"/>
      <c r="G5" s="156" t="s">
        <v>252</v>
      </c>
      <c r="H5" s="162" t="s">
        <v>289</v>
      </c>
      <c r="I5" s="552"/>
      <c r="J5" s="154"/>
    </row>
    <row r="6" spans="1:10" s="2" customFormat="1" ht="6.75" customHeight="1" x14ac:dyDescent="0.2">
      <c r="A6" s="163"/>
      <c r="B6" s="149"/>
      <c r="C6" s="149"/>
      <c r="D6" s="150"/>
      <c r="E6" s="150"/>
      <c r="F6" s="298"/>
      <c r="G6" s="150"/>
      <c r="H6" s="153"/>
      <c r="I6" s="552"/>
      <c r="J6" s="154"/>
    </row>
    <row r="7" spans="1:10" s="2" customFormat="1" ht="24.75" customHeight="1" x14ac:dyDescent="0.2">
      <c r="A7" s="164" t="s">
        <v>0</v>
      </c>
      <c r="B7" s="165"/>
      <c r="C7" s="165"/>
      <c r="D7" s="164" t="s">
        <v>3</v>
      </c>
      <c r="E7" s="164" t="s">
        <v>4</v>
      </c>
      <c r="F7" s="300"/>
      <c r="G7" s="164" t="s">
        <v>5</v>
      </c>
      <c r="H7" s="168" t="s">
        <v>6</v>
      </c>
      <c r="I7" s="553" t="s">
        <v>246</v>
      </c>
      <c r="J7" s="164" t="s">
        <v>41</v>
      </c>
    </row>
    <row r="8" spans="1:10" s="2" customFormat="1" ht="12.75" customHeight="1" x14ac:dyDescent="0.2">
      <c r="A8" s="170" t="s">
        <v>9</v>
      </c>
      <c r="B8" s="170">
        <v>2</v>
      </c>
      <c r="C8" s="170">
        <v>3</v>
      </c>
      <c r="D8" s="170" t="s">
        <v>17</v>
      </c>
      <c r="E8" s="170">
        <v>5</v>
      </c>
      <c r="F8" s="301"/>
      <c r="G8" s="170" t="s">
        <v>20</v>
      </c>
      <c r="H8" s="173" t="s">
        <v>21</v>
      </c>
      <c r="I8" s="554" t="s">
        <v>23</v>
      </c>
      <c r="J8" s="170">
        <v>9</v>
      </c>
    </row>
    <row r="9" spans="1:10" s="2" customFormat="1" ht="6" customHeight="1" x14ac:dyDescent="0.2">
      <c r="A9" s="175"/>
      <c r="B9" s="176"/>
      <c r="C9" s="176"/>
      <c r="D9" s="177"/>
      <c r="E9" s="177"/>
      <c r="F9" s="302"/>
      <c r="G9" s="177"/>
      <c r="H9" s="180"/>
      <c r="I9" s="557"/>
      <c r="J9" s="177"/>
    </row>
    <row r="10" spans="1:10" s="3" customFormat="1" ht="35.1" customHeight="1" thickBot="1" x14ac:dyDescent="0.25">
      <c r="A10" s="303" t="s">
        <v>233</v>
      </c>
      <c r="B10" s="304"/>
      <c r="C10" s="304"/>
      <c r="D10" s="304" t="s">
        <v>331</v>
      </c>
      <c r="E10" s="66"/>
      <c r="F10" s="305"/>
      <c r="G10" s="306"/>
      <c r="H10" s="307"/>
      <c r="I10" s="558"/>
      <c r="J10" s="308"/>
    </row>
    <row r="11" spans="1:10" x14ac:dyDescent="0.2">
      <c r="A11" s="309"/>
      <c r="B11" s="310"/>
      <c r="C11" s="310"/>
      <c r="D11" s="295"/>
      <c r="E11" s="75"/>
      <c r="F11" s="296"/>
      <c r="G11" s="80"/>
      <c r="H11" s="75"/>
      <c r="I11" s="559"/>
      <c r="J11" s="311"/>
    </row>
    <row r="12" spans="1:10" x14ac:dyDescent="0.2">
      <c r="A12" s="312"/>
      <c r="B12" s="287" t="s">
        <v>363</v>
      </c>
      <c r="C12" s="77"/>
      <c r="D12" s="287" t="s">
        <v>335</v>
      </c>
      <c r="E12" s="71"/>
      <c r="F12" s="78"/>
      <c r="G12" s="77"/>
      <c r="H12" s="71"/>
      <c r="I12" s="560"/>
      <c r="J12" s="313" t="s">
        <v>249</v>
      </c>
    </row>
    <row r="13" spans="1:10" x14ac:dyDescent="0.2">
      <c r="A13" s="312"/>
      <c r="B13" s="314"/>
      <c r="C13" s="77"/>
      <c r="D13" s="314"/>
      <c r="E13" s="71"/>
      <c r="F13" s="78"/>
      <c r="G13" s="77"/>
      <c r="H13" s="71"/>
      <c r="I13" s="560"/>
      <c r="J13" s="313"/>
    </row>
    <row r="14" spans="1:10" x14ac:dyDescent="0.2">
      <c r="A14" s="312"/>
      <c r="B14" s="314"/>
      <c r="C14" s="77"/>
      <c r="D14" s="315" t="s">
        <v>332</v>
      </c>
      <c r="E14" s="71"/>
      <c r="F14" s="78"/>
      <c r="G14" s="77"/>
      <c r="H14" s="71"/>
      <c r="I14" s="560"/>
      <c r="J14" s="313"/>
    </row>
    <row r="15" spans="1:10" x14ac:dyDescent="0.2">
      <c r="A15" s="312"/>
      <c r="B15" s="314"/>
      <c r="C15" s="77">
        <v>1</v>
      </c>
      <c r="D15" s="316" t="s">
        <v>372</v>
      </c>
      <c r="E15" s="79">
        <v>18</v>
      </c>
      <c r="F15" s="78" t="s">
        <v>11</v>
      </c>
      <c r="G15" s="77">
        <v>2</v>
      </c>
      <c r="H15" s="71">
        <v>0</v>
      </c>
      <c r="I15" s="560">
        <f>E15*G15*H15</f>
        <v>0</v>
      </c>
      <c r="J15" s="313"/>
    </row>
    <row r="16" spans="1:10" x14ac:dyDescent="0.2">
      <c r="A16" s="312"/>
      <c r="B16" s="314"/>
      <c r="C16" s="77" t="s">
        <v>249</v>
      </c>
      <c r="D16" s="317" t="s">
        <v>362</v>
      </c>
      <c r="E16" s="71"/>
      <c r="F16" s="78"/>
      <c r="G16" s="77"/>
      <c r="H16" s="71"/>
      <c r="I16" s="560"/>
      <c r="J16" s="313"/>
    </row>
    <row r="17" spans="1:10" x14ac:dyDescent="0.2">
      <c r="A17" s="312"/>
      <c r="B17" s="314"/>
      <c r="C17" s="77"/>
      <c r="D17" s="314"/>
      <c r="E17" s="71"/>
      <c r="F17" s="78"/>
      <c r="G17" s="77"/>
      <c r="H17" s="71"/>
      <c r="I17" s="560"/>
      <c r="J17" s="313"/>
    </row>
    <row r="18" spans="1:10" x14ac:dyDescent="0.2">
      <c r="A18" s="312"/>
      <c r="B18" s="314"/>
      <c r="C18" s="77"/>
      <c r="D18" s="315" t="s">
        <v>54</v>
      </c>
      <c r="E18" s="71"/>
      <c r="F18" s="78"/>
      <c r="G18" s="77"/>
      <c r="H18" s="71"/>
      <c r="I18" s="560"/>
      <c r="J18" s="313"/>
    </row>
    <row r="19" spans="1:10" x14ac:dyDescent="0.2">
      <c r="A19" s="312"/>
      <c r="B19" s="314"/>
      <c r="C19" s="77">
        <v>2</v>
      </c>
      <c r="D19" s="316" t="s">
        <v>336</v>
      </c>
      <c r="E19" s="79">
        <v>72</v>
      </c>
      <c r="F19" s="78" t="s">
        <v>11</v>
      </c>
      <c r="G19" s="77">
        <v>1</v>
      </c>
      <c r="H19" s="71">
        <v>0</v>
      </c>
      <c r="I19" s="560">
        <f>E19*G19*H19</f>
        <v>0</v>
      </c>
      <c r="J19" s="313"/>
    </row>
    <row r="20" spans="1:10" ht="114.75" x14ac:dyDescent="0.2">
      <c r="A20" s="312"/>
      <c r="B20" s="314"/>
      <c r="C20" s="77"/>
      <c r="D20" s="318" t="s">
        <v>340</v>
      </c>
      <c r="E20" s="79" t="s">
        <v>249</v>
      </c>
      <c r="F20" s="78" t="s">
        <v>249</v>
      </c>
      <c r="G20" s="77" t="s">
        <v>249</v>
      </c>
      <c r="H20" s="71" t="s">
        <v>249</v>
      </c>
      <c r="I20" s="560" t="s">
        <v>249</v>
      </c>
      <c r="J20" s="313"/>
    </row>
    <row r="21" spans="1:10" x14ac:dyDescent="0.2">
      <c r="A21" s="312"/>
      <c r="B21" s="314"/>
      <c r="C21" s="77">
        <v>3</v>
      </c>
      <c r="D21" s="316" t="s">
        <v>337</v>
      </c>
      <c r="E21" s="71"/>
      <c r="F21" s="78"/>
      <c r="G21" s="77"/>
      <c r="H21" s="71"/>
      <c r="I21" s="560"/>
      <c r="J21" s="313"/>
    </row>
    <row r="22" spans="1:10" ht="63.75" x14ac:dyDescent="0.2">
      <c r="A22" s="312"/>
      <c r="B22" s="314"/>
      <c r="C22" s="77"/>
      <c r="D22" s="318" t="s">
        <v>366</v>
      </c>
      <c r="E22" s="79">
        <v>48</v>
      </c>
      <c r="F22" s="78" t="s">
        <v>11</v>
      </c>
      <c r="G22" s="77">
        <v>1</v>
      </c>
      <c r="H22" s="71">
        <v>0</v>
      </c>
      <c r="I22" s="560">
        <f>E22*G22*H22</f>
        <v>0</v>
      </c>
      <c r="J22" s="313"/>
    </row>
    <row r="23" spans="1:10" x14ac:dyDescent="0.2">
      <c r="A23" s="312"/>
      <c r="B23" s="314"/>
      <c r="C23" s="77"/>
      <c r="D23" s="315"/>
      <c r="E23" s="71"/>
      <c r="F23" s="78"/>
      <c r="G23" s="77"/>
      <c r="H23" s="71"/>
      <c r="I23" s="560"/>
      <c r="J23" s="313"/>
    </row>
    <row r="24" spans="1:10" x14ac:dyDescent="0.2">
      <c r="A24" s="312"/>
      <c r="B24" s="314"/>
      <c r="C24" s="77"/>
      <c r="D24" s="315" t="s">
        <v>334</v>
      </c>
      <c r="E24" s="71"/>
      <c r="F24" s="78"/>
      <c r="G24" s="77"/>
      <c r="H24" s="71"/>
      <c r="I24" s="560"/>
      <c r="J24" s="313"/>
    </row>
    <row r="25" spans="1:10" x14ac:dyDescent="0.2">
      <c r="A25" s="312"/>
      <c r="B25" s="314"/>
      <c r="C25" s="77"/>
      <c r="D25" s="315"/>
      <c r="E25" s="71"/>
      <c r="F25" s="78"/>
      <c r="G25" s="77"/>
      <c r="H25" s="71"/>
      <c r="I25" s="560"/>
      <c r="J25" s="313"/>
    </row>
    <row r="26" spans="1:10" x14ac:dyDescent="0.2">
      <c r="A26" s="312"/>
      <c r="B26" s="314"/>
      <c r="C26" s="77"/>
      <c r="D26" s="315" t="s">
        <v>333</v>
      </c>
      <c r="E26" s="71"/>
      <c r="F26" s="78"/>
      <c r="G26" s="77"/>
      <c r="H26" s="71"/>
      <c r="I26" s="560"/>
      <c r="J26" s="313"/>
    </row>
    <row r="27" spans="1:10" x14ac:dyDescent="0.2">
      <c r="A27" s="312"/>
      <c r="B27" s="314"/>
      <c r="C27" s="77">
        <v>4</v>
      </c>
      <c r="D27" s="316" t="s">
        <v>371</v>
      </c>
      <c r="E27" s="79">
        <v>12</v>
      </c>
      <c r="F27" s="78" t="s">
        <v>11</v>
      </c>
      <c r="G27" s="77">
        <v>2</v>
      </c>
      <c r="H27" s="71">
        <v>0</v>
      </c>
      <c r="I27" s="560">
        <f>E27*G27*H27</f>
        <v>0</v>
      </c>
      <c r="J27" s="313"/>
    </row>
    <row r="28" spans="1:10" x14ac:dyDescent="0.2">
      <c r="A28" s="312"/>
      <c r="B28" s="314"/>
      <c r="C28" s="77"/>
      <c r="D28" s="317" t="s">
        <v>876</v>
      </c>
      <c r="E28" s="79"/>
      <c r="F28" s="78"/>
      <c r="G28" s="77"/>
      <c r="H28" s="71"/>
      <c r="I28" s="560"/>
      <c r="J28" s="313"/>
    </row>
    <row r="29" spans="1:10" x14ac:dyDescent="0.2">
      <c r="A29" s="312"/>
      <c r="B29" s="314"/>
      <c r="C29" s="77"/>
      <c r="D29" s="314"/>
      <c r="E29" s="71"/>
      <c r="F29" s="78"/>
      <c r="G29" s="77"/>
      <c r="H29" s="71"/>
      <c r="I29" s="560"/>
      <c r="J29" s="313"/>
    </row>
    <row r="30" spans="1:10" x14ac:dyDescent="0.2">
      <c r="A30" s="312"/>
      <c r="B30" s="319"/>
      <c r="C30" s="77"/>
      <c r="D30" s="315" t="s">
        <v>46</v>
      </c>
      <c r="E30" s="71"/>
      <c r="F30" s="78"/>
      <c r="G30" s="77"/>
      <c r="H30" s="71"/>
      <c r="I30" s="560"/>
      <c r="J30" s="320"/>
    </row>
    <row r="31" spans="1:10" x14ac:dyDescent="0.2">
      <c r="A31" s="312"/>
      <c r="B31" s="314"/>
      <c r="C31" s="77">
        <v>5</v>
      </c>
      <c r="D31" s="321" t="s">
        <v>360</v>
      </c>
      <c r="E31" s="71"/>
      <c r="F31" s="78" t="s">
        <v>254</v>
      </c>
      <c r="G31" s="77">
        <v>1</v>
      </c>
      <c r="H31" s="71">
        <v>0</v>
      </c>
      <c r="I31" s="560">
        <f>G31*H31</f>
        <v>0</v>
      </c>
      <c r="J31" s="313"/>
    </row>
    <row r="32" spans="1:10" ht="25.5" x14ac:dyDescent="0.2">
      <c r="A32" s="312"/>
      <c r="B32" s="314"/>
      <c r="C32" s="77">
        <v>6</v>
      </c>
      <c r="D32" s="321" t="s">
        <v>377</v>
      </c>
      <c r="E32" s="71"/>
      <c r="F32" s="78" t="s">
        <v>254</v>
      </c>
      <c r="G32" s="77">
        <v>1</v>
      </c>
      <c r="H32" s="71">
        <v>0</v>
      </c>
      <c r="I32" s="560">
        <f>G32*H32</f>
        <v>0</v>
      </c>
      <c r="J32" s="313"/>
    </row>
    <row r="33" spans="1:10" x14ac:dyDescent="0.2">
      <c r="A33" s="312"/>
      <c r="B33" s="314"/>
      <c r="C33" s="77"/>
      <c r="D33" s="315"/>
      <c r="E33" s="71"/>
      <c r="F33" s="78"/>
      <c r="G33" s="77"/>
      <c r="H33" s="71"/>
      <c r="I33" s="560"/>
      <c r="J33" s="313"/>
    </row>
    <row r="34" spans="1:10" ht="13.5" thickBot="1" x14ac:dyDescent="0.25">
      <c r="A34" s="322"/>
      <c r="B34" s="323"/>
      <c r="C34" s="324"/>
      <c r="D34" s="325"/>
      <c r="E34" s="76"/>
      <c r="F34" s="82"/>
      <c r="G34" s="83"/>
      <c r="H34" s="76"/>
      <c r="I34" s="561"/>
      <c r="J34" s="326"/>
    </row>
    <row r="35" spans="1:10" ht="13.5" thickBot="1" x14ac:dyDescent="0.25">
      <c r="A35" s="327"/>
      <c r="B35" s="328"/>
      <c r="C35" s="329"/>
      <c r="D35" s="227" t="s">
        <v>364</v>
      </c>
      <c r="E35" s="227"/>
      <c r="F35" s="227"/>
      <c r="G35" s="227"/>
      <c r="H35" s="227"/>
      <c r="I35" s="562">
        <f>SUM(I12:I34)</f>
        <v>0</v>
      </c>
      <c r="J35" s="330"/>
    </row>
    <row r="36" spans="1:10" x14ac:dyDescent="0.2">
      <c r="A36" s="309"/>
      <c r="B36" s="310"/>
      <c r="C36" s="310"/>
      <c r="D36" s="295"/>
      <c r="E36" s="75"/>
      <c r="F36" s="296"/>
      <c r="G36" s="80"/>
      <c r="H36" s="75"/>
      <c r="I36" s="559"/>
      <c r="J36" s="311"/>
    </row>
    <row r="37" spans="1:10" x14ac:dyDescent="0.2">
      <c r="A37" s="312"/>
      <c r="B37" s="287" t="s">
        <v>365</v>
      </c>
      <c r="C37" s="77"/>
      <c r="D37" s="287" t="s">
        <v>367</v>
      </c>
      <c r="E37" s="71"/>
      <c r="F37" s="78"/>
      <c r="G37" s="77"/>
      <c r="H37" s="71"/>
      <c r="I37" s="560"/>
      <c r="J37" s="313" t="s">
        <v>249</v>
      </c>
    </row>
    <row r="38" spans="1:10" x14ac:dyDescent="0.2">
      <c r="A38" s="312"/>
      <c r="B38" s="314"/>
      <c r="C38" s="77"/>
      <c r="D38" s="314"/>
      <c r="E38" s="71"/>
      <c r="F38" s="78"/>
      <c r="G38" s="77"/>
      <c r="H38" s="71"/>
      <c r="I38" s="560"/>
      <c r="J38" s="313"/>
    </row>
    <row r="39" spans="1:10" x14ac:dyDescent="0.2">
      <c r="A39" s="312"/>
      <c r="B39" s="314"/>
      <c r="C39" s="77"/>
      <c r="D39" s="315" t="s">
        <v>332</v>
      </c>
      <c r="E39" s="71"/>
      <c r="F39" s="78"/>
      <c r="G39" s="77"/>
      <c r="H39" s="71"/>
      <c r="I39" s="560"/>
      <c r="J39" s="313"/>
    </row>
    <row r="40" spans="1:10" x14ac:dyDescent="0.2">
      <c r="A40" s="312"/>
      <c r="B40" s="314"/>
      <c r="C40" s="77">
        <v>1</v>
      </c>
      <c r="D40" s="316" t="s">
        <v>374</v>
      </c>
      <c r="E40" s="79">
        <v>18</v>
      </c>
      <c r="F40" s="78" t="s">
        <v>11</v>
      </c>
      <c r="G40" s="77">
        <v>4</v>
      </c>
      <c r="H40" s="71">
        <v>0</v>
      </c>
      <c r="I40" s="560">
        <f>E40*G40*H40</f>
        <v>0</v>
      </c>
      <c r="J40" s="313"/>
    </row>
    <row r="41" spans="1:10" x14ac:dyDescent="0.2">
      <c r="A41" s="312"/>
      <c r="B41" s="314"/>
      <c r="C41" s="77"/>
      <c r="D41" s="314"/>
      <c r="E41" s="71"/>
      <c r="F41" s="78"/>
      <c r="G41" s="77"/>
      <c r="H41" s="71"/>
      <c r="I41" s="560"/>
      <c r="J41" s="313"/>
    </row>
    <row r="42" spans="1:10" x14ac:dyDescent="0.2">
      <c r="A42" s="312"/>
      <c r="B42" s="314"/>
      <c r="C42" s="77"/>
      <c r="D42" s="315" t="s">
        <v>54</v>
      </c>
      <c r="E42" s="71"/>
      <c r="F42" s="78"/>
      <c r="G42" s="77"/>
      <c r="H42" s="71"/>
      <c r="I42" s="560"/>
      <c r="J42" s="313"/>
    </row>
    <row r="43" spans="1:10" x14ac:dyDescent="0.2">
      <c r="A43" s="312"/>
      <c r="B43" s="314"/>
      <c r="C43" s="77">
        <v>2</v>
      </c>
      <c r="D43" s="316" t="s">
        <v>369</v>
      </c>
      <c r="E43" s="79">
        <v>72</v>
      </c>
      <c r="F43" s="78" t="s">
        <v>11</v>
      </c>
      <c r="G43" s="77">
        <v>1</v>
      </c>
      <c r="H43" s="71">
        <v>0</v>
      </c>
      <c r="I43" s="560">
        <f>E43*G43*H43</f>
        <v>0</v>
      </c>
      <c r="J43" s="313"/>
    </row>
    <row r="44" spans="1:10" ht="89.25" x14ac:dyDescent="0.2">
      <c r="A44" s="312"/>
      <c r="B44" s="314"/>
      <c r="C44" s="77"/>
      <c r="D44" s="318" t="s">
        <v>373</v>
      </c>
      <c r="E44" s="79" t="s">
        <v>249</v>
      </c>
      <c r="F44" s="78" t="s">
        <v>249</v>
      </c>
      <c r="G44" s="77" t="s">
        <v>249</v>
      </c>
      <c r="H44" s="71" t="s">
        <v>249</v>
      </c>
      <c r="I44" s="560" t="s">
        <v>249</v>
      </c>
      <c r="J44" s="313"/>
    </row>
    <row r="45" spans="1:10" x14ac:dyDescent="0.2">
      <c r="A45" s="312"/>
      <c r="B45" s="314"/>
      <c r="C45" s="77"/>
      <c r="D45" s="315"/>
      <c r="E45" s="71"/>
      <c r="F45" s="78"/>
      <c r="G45" s="77"/>
      <c r="H45" s="71"/>
      <c r="I45" s="560"/>
      <c r="J45" s="313"/>
    </row>
    <row r="46" spans="1:10" x14ac:dyDescent="0.2">
      <c r="A46" s="312"/>
      <c r="B46" s="314"/>
      <c r="C46" s="77"/>
      <c r="D46" s="315" t="s">
        <v>334</v>
      </c>
      <c r="E46" s="71"/>
      <c r="F46" s="78"/>
      <c r="G46" s="77"/>
      <c r="H46" s="71"/>
      <c r="I46" s="560"/>
      <c r="J46" s="313"/>
    </row>
    <row r="47" spans="1:10" x14ac:dyDescent="0.2">
      <c r="A47" s="312"/>
      <c r="B47" s="314"/>
      <c r="C47" s="77">
        <v>3</v>
      </c>
      <c r="D47" s="316" t="s">
        <v>370</v>
      </c>
      <c r="E47" s="79">
        <v>2</v>
      </c>
      <c r="F47" s="78" t="s">
        <v>11</v>
      </c>
      <c r="G47" s="77">
        <v>20</v>
      </c>
      <c r="H47" s="71">
        <v>0</v>
      </c>
      <c r="I47" s="560">
        <f>E47*G47*H47</f>
        <v>0</v>
      </c>
      <c r="J47" s="313"/>
    </row>
    <row r="48" spans="1:10" x14ac:dyDescent="0.2">
      <c r="A48" s="312"/>
      <c r="B48" s="314"/>
      <c r="C48" s="77"/>
      <c r="D48" s="315"/>
      <c r="E48" s="71"/>
      <c r="F48" s="78"/>
      <c r="G48" s="77"/>
      <c r="H48" s="71"/>
      <c r="I48" s="560"/>
      <c r="J48" s="313"/>
    </row>
    <row r="49" spans="1:10" x14ac:dyDescent="0.2">
      <c r="A49" s="312"/>
      <c r="B49" s="314"/>
      <c r="C49" s="77"/>
      <c r="D49" s="315" t="s">
        <v>333</v>
      </c>
      <c r="E49" s="71"/>
      <c r="F49" s="78"/>
      <c r="G49" s="77"/>
      <c r="H49" s="71"/>
      <c r="I49" s="560"/>
      <c r="J49" s="313"/>
    </row>
    <row r="50" spans="1:10" x14ac:dyDescent="0.2">
      <c r="A50" s="312"/>
      <c r="B50" s="314"/>
      <c r="C50" s="77">
        <v>4</v>
      </c>
      <c r="D50" s="316" t="s">
        <v>375</v>
      </c>
      <c r="E50" s="79">
        <v>12</v>
      </c>
      <c r="F50" s="78" t="s">
        <v>11</v>
      </c>
      <c r="G50" s="77">
        <v>4</v>
      </c>
      <c r="H50" s="71">
        <v>0</v>
      </c>
      <c r="I50" s="560">
        <f>E50*G50*H50</f>
        <v>0</v>
      </c>
      <c r="J50" s="313"/>
    </row>
    <row r="51" spans="1:10" x14ac:dyDescent="0.2">
      <c r="A51" s="312"/>
      <c r="B51" s="314"/>
      <c r="C51" s="77"/>
      <c r="D51" s="314"/>
      <c r="E51" s="71"/>
      <c r="F51" s="78"/>
      <c r="G51" s="77"/>
      <c r="H51" s="71"/>
      <c r="I51" s="560"/>
      <c r="J51" s="313"/>
    </row>
    <row r="52" spans="1:10" x14ac:dyDescent="0.2">
      <c r="A52" s="312"/>
      <c r="B52" s="319"/>
      <c r="C52" s="77"/>
      <c r="D52" s="315" t="s">
        <v>46</v>
      </c>
      <c r="E52" s="71"/>
      <c r="F52" s="78"/>
      <c r="G52" s="77"/>
      <c r="H52" s="71"/>
      <c r="I52" s="560"/>
      <c r="J52" s="320"/>
    </row>
    <row r="53" spans="1:10" x14ac:dyDescent="0.2">
      <c r="A53" s="331"/>
      <c r="B53" s="273"/>
      <c r="C53" s="273"/>
      <c r="D53" s="332"/>
      <c r="F53" s="333"/>
      <c r="G53" s="334"/>
      <c r="H53" s="335"/>
      <c r="I53" s="571"/>
      <c r="J53" s="336"/>
    </row>
    <row r="54" spans="1:10" x14ac:dyDescent="0.2">
      <c r="A54" s="312"/>
      <c r="B54" s="314"/>
      <c r="C54" s="77">
        <v>6</v>
      </c>
      <c r="D54" s="321" t="s">
        <v>360</v>
      </c>
      <c r="E54" s="71"/>
      <c r="F54" s="78" t="s">
        <v>254</v>
      </c>
      <c r="G54" s="77">
        <v>1</v>
      </c>
      <c r="H54" s="71">
        <v>0</v>
      </c>
      <c r="I54" s="560">
        <f>G54*H54</f>
        <v>0</v>
      </c>
      <c r="J54" s="313"/>
    </row>
    <row r="55" spans="1:10" x14ac:dyDescent="0.2">
      <c r="A55" s="312"/>
      <c r="B55" s="314"/>
      <c r="C55" s="77">
        <v>7</v>
      </c>
      <c r="D55" s="321" t="s">
        <v>361</v>
      </c>
      <c r="E55" s="71"/>
      <c r="F55" s="78" t="s">
        <v>254</v>
      </c>
      <c r="G55" s="77">
        <v>1</v>
      </c>
      <c r="H55" s="71">
        <v>0</v>
      </c>
      <c r="I55" s="560">
        <f>G55*H55</f>
        <v>0</v>
      </c>
      <c r="J55" s="313"/>
    </row>
    <row r="56" spans="1:10" x14ac:dyDescent="0.2">
      <c r="A56" s="312"/>
      <c r="B56" s="314"/>
      <c r="C56" s="319"/>
      <c r="D56" s="315"/>
      <c r="E56" s="71"/>
      <c r="F56" s="78"/>
      <c r="G56" s="77"/>
      <c r="H56" s="71"/>
      <c r="I56" s="560"/>
      <c r="J56" s="313"/>
    </row>
    <row r="57" spans="1:10" ht="13.5" thickBot="1" x14ac:dyDescent="0.25">
      <c r="A57" s="322"/>
      <c r="B57" s="323"/>
      <c r="C57" s="324"/>
      <c r="D57" s="325"/>
      <c r="E57" s="76"/>
      <c r="F57" s="82"/>
      <c r="G57" s="83"/>
      <c r="H57" s="76"/>
      <c r="I57" s="561"/>
      <c r="J57" s="326"/>
    </row>
    <row r="58" spans="1:10" ht="13.5" thickBot="1" x14ac:dyDescent="0.25">
      <c r="A58" s="327"/>
      <c r="B58" s="328"/>
      <c r="C58" s="329"/>
      <c r="D58" s="227" t="s">
        <v>376</v>
      </c>
      <c r="E58" s="227"/>
      <c r="F58" s="227"/>
      <c r="G58" s="227"/>
      <c r="H58" s="227"/>
      <c r="I58" s="562">
        <f>SUM(I37:I57)</f>
        <v>0</v>
      </c>
      <c r="J58" s="330"/>
    </row>
    <row r="59" spans="1:10" x14ac:dyDescent="0.2">
      <c r="A59" s="312"/>
      <c r="B59" s="314"/>
      <c r="C59" s="319"/>
      <c r="D59" s="315"/>
      <c r="E59" s="71"/>
      <c r="F59" s="78"/>
      <c r="G59" s="77"/>
      <c r="H59" s="71"/>
      <c r="I59" s="560"/>
      <c r="J59" s="313"/>
    </row>
    <row r="60" spans="1:10" x14ac:dyDescent="0.2">
      <c r="A60" s="312"/>
      <c r="B60" s="287" t="s">
        <v>234</v>
      </c>
      <c r="C60" s="77"/>
      <c r="D60" s="287" t="s">
        <v>378</v>
      </c>
      <c r="E60" s="71"/>
      <c r="F60" s="78"/>
      <c r="G60" s="77"/>
      <c r="H60" s="71"/>
      <c r="I60" s="560"/>
      <c r="J60" s="313" t="s">
        <v>249</v>
      </c>
    </row>
    <row r="61" spans="1:10" x14ac:dyDescent="0.2">
      <c r="A61" s="312"/>
      <c r="B61" s="314"/>
      <c r="C61" s="77"/>
      <c r="D61" s="314"/>
      <c r="E61" s="71"/>
      <c r="F61" s="78"/>
      <c r="G61" s="77"/>
      <c r="H61" s="71"/>
      <c r="I61" s="560"/>
      <c r="J61" s="313"/>
    </row>
    <row r="62" spans="1:10" x14ac:dyDescent="0.2">
      <c r="A62" s="312"/>
      <c r="B62" s="314"/>
      <c r="C62" s="77"/>
      <c r="D62" s="315" t="s">
        <v>332</v>
      </c>
      <c r="E62" s="71"/>
      <c r="F62" s="78"/>
      <c r="G62" s="77"/>
      <c r="H62" s="71"/>
      <c r="I62" s="560"/>
      <c r="J62" s="313"/>
    </row>
    <row r="63" spans="1:10" x14ac:dyDescent="0.2">
      <c r="A63" s="312"/>
      <c r="B63" s="314"/>
      <c r="C63" s="77">
        <v>1</v>
      </c>
      <c r="D63" s="316" t="s">
        <v>379</v>
      </c>
      <c r="E63" s="79">
        <v>30</v>
      </c>
      <c r="F63" s="78" t="s">
        <v>11</v>
      </c>
      <c r="G63" s="77">
        <v>2</v>
      </c>
      <c r="H63" s="71">
        <v>0</v>
      </c>
      <c r="I63" s="560">
        <f>E63*G63*H63</f>
        <v>0</v>
      </c>
      <c r="J63" s="313"/>
    </row>
    <row r="64" spans="1:10" ht="51" x14ac:dyDescent="0.2">
      <c r="A64" s="312"/>
      <c r="B64" s="314"/>
      <c r="C64" s="77"/>
      <c r="D64" s="318" t="s">
        <v>380</v>
      </c>
      <c r="E64" s="79"/>
      <c r="F64" s="78"/>
      <c r="G64" s="77"/>
      <c r="H64" s="71"/>
      <c r="I64" s="560"/>
      <c r="J64" s="313"/>
    </row>
    <row r="65" spans="1:10" x14ac:dyDescent="0.2">
      <c r="A65" s="312"/>
      <c r="B65" s="314"/>
      <c r="C65" s="77">
        <v>2</v>
      </c>
      <c r="D65" s="316" t="s">
        <v>386</v>
      </c>
      <c r="E65" s="79">
        <v>18</v>
      </c>
      <c r="F65" s="78" t="s">
        <v>11</v>
      </c>
      <c r="G65" s="77">
        <v>2</v>
      </c>
      <c r="H65" s="71">
        <v>0</v>
      </c>
      <c r="I65" s="560">
        <f>E65*G65*H65</f>
        <v>0</v>
      </c>
      <c r="J65" s="313"/>
    </row>
    <row r="66" spans="1:10" x14ac:dyDescent="0.2">
      <c r="A66" s="312"/>
      <c r="B66" s="314"/>
      <c r="C66" s="77"/>
      <c r="D66" s="317" t="s">
        <v>400</v>
      </c>
      <c r="E66" s="79"/>
      <c r="F66" s="78"/>
      <c r="G66" s="77"/>
      <c r="H66" s="71"/>
      <c r="I66" s="560"/>
      <c r="J66" s="313"/>
    </row>
    <row r="67" spans="1:10" x14ac:dyDescent="0.2">
      <c r="A67" s="312"/>
      <c r="B67" s="314"/>
      <c r="C67" s="77">
        <v>3</v>
      </c>
      <c r="D67" s="316" t="s">
        <v>395</v>
      </c>
      <c r="E67" s="79">
        <v>100</v>
      </c>
      <c r="F67" s="78" t="s">
        <v>11</v>
      </c>
      <c r="G67" s="77">
        <v>2</v>
      </c>
      <c r="H67" s="71">
        <v>0</v>
      </c>
      <c r="I67" s="560">
        <f>E67*G67*H67</f>
        <v>0</v>
      </c>
      <c r="J67" s="313"/>
    </row>
    <row r="68" spans="1:10" ht="51" x14ac:dyDescent="0.2">
      <c r="A68" s="312"/>
      <c r="B68" s="314"/>
      <c r="C68" s="77"/>
      <c r="D68" s="318" t="s">
        <v>401</v>
      </c>
      <c r="E68" s="79"/>
      <c r="F68" s="78"/>
      <c r="G68" s="77"/>
      <c r="H68" s="71"/>
      <c r="I68" s="560"/>
      <c r="J68" s="313"/>
    </row>
    <row r="69" spans="1:10" x14ac:dyDescent="0.2">
      <c r="A69" s="312"/>
      <c r="B69" s="314"/>
      <c r="C69" s="77">
        <v>4</v>
      </c>
      <c r="D69" s="316" t="s">
        <v>406</v>
      </c>
      <c r="E69" s="79">
        <v>24</v>
      </c>
      <c r="F69" s="78" t="s">
        <v>11</v>
      </c>
      <c r="G69" s="77">
        <v>2</v>
      </c>
      <c r="H69" s="71">
        <v>0</v>
      </c>
      <c r="I69" s="560">
        <f>E69*G69*H69</f>
        <v>0</v>
      </c>
      <c r="J69" s="313"/>
    </row>
    <row r="70" spans="1:10" x14ac:dyDescent="0.2">
      <c r="A70" s="312"/>
      <c r="B70" s="314"/>
      <c r="C70" s="77"/>
      <c r="D70" s="314"/>
      <c r="E70" s="71"/>
      <c r="F70" s="78"/>
      <c r="G70" s="77"/>
      <c r="H70" s="71"/>
      <c r="I70" s="560"/>
      <c r="J70" s="313"/>
    </row>
    <row r="71" spans="1:10" x14ac:dyDescent="0.2">
      <c r="A71" s="312"/>
      <c r="B71" s="314"/>
      <c r="C71" s="77"/>
      <c r="D71" s="315" t="s">
        <v>54</v>
      </c>
      <c r="E71" s="71"/>
      <c r="F71" s="78"/>
      <c r="G71" s="77"/>
      <c r="H71" s="71"/>
      <c r="I71" s="560"/>
      <c r="J71" s="313"/>
    </row>
    <row r="72" spans="1:10" x14ac:dyDescent="0.2">
      <c r="A72" s="312"/>
      <c r="B72" s="314"/>
      <c r="C72" s="77">
        <v>5</v>
      </c>
      <c r="D72" s="316" t="s">
        <v>394</v>
      </c>
      <c r="E72" s="79">
        <v>60</v>
      </c>
      <c r="F72" s="78" t="s">
        <v>11</v>
      </c>
      <c r="G72" s="77">
        <v>1</v>
      </c>
      <c r="H72" s="71">
        <v>0</v>
      </c>
      <c r="I72" s="560">
        <f>E72*G72*H72</f>
        <v>0</v>
      </c>
      <c r="J72" s="313"/>
    </row>
    <row r="73" spans="1:10" ht="63.75" x14ac:dyDescent="0.2">
      <c r="A73" s="312"/>
      <c r="B73" s="314"/>
      <c r="C73" s="77"/>
      <c r="D73" s="318" t="s">
        <v>404</v>
      </c>
      <c r="E73" s="79"/>
      <c r="F73" s="78"/>
      <c r="G73" s="77"/>
      <c r="H73" s="71"/>
      <c r="I73" s="560"/>
      <c r="J73" s="313"/>
    </row>
    <row r="74" spans="1:10" x14ac:dyDescent="0.2">
      <c r="A74" s="312"/>
      <c r="B74" s="314"/>
      <c r="C74" s="77">
        <v>6</v>
      </c>
      <c r="D74" s="316" t="s">
        <v>396</v>
      </c>
      <c r="E74" s="79">
        <v>90</v>
      </c>
      <c r="F74" s="78" t="s">
        <v>11</v>
      </c>
      <c r="G74" s="77">
        <v>2</v>
      </c>
      <c r="H74" s="71">
        <v>0</v>
      </c>
      <c r="I74" s="560">
        <f>E74*G74*H74</f>
        <v>0</v>
      </c>
      <c r="J74" s="313"/>
    </row>
    <row r="75" spans="1:10" ht="89.25" x14ac:dyDescent="0.2">
      <c r="A75" s="312"/>
      <c r="B75" s="314"/>
      <c r="C75" s="77"/>
      <c r="D75" s="318" t="s">
        <v>409</v>
      </c>
      <c r="E75" s="79"/>
      <c r="F75" s="78"/>
      <c r="G75" s="77"/>
      <c r="H75" s="71"/>
      <c r="I75" s="560"/>
      <c r="J75" s="313"/>
    </row>
    <row r="76" spans="1:10" x14ac:dyDescent="0.2">
      <c r="A76" s="312"/>
      <c r="B76" s="314"/>
      <c r="C76" s="77">
        <v>7</v>
      </c>
      <c r="D76" s="316" t="s">
        <v>405</v>
      </c>
      <c r="E76" s="79">
        <v>16</v>
      </c>
      <c r="F76" s="78" t="s">
        <v>11</v>
      </c>
      <c r="G76" s="77">
        <v>2</v>
      </c>
      <c r="H76" s="71">
        <v>0</v>
      </c>
      <c r="I76" s="560">
        <f>E76*G76*H76</f>
        <v>0</v>
      </c>
      <c r="J76" s="313"/>
    </row>
    <row r="77" spans="1:10" ht="25.5" x14ac:dyDescent="0.2">
      <c r="A77" s="312"/>
      <c r="B77" s="314"/>
      <c r="C77" s="77"/>
      <c r="D77" s="318" t="s">
        <v>408</v>
      </c>
      <c r="E77" s="79"/>
      <c r="F77" s="78"/>
      <c r="G77" s="77"/>
      <c r="H77" s="71"/>
      <c r="I77" s="560"/>
      <c r="J77" s="313"/>
    </row>
    <row r="78" spans="1:10" x14ac:dyDescent="0.2">
      <c r="A78" s="312"/>
      <c r="B78" s="314"/>
      <c r="C78" s="77"/>
      <c r="D78" s="315"/>
      <c r="E78" s="71"/>
      <c r="F78" s="78"/>
      <c r="G78" s="77"/>
      <c r="H78" s="71"/>
      <c r="I78" s="560"/>
      <c r="J78" s="313"/>
    </row>
    <row r="79" spans="1:10" x14ac:dyDescent="0.2">
      <c r="A79" s="312"/>
      <c r="B79" s="314"/>
      <c r="C79" s="77"/>
      <c r="D79" s="315" t="s">
        <v>334</v>
      </c>
      <c r="E79" s="71"/>
      <c r="F79" s="78"/>
      <c r="G79" s="77"/>
      <c r="H79" s="71"/>
      <c r="I79" s="560"/>
      <c r="J79" s="313"/>
    </row>
    <row r="80" spans="1:10" x14ac:dyDescent="0.2">
      <c r="A80" s="312"/>
      <c r="B80" s="314"/>
      <c r="C80" s="77">
        <v>8</v>
      </c>
      <c r="D80" s="316" t="s">
        <v>388</v>
      </c>
      <c r="E80" s="79">
        <v>16</v>
      </c>
      <c r="F80" s="78" t="s">
        <v>11</v>
      </c>
      <c r="G80" s="77">
        <v>2</v>
      </c>
      <c r="H80" s="71">
        <v>0</v>
      </c>
      <c r="I80" s="560">
        <f>E80*G80*H80</f>
        <v>0</v>
      </c>
      <c r="J80" s="313"/>
    </row>
    <row r="81" spans="1:10" ht="38.25" x14ac:dyDescent="0.2">
      <c r="A81" s="312"/>
      <c r="B81" s="314"/>
      <c r="C81" s="77"/>
      <c r="D81" s="318" t="s">
        <v>389</v>
      </c>
      <c r="E81" s="79"/>
      <c r="F81" s="78"/>
      <c r="G81" s="77"/>
      <c r="H81" s="71"/>
      <c r="I81" s="560"/>
      <c r="J81" s="313"/>
    </row>
    <row r="82" spans="1:10" x14ac:dyDescent="0.2">
      <c r="A82" s="312"/>
      <c r="B82" s="314"/>
      <c r="C82" s="77">
        <v>9</v>
      </c>
      <c r="D82" s="316" t="s">
        <v>402</v>
      </c>
      <c r="E82" s="79">
        <v>32</v>
      </c>
      <c r="F82" s="78" t="s">
        <v>11</v>
      </c>
      <c r="G82" s="77">
        <v>2</v>
      </c>
      <c r="H82" s="71">
        <v>0</v>
      </c>
      <c r="I82" s="560">
        <f>E82*G82*H82</f>
        <v>0</v>
      </c>
      <c r="J82" s="313"/>
    </row>
    <row r="83" spans="1:10" x14ac:dyDescent="0.2">
      <c r="A83" s="312"/>
      <c r="B83" s="314"/>
      <c r="C83" s="77"/>
      <c r="D83" s="315"/>
      <c r="E83" s="71"/>
      <c r="F83" s="78"/>
      <c r="G83" s="77"/>
      <c r="H83" s="71"/>
      <c r="I83" s="560"/>
      <c r="J83" s="313"/>
    </row>
    <row r="84" spans="1:10" x14ac:dyDescent="0.2">
      <c r="A84" s="312"/>
      <c r="B84" s="314"/>
      <c r="C84" s="77"/>
      <c r="D84" s="315" t="s">
        <v>333</v>
      </c>
      <c r="E84" s="71"/>
      <c r="F84" s="78"/>
      <c r="G84" s="77"/>
      <c r="H84" s="71"/>
      <c r="I84" s="560"/>
      <c r="J84" s="313"/>
    </row>
    <row r="85" spans="1:10" x14ac:dyDescent="0.2">
      <c r="A85" s="312"/>
      <c r="B85" s="314"/>
      <c r="C85" s="77">
        <v>10</v>
      </c>
      <c r="D85" s="316" t="s">
        <v>383</v>
      </c>
      <c r="E85" s="79">
        <v>24</v>
      </c>
      <c r="F85" s="78" t="s">
        <v>11</v>
      </c>
      <c r="G85" s="77">
        <v>2</v>
      </c>
      <c r="H85" s="71">
        <v>0</v>
      </c>
      <c r="I85" s="560">
        <f>E85*G85*H85</f>
        <v>0</v>
      </c>
      <c r="J85" s="313"/>
    </row>
    <row r="86" spans="1:10" x14ac:dyDescent="0.2">
      <c r="A86" s="312"/>
      <c r="B86" s="314"/>
      <c r="C86" s="77">
        <v>11</v>
      </c>
      <c r="D86" s="316" t="s">
        <v>387</v>
      </c>
      <c r="E86" s="79">
        <v>12</v>
      </c>
      <c r="F86" s="78" t="s">
        <v>11</v>
      </c>
      <c r="G86" s="77">
        <v>2</v>
      </c>
      <c r="H86" s="71">
        <v>0</v>
      </c>
      <c r="I86" s="560">
        <f>E86*G86*H86</f>
        <v>0</v>
      </c>
      <c r="J86" s="313"/>
    </row>
    <row r="87" spans="1:10" x14ac:dyDescent="0.2">
      <c r="A87" s="312"/>
      <c r="B87" s="314"/>
      <c r="C87" s="77"/>
      <c r="D87" s="317" t="s">
        <v>399</v>
      </c>
      <c r="E87" s="79"/>
      <c r="F87" s="78"/>
      <c r="G87" s="77"/>
      <c r="H87" s="71"/>
      <c r="I87" s="560"/>
      <c r="J87" s="313"/>
    </row>
    <row r="88" spans="1:10" x14ac:dyDescent="0.2">
      <c r="A88" s="312"/>
      <c r="B88" s="314"/>
      <c r="C88" s="77">
        <v>12</v>
      </c>
      <c r="D88" s="316" t="s">
        <v>397</v>
      </c>
      <c r="E88" s="79">
        <v>60</v>
      </c>
      <c r="F88" s="78" t="s">
        <v>11</v>
      </c>
      <c r="G88" s="77">
        <v>2</v>
      </c>
      <c r="H88" s="71">
        <v>0</v>
      </c>
      <c r="I88" s="560">
        <f>E88*G88*H88</f>
        <v>0</v>
      </c>
      <c r="J88" s="313"/>
    </row>
    <row r="89" spans="1:10" ht="76.5" x14ac:dyDescent="0.2">
      <c r="A89" s="312"/>
      <c r="B89" s="314"/>
      <c r="C89" s="77"/>
      <c r="D89" s="337" t="s">
        <v>398</v>
      </c>
      <c r="E89" s="79"/>
      <c r="F89" s="78"/>
      <c r="G89" s="77"/>
      <c r="H89" s="71"/>
      <c r="I89" s="560"/>
      <c r="J89" s="313"/>
    </row>
    <row r="90" spans="1:10" x14ac:dyDescent="0.2">
      <c r="A90" s="312"/>
      <c r="B90" s="314"/>
      <c r="C90" s="77">
        <v>13</v>
      </c>
      <c r="D90" s="316" t="s">
        <v>407</v>
      </c>
      <c r="E90" s="79">
        <v>18</v>
      </c>
      <c r="F90" s="78" t="s">
        <v>11</v>
      </c>
      <c r="G90" s="77">
        <v>2</v>
      </c>
      <c r="H90" s="71">
        <v>0</v>
      </c>
      <c r="I90" s="560">
        <f>E90*G90*H90</f>
        <v>0</v>
      </c>
      <c r="J90" s="313"/>
    </row>
    <row r="91" spans="1:10" x14ac:dyDescent="0.2">
      <c r="A91" s="312"/>
      <c r="B91" s="314"/>
      <c r="C91" s="77"/>
      <c r="D91" s="314"/>
      <c r="E91" s="71"/>
      <c r="F91" s="78"/>
      <c r="G91" s="77"/>
      <c r="H91" s="71"/>
      <c r="I91" s="560"/>
      <c r="J91" s="313"/>
    </row>
    <row r="92" spans="1:10" x14ac:dyDescent="0.2">
      <c r="A92" s="312"/>
      <c r="B92" s="319"/>
      <c r="C92" s="77"/>
      <c r="D92" s="315" t="s">
        <v>46</v>
      </c>
      <c r="E92" s="71"/>
      <c r="F92" s="78"/>
      <c r="G92" s="77"/>
      <c r="H92" s="71"/>
      <c r="I92" s="560"/>
      <c r="J92" s="320"/>
    </row>
    <row r="93" spans="1:10" ht="14.25" x14ac:dyDescent="0.2">
      <c r="A93" s="312"/>
      <c r="B93" s="319"/>
      <c r="C93" s="77">
        <v>14</v>
      </c>
      <c r="D93" s="316" t="s">
        <v>381</v>
      </c>
      <c r="E93" s="71">
        <v>0.5</v>
      </c>
      <c r="F93" s="78" t="s">
        <v>359</v>
      </c>
      <c r="G93" s="77">
        <v>2</v>
      </c>
      <c r="H93" s="71">
        <v>0</v>
      </c>
      <c r="I93" s="560">
        <f>E93*G93*H93</f>
        <v>0</v>
      </c>
      <c r="J93" s="81"/>
    </row>
    <row r="94" spans="1:10" ht="14.25" x14ac:dyDescent="0.2">
      <c r="A94" s="312"/>
      <c r="B94" s="319"/>
      <c r="C94" s="77">
        <v>15</v>
      </c>
      <c r="D94" s="57" t="s">
        <v>357</v>
      </c>
      <c r="E94" s="71">
        <v>0.2</v>
      </c>
      <c r="F94" s="78" t="s">
        <v>359</v>
      </c>
      <c r="G94" s="77">
        <v>2</v>
      </c>
      <c r="H94" s="71">
        <v>0</v>
      </c>
      <c r="I94" s="560">
        <f>E94*G94*H94</f>
        <v>0</v>
      </c>
      <c r="J94" s="81"/>
    </row>
    <row r="95" spans="1:10" x14ac:dyDescent="0.2">
      <c r="A95" s="312"/>
      <c r="B95" s="319"/>
      <c r="C95" s="77">
        <v>16</v>
      </c>
      <c r="D95" s="316" t="s">
        <v>391</v>
      </c>
      <c r="E95" s="71">
        <v>68</v>
      </c>
      <c r="F95" s="78" t="s">
        <v>26</v>
      </c>
      <c r="G95" s="77">
        <v>1</v>
      </c>
      <c r="H95" s="71">
        <v>0</v>
      </c>
      <c r="I95" s="560">
        <f>E95*G95*H95</f>
        <v>0</v>
      </c>
      <c r="J95" s="81"/>
    </row>
    <row r="96" spans="1:10" ht="25.5" x14ac:dyDescent="0.2">
      <c r="A96" s="312"/>
      <c r="B96" s="319"/>
      <c r="C96" s="77"/>
      <c r="D96" s="318" t="s">
        <v>390</v>
      </c>
      <c r="E96" s="71"/>
      <c r="F96" s="78"/>
      <c r="G96" s="77"/>
      <c r="H96" s="71"/>
      <c r="I96" s="560"/>
      <c r="J96" s="81"/>
    </row>
    <row r="97" spans="1:10" x14ac:dyDescent="0.2">
      <c r="A97" s="312"/>
      <c r="B97" s="319"/>
      <c r="C97" s="77">
        <v>17</v>
      </c>
      <c r="D97" s="338" t="s">
        <v>392</v>
      </c>
      <c r="E97" s="71"/>
      <c r="F97" s="78" t="s">
        <v>304</v>
      </c>
      <c r="G97" s="77">
        <v>2</v>
      </c>
      <c r="H97" s="71">
        <v>0</v>
      </c>
      <c r="I97" s="560">
        <f>G97*H97</f>
        <v>0</v>
      </c>
      <c r="J97" s="81"/>
    </row>
    <row r="98" spans="1:10" x14ac:dyDescent="0.2">
      <c r="A98" s="312"/>
      <c r="B98" s="319"/>
      <c r="C98" s="77">
        <v>18</v>
      </c>
      <c r="D98" s="338" t="s">
        <v>403</v>
      </c>
      <c r="E98" s="71"/>
      <c r="F98" s="78" t="s">
        <v>304</v>
      </c>
      <c r="G98" s="77">
        <v>2</v>
      </c>
      <c r="H98" s="71">
        <v>0</v>
      </c>
      <c r="I98" s="560">
        <f>G98*H98</f>
        <v>0</v>
      </c>
      <c r="J98" s="81"/>
    </row>
    <row r="99" spans="1:10" x14ac:dyDescent="0.2">
      <c r="A99" s="312"/>
      <c r="B99" s="319"/>
      <c r="C99" s="77">
        <v>19</v>
      </c>
      <c r="D99" s="316" t="s">
        <v>384</v>
      </c>
      <c r="E99" s="71">
        <v>150</v>
      </c>
      <c r="F99" s="78" t="s">
        <v>26</v>
      </c>
      <c r="G99" s="77">
        <v>1</v>
      </c>
      <c r="H99" s="71">
        <v>0</v>
      </c>
      <c r="I99" s="560">
        <f>E99*G99*H99</f>
        <v>0</v>
      </c>
      <c r="J99" s="81"/>
    </row>
    <row r="100" spans="1:10" x14ac:dyDescent="0.2">
      <c r="A100" s="312"/>
      <c r="B100" s="314"/>
      <c r="C100" s="77">
        <v>21</v>
      </c>
      <c r="D100" s="321" t="s">
        <v>358</v>
      </c>
      <c r="E100" s="71">
        <v>7</v>
      </c>
      <c r="F100" s="78" t="s">
        <v>26</v>
      </c>
      <c r="G100" s="77">
        <v>2</v>
      </c>
      <c r="H100" s="71">
        <v>0</v>
      </c>
      <c r="I100" s="560">
        <f>E100*G100*H100</f>
        <v>0</v>
      </c>
      <c r="J100" s="313"/>
    </row>
    <row r="101" spans="1:10" x14ac:dyDescent="0.2">
      <c r="A101" s="312"/>
      <c r="B101" s="314"/>
      <c r="C101" s="77">
        <v>22</v>
      </c>
      <c r="D101" s="321" t="s">
        <v>382</v>
      </c>
      <c r="E101" s="71"/>
      <c r="F101" s="78" t="s">
        <v>254</v>
      </c>
      <c r="G101" s="77">
        <v>1</v>
      </c>
      <c r="H101" s="71">
        <v>0</v>
      </c>
      <c r="I101" s="560">
        <f>G101*H101</f>
        <v>0</v>
      </c>
      <c r="J101" s="313"/>
    </row>
    <row r="102" spans="1:10" x14ac:dyDescent="0.2">
      <c r="A102" s="312"/>
      <c r="B102" s="314"/>
      <c r="C102" s="319"/>
      <c r="D102" s="315"/>
      <c r="E102" s="71"/>
      <c r="F102" s="78"/>
      <c r="G102" s="77"/>
      <c r="H102" s="71"/>
      <c r="I102" s="560"/>
      <c r="J102" s="313"/>
    </row>
    <row r="103" spans="1:10" x14ac:dyDescent="0.2">
      <c r="A103" s="312"/>
      <c r="B103" s="314"/>
      <c r="C103" s="319"/>
      <c r="D103" s="315" t="s">
        <v>385</v>
      </c>
      <c r="E103" s="71"/>
      <c r="F103" s="78"/>
      <c r="G103" s="77"/>
      <c r="H103" s="71"/>
      <c r="I103" s="560"/>
      <c r="J103" s="313"/>
    </row>
    <row r="104" spans="1:10" x14ac:dyDescent="0.2">
      <c r="A104" s="312"/>
      <c r="B104" s="314"/>
      <c r="C104" s="77">
        <v>23</v>
      </c>
      <c r="D104" s="321" t="s">
        <v>421</v>
      </c>
      <c r="E104" s="71"/>
      <c r="F104" s="78" t="s">
        <v>254</v>
      </c>
      <c r="G104" s="77">
        <v>1</v>
      </c>
      <c r="H104" s="71">
        <v>0</v>
      </c>
      <c r="I104" s="560">
        <f>G104*H104</f>
        <v>0</v>
      </c>
      <c r="J104" s="313"/>
    </row>
    <row r="105" spans="1:10" x14ac:dyDescent="0.2">
      <c r="A105" s="312"/>
      <c r="B105" s="314"/>
      <c r="C105" s="319"/>
      <c r="D105" s="315"/>
      <c r="E105" s="71"/>
      <c r="F105" s="78"/>
      <c r="G105" s="77"/>
      <c r="H105" s="71"/>
      <c r="I105" s="560"/>
      <c r="J105" s="313"/>
    </row>
    <row r="106" spans="1:10" ht="13.5" thickBot="1" x14ac:dyDescent="0.25">
      <c r="A106" s="312"/>
      <c r="B106" s="314"/>
      <c r="C106" s="319"/>
      <c r="D106" s="315"/>
      <c r="E106" s="71"/>
      <c r="F106" s="78"/>
      <c r="G106" s="77"/>
      <c r="H106" s="71"/>
      <c r="I106" s="560"/>
      <c r="J106" s="313"/>
    </row>
    <row r="107" spans="1:10" ht="13.5" thickBot="1" x14ac:dyDescent="0.25">
      <c r="A107" s="327"/>
      <c r="B107" s="328"/>
      <c r="C107" s="329"/>
      <c r="D107" s="227" t="s">
        <v>393</v>
      </c>
      <c r="E107" s="227"/>
      <c r="F107" s="227"/>
      <c r="G107" s="227"/>
      <c r="H107" s="227"/>
      <c r="I107" s="562">
        <f>SUM(I61:I105)</f>
        <v>0</v>
      </c>
      <c r="J107" s="330"/>
    </row>
    <row r="108" spans="1:10" x14ac:dyDescent="0.2">
      <c r="A108" s="219"/>
      <c r="B108" s="287" t="s">
        <v>235</v>
      </c>
      <c r="C108" s="267"/>
      <c r="D108" s="217" t="s">
        <v>158</v>
      </c>
      <c r="F108" s="62"/>
      <c r="G108" s="8"/>
      <c r="H108" s="11"/>
      <c r="I108" s="564"/>
      <c r="J108" s="339"/>
    </row>
    <row r="109" spans="1:10" x14ac:dyDescent="0.2">
      <c r="A109" s="219"/>
      <c r="B109" s="267"/>
      <c r="C109" s="77"/>
      <c r="D109" s="237" t="s">
        <v>249</v>
      </c>
      <c r="F109" s="62"/>
      <c r="G109" s="8"/>
      <c r="H109" s="11"/>
      <c r="I109" s="564"/>
      <c r="J109" s="339"/>
    </row>
    <row r="110" spans="1:10" ht="14.25" x14ac:dyDescent="0.2">
      <c r="A110" s="340"/>
      <c r="B110" s="341"/>
      <c r="C110" s="77">
        <v>1</v>
      </c>
      <c r="D110" s="237" t="s">
        <v>338</v>
      </c>
      <c r="E110" s="61">
        <f>SUM(E111:E117)</f>
        <v>202.78470067619128</v>
      </c>
      <c r="F110" s="63" t="s">
        <v>343</v>
      </c>
      <c r="G110" s="60">
        <v>1</v>
      </c>
      <c r="H110" s="11">
        <v>0</v>
      </c>
      <c r="I110" s="564">
        <f>E110*G110*H110</f>
        <v>0</v>
      </c>
      <c r="J110" s="342" t="s">
        <v>249</v>
      </c>
    </row>
    <row r="111" spans="1:10" ht="14.25" x14ac:dyDescent="0.2">
      <c r="A111" s="340"/>
      <c r="B111" s="341"/>
      <c r="C111" s="77"/>
      <c r="D111" s="279" t="s">
        <v>341</v>
      </c>
      <c r="E111" s="61">
        <v>37.824799999999996</v>
      </c>
      <c r="F111" s="63" t="s">
        <v>343</v>
      </c>
      <c r="G111" s="60"/>
      <c r="H111" s="11"/>
      <c r="I111" s="564"/>
      <c r="J111" s="342"/>
    </row>
    <row r="112" spans="1:10" ht="14.25" x14ac:dyDescent="0.2">
      <c r="A112" s="340"/>
      <c r="B112" s="341"/>
      <c r="C112" s="77"/>
      <c r="D112" s="279" t="s">
        <v>346</v>
      </c>
      <c r="E112" s="61">
        <v>23.584866608078261</v>
      </c>
      <c r="F112" s="63" t="s">
        <v>342</v>
      </c>
      <c r="G112" s="60"/>
      <c r="H112" s="11"/>
      <c r="I112" s="564"/>
      <c r="J112" s="342"/>
    </row>
    <row r="113" spans="1:10" ht="14.25" x14ac:dyDescent="0.2">
      <c r="A113" s="340"/>
      <c r="B113" s="341"/>
      <c r="C113" s="77"/>
      <c r="D113" s="279" t="s">
        <v>344</v>
      </c>
      <c r="E113" s="61">
        <v>23.475949999999997</v>
      </c>
      <c r="F113" s="63" t="s">
        <v>342</v>
      </c>
      <c r="G113" s="60"/>
      <c r="H113" s="11"/>
      <c r="I113" s="564"/>
      <c r="J113" s="342"/>
    </row>
    <row r="114" spans="1:10" ht="14.25" x14ac:dyDescent="0.2">
      <c r="A114" s="340"/>
      <c r="B114" s="341"/>
      <c r="C114" s="77"/>
      <c r="D114" s="279" t="s">
        <v>345</v>
      </c>
      <c r="E114" s="61">
        <v>9.1851372731535506</v>
      </c>
      <c r="F114" s="63" t="s">
        <v>342</v>
      </c>
      <c r="G114" s="60"/>
      <c r="H114" s="11"/>
      <c r="I114" s="564"/>
      <c r="J114" s="342"/>
    </row>
    <row r="115" spans="1:10" ht="14.25" x14ac:dyDescent="0.2">
      <c r="A115" s="340"/>
      <c r="B115" s="341"/>
      <c r="C115" s="77"/>
      <c r="D115" s="279" t="s">
        <v>349</v>
      </c>
      <c r="E115" s="61">
        <v>20.7712</v>
      </c>
      <c r="F115" s="63" t="s">
        <v>342</v>
      </c>
      <c r="G115" s="60"/>
      <c r="H115" s="11"/>
      <c r="I115" s="564"/>
      <c r="J115" s="342"/>
    </row>
    <row r="116" spans="1:10" ht="14.25" x14ac:dyDescent="0.2">
      <c r="A116" s="340"/>
      <c r="B116" s="341"/>
      <c r="C116" s="77"/>
      <c r="D116" s="279" t="s">
        <v>347</v>
      </c>
      <c r="E116" s="61">
        <v>72.654746794959465</v>
      </c>
      <c r="F116" s="63" t="s">
        <v>342</v>
      </c>
      <c r="G116" s="60"/>
      <c r="H116" s="11"/>
      <c r="I116" s="564"/>
      <c r="J116" s="342"/>
    </row>
    <row r="117" spans="1:10" ht="14.25" x14ac:dyDescent="0.2">
      <c r="A117" s="340"/>
      <c r="B117" s="341"/>
      <c r="C117" s="77"/>
      <c r="D117" s="279" t="s">
        <v>348</v>
      </c>
      <c r="E117" s="61">
        <v>15.288</v>
      </c>
      <c r="F117" s="63" t="s">
        <v>342</v>
      </c>
      <c r="G117" s="60"/>
      <c r="H117" s="11"/>
      <c r="I117" s="564"/>
      <c r="J117" s="342"/>
    </row>
    <row r="118" spans="1:10" x14ac:dyDescent="0.2">
      <c r="A118" s="340"/>
      <c r="B118" s="341"/>
      <c r="C118" s="77"/>
      <c r="D118" s="237"/>
      <c r="F118" s="63"/>
      <c r="G118" s="60"/>
      <c r="H118" s="11"/>
      <c r="I118" s="564"/>
      <c r="J118" s="342"/>
    </row>
    <row r="119" spans="1:10" ht="14.25" x14ac:dyDescent="0.2">
      <c r="A119" s="340"/>
      <c r="B119" s="341"/>
      <c r="C119" s="77">
        <v>2</v>
      </c>
      <c r="D119" s="237" t="s">
        <v>339</v>
      </c>
      <c r="E119" s="61">
        <f>SUM(E120:E121)</f>
        <v>13.912594671058464</v>
      </c>
      <c r="F119" s="63" t="s">
        <v>342</v>
      </c>
      <c r="G119" s="60">
        <v>1</v>
      </c>
      <c r="H119" s="11">
        <v>0</v>
      </c>
      <c r="I119" s="564">
        <f>E119*G119*H119</f>
        <v>0</v>
      </c>
      <c r="J119" s="342"/>
    </row>
    <row r="120" spans="1:10" ht="14.25" x14ac:dyDescent="0.2">
      <c r="A120" s="340"/>
      <c r="B120" s="341"/>
      <c r="C120" s="77"/>
      <c r="D120" s="279" t="s">
        <v>350</v>
      </c>
      <c r="E120" s="61">
        <v>4.6669946710584647</v>
      </c>
      <c r="F120" s="63" t="s">
        <v>342</v>
      </c>
      <c r="G120" s="60"/>
      <c r="H120" s="11" t="s">
        <v>249</v>
      </c>
      <c r="I120" s="564"/>
      <c r="J120" s="342"/>
    </row>
    <row r="121" spans="1:10" x14ac:dyDescent="0.2">
      <c r="A121" s="340"/>
      <c r="B121" s="341"/>
      <c r="C121" s="77"/>
      <c r="D121" s="279" t="s">
        <v>353</v>
      </c>
      <c r="E121" s="61">
        <v>9.2455999999999996</v>
      </c>
      <c r="F121" s="63"/>
      <c r="G121" s="60"/>
      <c r="H121" s="11"/>
      <c r="I121" s="564"/>
      <c r="J121" s="342"/>
    </row>
    <row r="122" spans="1:10" x14ac:dyDescent="0.2">
      <c r="A122" s="340"/>
      <c r="B122" s="341"/>
      <c r="C122" s="77"/>
      <c r="D122" s="237"/>
      <c r="F122" s="63"/>
      <c r="G122" s="60"/>
      <c r="H122" s="11"/>
      <c r="I122" s="564"/>
      <c r="J122" s="342"/>
    </row>
    <row r="123" spans="1:10" ht="14.25" x14ac:dyDescent="0.2">
      <c r="A123" s="340"/>
      <c r="B123" s="341"/>
      <c r="C123" s="77">
        <v>3</v>
      </c>
      <c r="D123" s="237" t="s">
        <v>352</v>
      </c>
      <c r="E123" s="61">
        <v>194.13110067619127</v>
      </c>
      <c r="F123" s="63" t="s">
        <v>342</v>
      </c>
      <c r="G123" s="60">
        <v>1</v>
      </c>
      <c r="H123" s="11">
        <v>0</v>
      </c>
      <c r="I123" s="564">
        <f>E123*G123*H123</f>
        <v>0</v>
      </c>
      <c r="J123" s="342"/>
    </row>
    <row r="124" spans="1:10" x14ac:dyDescent="0.2">
      <c r="A124" s="340"/>
      <c r="B124" s="341"/>
      <c r="C124" s="77"/>
      <c r="D124" s="237"/>
      <c r="F124" s="63"/>
      <c r="G124" s="60"/>
      <c r="H124" s="11"/>
      <c r="I124" s="564"/>
      <c r="J124" s="342"/>
    </row>
    <row r="125" spans="1:10" ht="14.25" x14ac:dyDescent="0.2">
      <c r="A125" s="340"/>
      <c r="B125" s="341"/>
      <c r="C125" s="77">
        <v>4</v>
      </c>
      <c r="D125" s="237" t="s">
        <v>354</v>
      </c>
      <c r="E125" s="61">
        <v>15.288</v>
      </c>
      <c r="F125" s="63" t="s">
        <v>342</v>
      </c>
      <c r="G125" s="60">
        <v>1</v>
      </c>
      <c r="H125" s="11">
        <v>0</v>
      </c>
      <c r="I125" s="564">
        <f>E125*G125*H125</f>
        <v>0</v>
      </c>
      <c r="J125" s="342"/>
    </row>
    <row r="126" spans="1:10" x14ac:dyDescent="0.2">
      <c r="A126" s="340"/>
      <c r="B126" s="341"/>
      <c r="C126" s="77"/>
      <c r="D126" s="237"/>
      <c r="F126" s="63"/>
      <c r="G126" s="60"/>
      <c r="H126" s="11"/>
      <c r="I126" s="564"/>
      <c r="J126" s="342"/>
    </row>
    <row r="127" spans="1:10" ht="14.25" x14ac:dyDescent="0.2">
      <c r="A127" s="340"/>
      <c r="B127" s="341"/>
      <c r="C127" s="77">
        <v>5</v>
      </c>
      <c r="D127" s="237" t="s">
        <v>355</v>
      </c>
      <c r="E127" s="61">
        <v>7.2781946710584648</v>
      </c>
      <c r="F127" s="63" t="s">
        <v>342</v>
      </c>
      <c r="G127" s="60">
        <v>1</v>
      </c>
      <c r="H127" s="11">
        <v>0</v>
      </c>
      <c r="I127" s="564">
        <f>E127*G127*H127</f>
        <v>0</v>
      </c>
      <c r="J127" s="342"/>
    </row>
    <row r="128" spans="1:10" x14ac:dyDescent="0.2">
      <c r="A128" s="340"/>
      <c r="B128" s="341"/>
      <c r="C128" s="77"/>
      <c r="D128" s="237"/>
      <c r="F128" s="63"/>
      <c r="G128" s="60"/>
      <c r="H128" s="11"/>
      <c r="I128" s="564"/>
      <c r="J128" s="342"/>
    </row>
    <row r="129" spans="1:10" ht="14.25" x14ac:dyDescent="0.2">
      <c r="A129" s="340"/>
      <c r="B129" s="341"/>
      <c r="C129" s="77">
        <v>6</v>
      </c>
      <c r="D129" s="237" t="s">
        <v>539</v>
      </c>
      <c r="E129" s="61">
        <v>4.1079999999999997</v>
      </c>
      <c r="F129" s="63" t="s">
        <v>342</v>
      </c>
      <c r="G129" s="60">
        <v>2</v>
      </c>
      <c r="H129" s="11">
        <v>0</v>
      </c>
      <c r="I129" s="564">
        <f>E129*G129*H129</f>
        <v>0</v>
      </c>
      <c r="J129" s="342"/>
    </row>
    <row r="130" spans="1:10" x14ac:dyDescent="0.2">
      <c r="A130" s="340"/>
      <c r="B130" s="341"/>
      <c r="C130" s="77"/>
      <c r="D130" s="279" t="s">
        <v>351</v>
      </c>
      <c r="F130" s="63"/>
      <c r="G130" s="60"/>
      <c r="H130" s="11"/>
      <c r="I130" s="564"/>
      <c r="J130" s="342"/>
    </row>
    <row r="131" spans="1:10" ht="13.5" thickBot="1" x14ac:dyDescent="0.25">
      <c r="A131" s="239"/>
      <c r="B131" s="284"/>
      <c r="C131" s="285"/>
      <c r="D131" s="343"/>
      <c r="E131" s="71"/>
      <c r="F131" s="72"/>
      <c r="G131" s="73"/>
      <c r="H131" s="74"/>
      <c r="I131" s="565"/>
      <c r="J131" s="344"/>
    </row>
    <row r="132" spans="1:10" x14ac:dyDescent="0.2">
      <c r="A132" s="222"/>
      <c r="B132" s="345"/>
      <c r="C132" s="345"/>
      <c r="D132" s="346" t="s">
        <v>410</v>
      </c>
      <c r="E132" s="6"/>
      <c r="F132" s="347"/>
      <c r="G132" s="6"/>
      <c r="H132" s="22"/>
      <c r="I132" s="566">
        <f>SUM(I108:I131)</f>
        <v>0</v>
      </c>
      <c r="J132" s="348"/>
    </row>
    <row r="133" spans="1:10" ht="13.5" thickBot="1" x14ac:dyDescent="0.25">
      <c r="A133" s="349"/>
      <c r="B133" s="350"/>
      <c r="C133" s="350"/>
      <c r="D133" s="351"/>
      <c r="E133" s="65"/>
      <c r="F133" s="297"/>
      <c r="G133" s="27"/>
      <c r="H133" s="25"/>
      <c r="I133" s="567"/>
      <c r="J133" s="352"/>
    </row>
    <row r="134" spans="1:10" s="3" customFormat="1" ht="20.100000000000001" customHeight="1" thickBot="1" x14ac:dyDescent="0.25">
      <c r="A134" s="256"/>
      <c r="B134" s="293"/>
      <c r="C134" s="294"/>
      <c r="D134" s="227" t="s">
        <v>356</v>
      </c>
      <c r="E134" s="228"/>
      <c r="F134" s="229"/>
      <c r="G134" s="258"/>
      <c r="H134" s="231"/>
      <c r="I134" s="555">
        <f>I35+I58+I107+I132</f>
        <v>0</v>
      </c>
      <c r="J134" s="215" t="s">
        <v>249</v>
      </c>
    </row>
    <row r="135" spans="1:10" x14ac:dyDescent="0.2">
      <c r="A135" s="29"/>
      <c r="B135" s="24"/>
      <c r="C135" s="24"/>
      <c r="D135" s="31"/>
      <c r="E135" s="65"/>
      <c r="G135" s="68"/>
      <c r="H135" s="69"/>
      <c r="I135" s="568"/>
      <c r="J135" s="30"/>
    </row>
    <row r="136" spans="1:10" x14ac:dyDescent="0.2">
      <c r="D136" s="31"/>
      <c r="E136" s="65"/>
      <c r="G136" s="68"/>
      <c r="H136" s="69"/>
      <c r="I136" s="568"/>
      <c r="J136" s="30"/>
    </row>
    <row r="137" spans="1:10" x14ac:dyDescent="0.2">
      <c r="D137" s="36" t="s">
        <v>240</v>
      </c>
      <c r="E137" s="65"/>
      <c r="G137" s="68"/>
      <c r="H137" s="69"/>
      <c r="I137" s="568"/>
      <c r="J137" s="30"/>
    </row>
    <row r="138" spans="1:10" x14ac:dyDescent="0.2">
      <c r="D138" s="37" t="s">
        <v>241</v>
      </c>
      <c r="E138" s="65"/>
      <c r="G138" s="68"/>
      <c r="H138" s="69"/>
      <c r="I138" s="568"/>
      <c r="J138" s="30"/>
    </row>
    <row r="139" spans="1:10" x14ac:dyDescent="0.2">
      <c r="A139" s="10"/>
      <c r="B139" s="10"/>
      <c r="C139" s="10"/>
      <c r="D139" s="37" t="s">
        <v>242</v>
      </c>
      <c r="E139" s="65"/>
      <c r="F139" s="70"/>
      <c r="G139" s="23"/>
      <c r="H139" s="23"/>
      <c r="I139" s="569"/>
      <c r="J139" s="23"/>
    </row>
    <row r="140" spans="1:10" x14ac:dyDescent="0.2">
      <c r="A140" s="10"/>
      <c r="B140" s="10"/>
      <c r="C140" s="10"/>
      <c r="D140" s="37" t="s">
        <v>243</v>
      </c>
      <c r="E140" s="65"/>
      <c r="F140" s="70"/>
      <c r="G140" s="23"/>
      <c r="H140" s="23"/>
      <c r="I140" s="569"/>
      <c r="J140" s="23"/>
    </row>
    <row r="141" spans="1:10" x14ac:dyDescent="0.2">
      <c r="A141" s="10"/>
      <c r="B141" s="10"/>
      <c r="C141" s="10"/>
      <c r="D141" s="37" t="s">
        <v>244</v>
      </c>
      <c r="E141" s="65"/>
      <c r="F141" s="70"/>
      <c r="G141" s="23"/>
      <c r="H141" s="23"/>
      <c r="I141" s="569"/>
      <c r="J141" s="23"/>
    </row>
    <row r="142" spans="1:10" x14ac:dyDescent="0.2">
      <c r="A142" s="10"/>
      <c r="B142" s="10"/>
      <c r="C142" s="10"/>
      <c r="D142" s="38" t="s">
        <v>245</v>
      </c>
      <c r="E142" s="65"/>
      <c r="F142" s="70"/>
      <c r="G142" s="23"/>
      <c r="H142" s="23"/>
      <c r="I142" s="569"/>
      <c r="J142" s="23"/>
    </row>
    <row r="143" spans="1:10" x14ac:dyDescent="0.2">
      <c r="A143" s="10"/>
      <c r="B143" s="10"/>
      <c r="C143" s="10"/>
      <c r="E143" s="65"/>
      <c r="F143" s="70"/>
      <c r="G143" s="23"/>
      <c r="H143" s="23"/>
      <c r="I143" s="569"/>
      <c r="J143" s="23"/>
    </row>
    <row r="144" spans="1:10" x14ac:dyDescent="0.2">
      <c r="A144" s="10"/>
      <c r="B144" s="10"/>
      <c r="C144" s="10"/>
      <c r="E144" s="65"/>
      <c r="F144" s="70"/>
      <c r="G144" s="23"/>
      <c r="H144" s="23"/>
      <c r="I144" s="569"/>
      <c r="J144" s="23"/>
    </row>
    <row r="145" spans="1:10" x14ac:dyDescent="0.2">
      <c r="A145" s="10"/>
      <c r="B145" s="10"/>
      <c r="C145" s="10"/>
      <c r="E145" s="65"/>
      <c r="F145" s="70"/>
      <c r="G145" s="23"/>
      <c r="H145" s="23"/>
      <c r="I145" s="569"/>
      <c r="J145" s="23"/>
    </row>
    <row r="146" spans="1:10" x14ac:dyDescent="0.2">
      <c r="A146" s="10"/>
      <c r="B146" s="10"/>
      <c r="C146" s="10"/>
      <c r="E146" s="65"/>
      <c r="F146" s="70"/>
      <c r="G146" s="23"/>
      <c r="H146" s="23"/>
      <c r="I146" s="569"/>
      <c r="J146" s="23"/>
    </row>
    <row r="147" spans="1:10" x14ac:dyDescent="0.2">
      <c r="A147" s="10"/>
      <c r="B147" s="10"/>
      <c r="C147" s="10"/>
      <c r="E147" s="65"/>
      <c r="F147" s="70"/>
      <c r="G147" s="23"/>
      <c r="H147" s="23"/>
      <c r="I147" s="569"/>
      <c r="J147" s="23"/>
    </row>
    <row r="148" spans="1:10" x14ac:dyDescent="0.2">
      <c r="A148" s="10"/>
      <c r="B148" s="10"/>
      <c r="C148" s="10"/>
      <c r="E148" s="65"/>
      <c r="F148" s="70"/>
      <c r="G148" s="23"/>
      <c r="H148" s="23"/>
      <c r="I148" s="569"/>
      <c r="J148" s="23"/>
    </row>
    <row r="149" spans="1:10" x14ac:dyDescent="0.2">
      <c r="A149" s="10"/>
      <c r="B149" s="10"/>
      <c r="C149" s="10"/>
      <c r="E149" s="65"/>
      <c r="F149" s="70"/>
      <c r="G149" s="23"/>
      <c r="H149" s="23"/>
      <c r="I149" s="569"/>
      <c r="J149" s="23"/>
    </row>
    <row r="150" spans="1:10" x14ac:dyDescent="0.2">
      <c r="A150" s="10"/>
      <c r="B150" s="10"/>
      <c r="C150" s="10"/>
      <c r="E150" s="65"/>
      <c r="F150" s="70"/>
      <c r="G150" s="23"/>
      <c r="H150" s="23"/>
      <c r="I150" s="569"/>
      <c r="J150" s="23"/>
    </row>
    <row r="151" spans="1:10" x14ac:dyDescent="0.2">
      <c r="A151" s="10"/>
      <c r="B151" s="10"/>
      <c r="C151" s="10"/>
      <c r="E151" s="65"/>
      <c r="F151" s="70"/>
      <c r="G151" s="23"/>
      <c r="H151" s="23"/>
      <c r="I151" s="569"/>
      <c r="J151" s="23"/>
    </row>
    <row r="152" spans="1:10" x14ac:dyDescent="0.2">
      <c r="A152" s="10"/>
      <c r="B152" s="10"/>
      <c r="C152" s="10"/>
      <c r="E152" s="65"/>
      <c r="F152" s="70"/>
      <c r="G152" s="23"/>
      <c r="H152" s="23"/>
      <c r="I152" s="569"/>
      <c r="J152" s="23"/>
    </row>
    <row r="153" spans="1:10" x14ac:dyDescent="0.2">
      <c r="A153" s="10"/>
      <c r="B153" s="10"/>
      <c r="C153" s="10"/>
      <c r="E153" s="65"/>
      <c r="F153" s="70"/>
      <c r="G153" s="23"/>
      <c r="H153" s="23"/>
      <c r="I153" s="569"/>
      <c r="J153" s="23"/>
    </row>
    <row r="154" spans="1:10" x14ac:dyDescent="0.2">
      <c r="A154" s="10"/>
      <c r="B154" s="10"/>
      <c r="C154" s="10"/>
      <c r="E154" s="65"/>
      <c r="F154" s="70"/>
      <c r="G154" s="23"/>
      <c r="H154" s="23"/>
      <c r="I154" s="569"/>
      <c r="J154" s="23"/>
    </row>
    <row r="155" spans="1:10" x14ac:dyDescent="0.2">
      <c r="A155" s="10"/>
      <c r="B155" s="10"/>
      <c r="C155" s="10"/>
      <c r="D155" s="10"/>
      <c r="E155" s="65"/>
      <c r="F155" s="70"/>
      <c r="G155" s="23"/>
      <c r="H155" s="23"/>
      <c r="I155" s="569"/>
      <c r="J155" s="23"/>
    </row>
    <row r="156" spans="1:10" x14ac:dyDescent="0.2">
      <c r="A156" s="10"/>
      <c r="B156" s="10"/>
      <c r="C156" s="10"/>
      <c r="D156" s="10"/>
      <c r="E156" s="65"/>
      <c r="F156" s="70"/>
      <c r="G156" s="23"/>
      <c r="H156" s="23"/>
      <c r="I156" s="569"/>
      <c r="J156" s="23"/>
    </row>
    <row r="157" spans="1:10" x14ac:dyDescent="0.2">
      <c r="A157" s="10"/>
      <c r="B157" s="10"/>
      <c r="C157" s="10"/>
      <c r="D157" s="10"/>
      <c r="E157" s="65"/>
      <c r="F157" s="70"/>
      <c r="G157" s="23"/>
      <c r="H157" s="23"/>
      <c r="I157" s="569"/>
      <c r="J157" s="23"/>
    </row>
    <row r="158" spans="1:10" x14ac:dyDescent="0.2">
      <c r="A158" s="10"/>
      <c r="B158" s="10"/>
      <c r="C158" s="10"/>
      <c r="D158" s="10"/>
      <c r="E158" s="65"/>
      <c r="F158" s="70"/>
      <c r="G158" s="23"/>
      <c r="H158" s="23"/>
      <c r="I158" s="569"/>
      <c r="J158" s="23"/>
    </row>
    <row r="159" spans="1:10" x14ac:dyDescent="0.2">
      <c r="A159" s="10"/>
      <c r="B159" s="10"/>
      <c r="C159" s="10"/>
      <c r="D159" s="10"/>
      <c r="E159" s="65"/>
      <c r="F159" s="70"/>
      <c r="G159" s="23"/>
      <c r="H159" s="23"/>
      <c r="I159" s="569"/>
      <c r="J159" s="23"/>
    </row>
    <row r="160" spans="1:10" x14ac:dyDescent="0.2">
      <c r="A160" s="10"/>
      <c r="B160" s="10"/>
      <c r="C160" s="10"/>
      <c r="D160" s="10"/>
      <c r="E160" s="65"/>
      <c r="F160" s="70"/>
      <c r="G160" s="23"/>
      <c r="H160" s="23"/>
      <c r="I160" s="569"/>
      <c r="J160" s="23"/>
    </row>
    <row r="161" spans="1:10" x14ac:dyDescent="0.2">
      <c r="A161" s="10"/>
      <c r="B161" s="10"/>
      <c r="C161" s="10"/>
      <c r="D161" s="10"/>
      <c r="E161" s="65"/>
      <c r="F161" s="70"/>
      <c r="G161" s="23"/>
      <c r="H161" s="23"/>
      <c r="I161" s="569"/>
      <c r="J161" s="23"/>
    </row>
    <row r="162" spans="1:10" x14ac:dyDescent="0.2">
      <c r="A162" s="10"/>
      <c r="B162" s="10"/>
      <c r="C162" s="10"/>
      <c r="D162" s="10"/>
      <c r="E162" s="65"/>
      <c r="F162" s="70"/>
      <c r="G162" s="23"/>
      <c r="H162" s="23"/>
      <c r="I162" s="569"/>
      <c r="J162" s="23"/>
    </row>
    <row r="163" spans="1:10" x14ac:dyDescent="0.2">
      <c r="A163" s="10"/>
      <c r="B163" s="10"/>
      <c r="C163" s="10"/>
      <c r="D163" s="10"/>
      <c r="E163" s="65"/>
      <c r="F163" s="70"/>
      <c r="G163" s="23"/>
      <c r="H163" s="23"/>
      <c r="I163" s="569"/>
      <c r="J163" s="23"/>
    </row>
    <row r="164" spans="1:10" x14ac:dyDescent="0.2">
      <c r="A164" s="10"/>
      <c r="B164" s="10"/>
      <c r="C164" s="10"/>
      <c r="D164" s="10"/>
      <c r="E164" s="65"/>
      <c r="F164" s="70"/>
      <c r="G164" s="23"/>
      <c r="H164" s="23"/>
      <c r="I164" s="569"/>
      <c r="J164" s="23"/>
    </row>
    <row r="165" spans="1:10" x14ac:dyDescent="0.2">
      <c r="A165" s="10"/>
      <c r="B165" s="10"/>
      <c r="C165" s="10"/>
      <c r="D165" s="10"/>
      <c r="E165" s="65"/>
      <c r="F165" s="70"/>
      <c r="G165" s="23"/>
      <c r="H165" s="23"/>
      <c r="I165" s="569"/>
      <c r="J165" s="23"/>
    </row>
    <row r="166" spans="1:10" x14ac:dyDescent="0.2">
      <c r="A166" s="10"/>
      <c r="B166" s="10"/>
      <c r="C166" s="10"/>
      <c r="D166" s="10"/>
      <c r="E166" s="65"/>
      <c r="F166" s="70"/>
      <c r="G166" s="23"/>
      <c r="H166" s="23"/>
      <c r="I166" s="569"/>
      <c r="J166" s="23"/>
    </row>
    <row r="167" spans="1:10" x14ac:dyDescent="0.2">
      <c r="A167" s="10"/>
      <c r="B167" s="10"/>
      <c r="C167" s="10"/>
      <c r="D167" s="10"/>
      <c r="E167" s="65"/>
      <c r="F167" s="70"/>
      <c r="G167" s="23"/>
      <c r="H167" s="23"/>
      <c r="I167" s="569"/>
      <c r="J167" s="23"/>
    </row>
    <row r="168" spans="1:10" x14ac:dyDescent="0.2">
      <c r="A168" s="10"/>
      <c r="B168" s="10"/>
      <c r="C168" s="10"/>
      <c r="D168" s="10"/>
      <c r="E168" s="65"/>
      <c r="F168" s="70"/>
      <c r="G168" s="23"/>
      <c r="H168" s="23"/>
      <c r="I168" s="569"/>
      <c r="J168" s="23"/>
    </row>
    <row r="169" spans="1:10" x14ac:dyDescent="0.2">
      <c r="A169" s="10"/>
      <c r="B169" s="10"/>
      <c r="C169" s="10"/>
      <c r="D169" s="10"/>
      <c r="E169" s="65"/>
      <c r="F169" s="70"/>
      <c r="G169" s="23"/>
      <c r="H169" s="23"/>
      <c r="I169" s="569"/>
      <c r="J169" s="23"/>
    </row>
    <row r="170" spans="1:10" x14ac:dyDescent="0.2">
      <c r="A170" s="10"/>
      <c r="B170" s="10"/>
      <c r="C170" s="10"/>
      <c r="D170" s="10"/>
      <c r="E170" s="65"/>
      <c r="F170" s="70"/>
      <c r="G170" s="23"/>
      <c r="H170" s="23"/>
      <c r="I170" s="569"/>
      <c r="J170" s="23"/>
    </row>
    <row r="171" spans="1:10" x14ac:dyDescent="0.2">
      <c r="A171" s="10"/>
      <c r="B171" s="10"/>
      <c r="C171" s="10"/>
      <c r="D171" s="10"/>
      <c r="E171" s="65"/>
      <c r="F171" s="70"/>
      <c r="G171" s="23"/>
      <c r="H171" s="23"/>
      <c r="I171" s="569"/>
      <c r="J171" s="23"/>
    </row>
    <row r="172" spans="1:10" x14ac:dyDescent="0.2">
      <c r="A172" s="10"/>
      <c r="B172" s="10"/>
      <c r="C172" s="10"/>
      <c r="D172" s="10"/>
      <c r="E172" s="65"/>
      <c r="F172" s="70"/>
      <c r="G172" s="23"/>
      <c r="H172" s="23"/>
      <c r="I172" s="569"/>
      <c r="J172" s="23"/>
    </row>
    <row r="173" spans="1:10" x14ac:dyDescent="0.2">
      <c r="A173" s="10"/>
      <c r="B173" s="10"/>
      <c r="C173" s="10"/>
      <c r="D173" s="10"/>
      <c r="E173" s="65"/>
      <c r="F173" s="70"/>
      <c r="G173" s="23"/>
      <c r="H173" s="23"/>
      <c r="I173" s="569"/>
      <c r="J173" s="23"/>
    </row>
    <row r="174" spans="1:10" x14ac:dyDescent="0.2">
      <c r="A174" s="10"/>
      <c r="B174" s="10"/>
      <c r="C174" s="10"/>
      <c r="D174" s="10"/>
      <c r="E174" s="65"/>
      <c r="F174" s="70"/>
      <c r="G174" s="23"/>
      <c r="H174" s="23"/>
      <c r="I174" s="569"/>
      <c r="J174" s="23"/>
    </row>
    <row r="175" spans="1:10" x14ac:dyDescent="0.2">
      <c r="A175" s="10"/>
      <c r="B175" s="10"/>
      <c r="C175" s="10"/>
      <c r="D175" s="10"/>
      <c r="E175" s="65"/>
      <c r="F175" s="70"/>
      <c r="G175" s="23"/>
      <c r="H175" s="23"/>
      <c r="I175" s="569"/>
      <c r="J175" s="23"/>
    </row>
    <row r="176" spans="1:10" x14ac:dyDescent="0.2">
      <c r="A176" s="10"/>
      <c r="B176" s="10"/>
      <c r="C176" s="10"/>
      <c r="D176" s="10"/>
      <c r="E176" s="65"/>
      <c r="F176" s="70"/>
      <c r="G176" s="23"/>
      <c r="H176" s="23"/>
      <c r="I176" s="569"/>
      <c r="J176" s="23"/>
    </row>
    <row r="177" spans="1:10" x14ac:dyDescent="0.2">
      <c r="A177" s="10"/>
      <c r="B177" s="10"/>
      <c r="C177" s="10"/>
      <c r="D177" s="10"/>
      <c r="E177" s="65"/>
      <c r="F177" s="70"/>
      <c r="G177" s="23"/>
      <c r="H177" s="23"/>
      <c r="I177" s="569"/>
      <c r="J177" s="23"/>
    </row>
    <row r="178" spans="1:10" x14ac:dyDescent="0.2">
      <c r="A178" s="10"/>
      <c r="B178" s="10"/>
      <c r="C178" s="10"/>
      <c r="D178" s="10"/>
      <c r="E178" s="65"/>
      <c r="F178" s="70"/>
      <c r="G178" s="23"/>
      <c r="H178" s="23"/>
      <c r="I178" s="569"/>
      <c r="J178" s="23"/>
    </row>
    <row r="179" spans="1:10" x14ac:dyDescent="0.2">
      <c r="A179" s="10"/>
      <c r="B179" s="10"/>
      <c r="C179" s="10"/>
      <c r="D179" s="10"/>
      <c r="E179" s="65"/>
      <c r="F179" s="70"/>
      <c r="G179" s="23"/>
      <c r="H179" s="23"/>
      <c r="I179" s="569"/>
      <c r="J179" s="23"/>
    </row>
    <row r="180" spans="1:10" x14ac:dyDescent="0.2">
      <c r="A180" s="10"/>
      <c r="B180" s="10"/>
      <c r="C180" s="10"/>
      <c r="D180" s="10"/>
      <c r="E180" s="65"/>
      <c r="F180" s="70"/>
      <c r="G180" s="23"/>
      <c r="H180" s="23"/>
      <c r="I180" s="569"/>
      <c r="J180" s="23"/>
    </row>
    <row r="181" spans="1:10" x14ac:dyDescent="0.2">
      <c r="A181" s="10"/>
      <c r="B181" s="10"/>
      <c r="C181" s="10"/>
      <c r="D181" s="10"/>
      <c r="E181" s="65"/>
      <c r="F181" s="70"/>
      <c r="G181" s="23"/>
      <c r="H181" s="23"/>
      <c r="I181" s="569"/>
      <c r="J181" s="23"/>
    </row>
    <row r="182" spans="1:10" x14ac:dyDescent="0.2">
      <c r="A182" s="10"/>
      <c r="B182" s="10"/>
      <c r="C182" s="10"/>
      <c r="D182" s="10"/>
      <c r="E182" s="65"/>
      <c r="F182" s="70"/>
      <c r="G182" s="23"/>
      <c r="H182" s="23"/>
      <c r="I182" s="569"/>
      <c r="J182" s="23"/>
    </row>
    <row r="183" spans="1:10" x14ac:dyDescent="0.2">
      <c r="A183" s="10"/>
      <c r="B183" s="10"/>
      <c r="C183" s="10"/>
      <c r="D183" s="10"/>
      <c r="E183" s="65"/>
      <c r="F183" s="70"/>
      <c r="G183" s="23"/>
      <c r="H183" s="23"/>
      <c r="I183" s="569"/>
      <c r="J183" s="23"/>
    </row>
    <row r="184" spans="1:10" x14ac:dyDescent="0.2">
      <c r="A184" s="10"/>
      <c r="B184" s="10"/>
      <c r="C184" s="10"/>
      <c r="D184" s="10"/>
      <c r="E184" s="65"/>
      <c r="F184" s="70"/>
      <c r="G184" s="23"/>
      <c r="H184" s="23"/>
      <c r="I184" s="569"/>
      <c r="J184" s="23"/>
    </row>
    <row r="185" spans="1:10" x14ac:dyDescent="0.2">
      <c r="A185" s="10"/>
      <c r="B185" s="10"/>
      <c r="C185" s="10"/>
      <c r="D185" s="10"/>
      <c r="E185" s="65"/>
      <c r="F185" s="70"/>
      <c r="G185" s="23"/>
      <c r="H185" s="23"/>
      <c r="I185" s="569"/>
      <c r="J185" s="23"/>
    </row>
    <row r="186" spans="1:10" x14ac:dyDescent="0.2">
      <c r="A186" s="10"/>
      <c r="B186" s="10"/>
      <c r="C186" s="10"/>
      <c r="D186" s="10"/>
      <c r="E186" s="65"/>
      <c r="F186" s="70"/>
      <c r="G186" s="23"/>
      <c r="H186" s="23"/>
      <c r="I186" s="569"/>
      <c r="J186" s="23"/>
    </row>
    <row r="187" spans="1:10" x14ac:dyDescent="0.2">
      <c r="A187" s="10"/>
      <c r="B187" s="10"/>
      <c r="C187" s="10"/>
      <c r="D187" s="10"/>
      <c r="E187" s="65"/>
      <c r="F187" s="70"/>
      <c r="G187" s="23"/>
      <c r="H187" s="23"/>
      <c r="I187" s="569"/>
      <c r="J187" s="23"/>
    </row>
    <row r="188" spans="1:10" x14ac:dyDescent="0.2">
      <c r="A188" s="10"/>
      <c r="B188" s="10"/>
      <c r="C188" s="10"/>
      <c r="D188" s="10"/>
      <c r="E188" s="65"/>
      <c r="F188" s="70"/>
      <c r="G188" s="23"/>
      <c r="H188" s="23"/>
      <c r="I188" s="569"/>
      <c r="J188" s="23"/>
    </row>
    <row r="189" spans="1:10" x14ac:dyDescent="0.2">
      <c r="A189" s="10"/>
      <c r="B189" s="10"/>
      <c r="C189" s="10"/>
      <c r="D189" s="10"/>
      <c r="E189" s="65"/>
      <c r="F189" s="70"/>
      <c r="G189" s="23"/>
      <c r="H189" s="23"/>
      <c r="I189" s="569"/>
      <c r="J189" s="23"/>
    </row>
    <row r="190" spans="1:10" x14ac:dyDescent="0.2">
      <c r="A190" s="10"/>
      <c r="B190" s="10"/>
      <c r="C190" s="10"/>
      <c r="D190" s="10"/>
      <c r="E190" s="65"/>
      <c r="F190" s="70"/>
      <c r="G190" s="23"/>
      <c r="H190" s="23"/>
      <c r="I190" s="569"/>
      <c r="J190" s="23"/>
    </row>
    <row r="191" spans="1:10" x14ac:dyDescent="0.2">
      <c r="A191" s="10"/>
      <c r="B191" s="10"/>
      <c r="C191" s="10"/>
      <c r="D191" s="10"/>
      <c r="E191" s="65"/>
      <c r="F191" s="70"/>
      <c r="G191" s="23"/>
      <c r="H191" s="23"/>
      <c r="I191" s="569"/>
      <c r="J191" s="23"/>
    </row>
    <row r="192" spans="1:10" x14ac:dyDescent="0.2">
      <c r="A192" s="10"/>
      <c r="B192" s="10"/>
      <c r="C192" s="10"/>
      <c r="D192" s="10"/>
      <c r="E192" s="65"/>
      <c r="F192" s="70"/>
      <c r="G192" s="23"/>
      <c r="H192" s="23"/>
      <c r="I192" s="569"/>
      <c r="J192" s="23"/>
    </row>
    <row r="193" spans="1:10" x14ac:dyDescent="0.2">
      <c r="A193" s="10"/>
      <c r="B193" s="10"/>
      <c r="C193" s="10"/>
      <c r="D193" s="10"/>
      <c r="E193" s="65"/>
      <c r="F193" s="70"/>
      <c r="G193" s="23"/>
      <c r="H193" s="23"/>
      <c r="I193" s="569"/>
      <c r="J193" s="23"/>
    </row>
    <row r="194" spans="1:10" x14ac:dyDescent="0.2">
      <c r="A194" s="10"/>
      <c r="B194" s="10"/>
      <c r="C194" s="10"/>
      <c r="D194" s="10"/>
      <c r="E194" s="65"/>
      <c r="F194" s="70"/>
      <c r="G194" s="23"/>
      <c r="H194" s="23"/>
      <c r="I194" s="569"/>
      <c r="J194" s="23"/>
    </row>
    <row r="195" spans="1:10" x14ac:dyDescent="0.2">
      <c r="A195" s="10"/>
      <c r="B195" s="10"/>
      <c r="C195" s="10"/>
      <c r="D195" s="10"/>
      <c r="E195" s="65"/>
      <c r="F195" s="70"/>
      <c r="G195" s="23"/>
      <c r="H195" s="23"/>
      <c r="I195" s="569"/>
      <c r="J195" s="23"/>
    </row>
    <row r="196" spans="1:10" x14ac:dyDescent="0.2">
      <c r="A196" s="10"/>
      <c r="B196" s="10"/>
      <c r="C196" s="10"/>
      <c r="D196" s="10"/>
      <c r="E196" s="65"/>
      <c r="F196" s="70"/>
      <c r="G196" s="23"/>
      <c r="H196" s="23"/>
      <c r="I196" s="569"/>
      <c r="J196" s="23"/>
    </row>
    <row r="197" spans="1:10" x14ac:dyDescent="0.2">
      <c r="A197" s="10"/>
      <c r="B197" s="10"/>
      <c r="C197" s="10"/>
      <c r="D197" s="10"/>
      <c r="E197" s="65"/>
      <c r="F197" s="70"/>
      <c r="G197" s="23"/>
      <c r="H197" s="23"/>
      <c r="I197" s="569"/>
      <c r="J197" s="23"/>
    </row>
    <row r="198" spans="1:10" x14ac:dyDescent="0.2">
      <c r="A198" s="10"/>
      <c r="B198" s="10"/>
      <c r="C198" s="10"/>
      <c r="D198" s="10"/>
      <c r="E198" s="65"/>
      <c r="F198" s="70"/>
      <c r="G198" s="23"/>
      <c r="H198" s="23"/>
      <c r="I198" s="569"/>
      <c r="J198" s="23"/>
    </row>
    <row r="199" spans="1:10" x14ac:dyDescent="0.2">
      <c r="A199" s="10"/>
      <c r="B199" s="10"/>
      <c r="C199" s="10"/>
      <c r="D199" s="10"/>
      <c r="E199" s="65"/>
      <c r="F199" s="70"/>
      <c r="G199" s="23"/>
      <c r="H199" s="23"/>
      <c r="I199" s="569"/>
      <c r="J199" s="23"/>
    </row>
    <row r="200" spans="1:10" x14ac:dyDescent="0.2">
      <c r="A200" s="10"/>
      <c r="B200" s="10"/>
      <c r="C200" s="10"/>
      <c r="D200" s="10"/>
      <c r="E200" s="65"/>
      <c r="F200" s="70"/>
      <c r="G200" s="23"/>
      <c r="H200" s="23"/>
      <c r="I200" s="569"/>
      <c r="J200" s="23"/>
    </row>
    <row r="201" spans="1:10" x14ac:dyDescent="0.2">
      <c r="A201" s="10"/>
      <c r="B201" s="10"/>
      <c r="C201" s="10"/>
      <c r="D201" s="10"/>
      <c r="E201" s="65"/>
      <c r="F201" s="70"/>
      <c r="G201" s="23"/>
      <c r="H201" s="23"/>
      <c r="I201" s="569"/>
      <c r="J201" s="23"/>
    </row>
    <row r="202" spans="1:10" x14ac:dyDescent="0.2">
      <c r="A202" s="10"/>
      <c r="B202" s="10"/>
      <c r="C202" s="10"/>
      <c r="D202" s="10"/>
      <c r="E202" s="65"/>
      <c r="F202" s="70"/>
      <c r="G202" s="23"/>
      <c r="H202" s="23"/>
      <c r="I202" s="569"/>
      <c r="J202" s="23"/>
    </row>
    <row r="203" spans="1:10" x14ac:dyDescent="0.2">
      <c r="A203" s="10"/>
      <c r="B203" s="10"/>
      <c r="C203" s="10"/>
      <c r="D203" s="10"/>
      <c r="E203" s="65"/>
      <c r="F203" s="70"/>
      <c r="G203" s="23"/>
      <c r="H203" s="23"/>
      <c r="I203" s="569"/>
      <c r="J203" s="23"/>
    </row>
    <row r="204" spans="1:10" x14ac:dyDescent="0.2">
      <c r="E204" s="65"/>
      <c r="G204" s="68"/>
      <c r="H204" s="69"/>
      <c r="I204" s="568"/>
      <c r="J204" s="30"/>
    </row>
    <row r="205" spans="1:10" x14ac:dyDescent="0.2">
      <c r="E205" s="65"/>
      <c r="G205" s="68"/>
      <c r="H205" s="69"/>
      <c r="I205" s="568"/>
      <c r="J205" s="30"/>
    </row>
    <row r="206" spans="1:10" x14ac:dyDescent="0.2">
      <c r="E206" s="65"/>
      <c r="G206" s="68"/>
      <c r="H206" s="69"/>
      <c r="I206" s="568"/>
      <c r="J206" s="30"/>
    </row>
    <row r="207" spans="1:10" x14ac:dyDescent="0.2">
      <c r="E207" s="67"/>
    </row>
  </sheetData>
  <pageMargins left="0.70866141732283472" right="0.70866141732283472" top="0.78740157480314965" bottom="0.78740157480314965" header="0.31496062992125984" footer="0.31496062992125984"/>
  <pageSetup paperSize="9" scale="99" fitToHeight="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8"/>
  <sheetViews>
    <sheetView topLeftCell="A28" zoomScaleNormal="100" workbookViewId="0">
      <selection activeCell="H58" sqref="H58"/>
    </sheetView>
  </sheetViews>
  <sheetFormatPr defaultColWidth="9" defaultRowHeight="12.75" x14ac:dyDescent="0.2"/>
  <cols>
    <col min="1" max="1" width="10.7109375" style="34" customWidth="1"/>
    <col min="2" max="2" width="4.7109375" style="35" customWidth="1"/>
    <col min="3" max="3" width="6.7109375" style="35" customWidth="1"/>
    <col min="4" max="4" width="49.42578125" style="59" customWidth="1"/>
    <col min="5" max="5" width="6.5703125" style="61" customWidth="1"/>
    <col min="6" max="6" width="4.7109375" style="64" customWidth="1"/>
    <col min="7" max="7" width="7.7109375" style="32" customWidth="1"/>
    <col min="8" max="8" width="15.7109375" style="33" customWidth="1"/>
    <col min="9" max="9" width="15.42578125" style="570" customWidth="1"/>
    <col min="10" max="10" width="15.7109375" style="58" customWidth="1"/>
    <col min="11" max="16384" width="9" style="10"/>
  </cols>
  <sheetData>
    <row r="1" spans="1:10" s="2" customFormat="1" ht="20.25" customHeight="1" x14ac:dyDescent="0.2">
      <c r="A1" s="511" t="str">
        <f>Titul!A22</f>
        <v>F.2.2.2.4.</v>
      </c>
      <c r="B1" s="511" t="str">
        <f>Titul!B1</f>
        <v>Soupis prací a dodávek</v>
      </c>
      <c r="C1" s="149"/>
      <c r="D1" s="149"/>
      <c r="E1" s="150"/>
      <c r="F1" s="151"/>
      <c r="G1" s="152"/>
      <c r="H1" s="150"/>
      <c r="I1" s="552"/>
      <c r="J1" s="153"/>
    </row>
    <row r="2" spans="1:10" s="2" customFormat="1" ht="12.75" customHeight="1" x14ac:dyDescent="0.2">
      <c r="A2" s="155" t="s">
        <v>288</v>
      </c>
      <c r="B2" s="149"/>
      <c r="C2" s="149"/>
      <c r="D2" s="156"/>
      <c r="E2" s="156"/>
      <c r="F2" s="299"/>
      <c r="G2" s="156"/>
      <c r="H2" s="153"/>
      <c r="I2" s="552"/>
      <c r="J2" s="154"/>
    </row>
    <row r="3" spans="1:10" s="2" customFormat="1" ht="12.75" customHeight="1" x14ac:dyDescent="0.2">
      <c r="A3" s="155" t="s">
        <v>327</v>
      </c>
      <c r="B3" s="149"/>
      <c r="C3" s="149"/>
      <c r="D3" s="156"/>
      <c r="E3" s="156"/>
      <c r="F3" s="299"/>
      <c r="G3" s="156" t="s">
        <v>38</v>
      </c>
      <c r="H3" s="153"/>
      <c r="I3" s="552"/>
      <c r="J3" s="154"/>
    </row>
    <row r="4" spans="1:10" s="2" customFormat="1" ht="12.75" customHeight="1" x14ac:dyDescent="0.2">
      <c r="A4" s="159"/>
      <c r="B4" s="149"/>
      <c r="C4" s="160"/>
      <c r="D4" s="156"/>
      <c r="E4" s="156"/>
      <c r="F4" s="299"/>
      <c r="G4" s="156" t="s">
        <v>39</v>
      </c>
      <c r="H4" s="153"/>
      <c r="I4" s="552"/>
      <c r="J4" s="154"/>
    </row>
    <row r="5" spans="1:10" s="2" customFormat="1" ht="12.75" customHeight="1" x14ac:dyDescent="0.2">
      <c r="A5" s="161" t="s">
        <v>40</v>
      </c>
      <c r="B5" s="149"/>
      <c r="C5" s="149"/>
      <c r="D5" s="156"/>
      <c r="E5" s="156"/>
      <c r="F5" s="299"/>
      <c r="G5" s="156" t="s">
        <v>252</v>
      </c>
      <c r="H5" s="162" t="s">
        <v>289</v>
      </c>
      <c r="I5" s="552"/>
      <c r="J5" s="154"/>
    </row>
    <row r="6" spans="1:10" s="2" customFormat="1" ht="6.75" customHeight="1" x14ac:dyDescent="0.2">
      <c r="A6" s="163"/>
      <c r="B6" s="149"/>
      <c r="C6" s="149"/>
      <c r="D6" s="150"/>
      <c r="E6" s="150"/>
      <c r="F6" s="298"/>
      <c r="G6" s="150"/>
      <c r="H6" s="153"/>
      <c r="I6" s="552"/>
      <c r="J6" s="154"/>
    </row>
    <row r="7" spans="1:10" s="2" customFormat="1" ht="24.75" customHeight="1" x14ac:dyDescent="0.2">
      <c r="A7" s="164" t="s">
        <v>0</v>
      </c>
      <c r="B7" s="165"/>
      <c r="C7" s="165"/>
      <c r="D7" s="164" t="s">
        <v>3</v>
      </c>
      <c r="E7" s="164" t="s">
        <v>4</v>
      </c>
      <c r="F7" s="300"/>
      <c r="G7" s="164" t="s">
        <v>5</v>
      </c>
      <c r="H7" s="168" t="s">
        <v>6</v>
      </c>
      <c r="I7" s="553" t="s">
        <v>246</v>
      </c>
      <c r="J7" s="164" t="s">
        <v>41</v>
      </c>
    </row>
    <row r="8" spans="1:10" s="2" customFormat="1" ht="12.75" customHeight="1" x14ac:dyDescent="0.2">
      <c r="A8" s="170" t="s">
        <v>9</v>
      </c>
      <c r="B8" s="170">
        <v>2</v>
      </c>
      <c r="C8" s="170">
        <v>3</v>
      </c>
      <c r="D8" s="170" t="s">
        <v>17</v>
      </c>
      <c r="E8" s="170">
        <v>5</v>
      </c>
      <c r="F8" s="301"/>
      <c r="G8" s="170" t="s">
        <v>20</v>
      </c>
      <c r="H8" s="173" t="s">
        <v>21</v>
      </c>
      <c r="I8" s="554" t="s">
        <v>23</v>
      </c>
      <c r="J8" s="170">
        <v>9</v>
      </c>
    </row>
    <row r="9" spans="1:10" s="2" customFormat="1" ht="6" customHeight="1" x14ac:dyDescent="0.2">
      <c r="A9" s="175"/>
      <c r="B9" s="176"/>
      <c r="C9" s="176"/>
      <c r="D9" s="177"/>
      <c r="E9" s="177"/>
      <c r="F9" s="302"/>
      <c r="G9" s="177"/>
      <c r="H9" s="180"/>
      <c r="I9" s="557"/>
      <c r="J9" s="177"/>
    </row>
    <row r="10" spans="1:10" s="3" customFormat="1" ht="35.1" customHeight="1" thickBot="1" x14ac:dyDescent="0.25">
      <c r="A10" s="303" t="s">
        <v>236</v>
      </c>
      <c r="B10" s="304"/>
      <c r="C10" s="304"/>
      <c r="D10" s="304" t="s">
        <v>329</v>
      </c>
      <c r="E10" s="66"/>
      <c r="F10" s="305"/>
      <c r="G10" s="306"/>
      <c r="H10" s="307"/>
      <c r="I10" s="558"/>
      <c r="J10" s="308"/>
    </row>
    <row r="11" spans="1:10" x14ac:dyDescent="0.2">
      <c r="A11" s="309"/>
      <c r="B11" s="310"/>
      <c r="C11" s="310"/>
      <c r="D11" s="295"/>
      <c r="E11" s="75"/>
      <c r="F11" s="296"/>
      <c r="G11" s="80"/>
      <c r="H11" s="75"/>
      <c r="I11" s="559"/>
      <c r="J11" s="311"/>
    </row>
    <row r="12" spans="1:10" x14ac:dyDescent="0.2">
      <c r="A12" s="312"/>
      <c r="B12" s="287" t="s">
        <v>328</v>
      </c>
      <c r="C12" s="77"/>
      <c r="D12" s="287" t="s">
        <v>465</v>
      </c>
      <c r="E12" s="71"/>
      <c r="F12" s="78"/>
      <c r="G12" s="77"/>
      <c r="H12" s="71"/>
      <c r="I12" s="560"/>
      <c r="J12" s="313" t="s">
        <v>249</v>
      </c>
    </row>
    <row r="13" spans="1:10" x14ac:dyDescent="0.2">
      <c r="A13" s="312"/>
      <c r="B13" s="314"/>
      <c r="C13" s="77"/>
      <c r="D13" s="314"/>
      <c r="E13" s="71"/>
      <c r="F13" s="78"/>
      <c r="G13" s="77"/>
      <c r="H13" s="71"/>
      <c r="I13" s="560"/>
      <c r="J13" s="313"/>
    </row>
    <row r="14" spans="1:10" x14ac:dyDescent="0.2">
      <c r="A14" s="312"/>
      <c r="B14" s="314"/>
      <c r="C14" s="77"/>
      <c r="D14" s="315" t="s">
        <v>332</v>
      </c>
      <c r="E14" s="71"/>
      <c r="F14" s="78"/>
      <c r="G14" s="77"/>
      <c r="H14" s="71"/>
      <c r="I14" s="560"/>
      <c r="J14" s="313"/>
    </row>
    <row r="15" spans="1:10" x14ac:dyDescent="0.2">
      <c r="A15" s="312"/>
      <c r="B15" s="314"/>
      <c r="C15" s="77">
        <v>1</v>
      </c>
      <c r="D15" s="316" t="s">
        <v>470</v>
      </c>
      <c r="E15" s="79">
        <v>12</v>
      </c>
      <c r="F15" s="78" t="s">
        <v>11</v>
      </c>
      <c r="G15" s="77">
        <v>2</v>
      </c>
      <c r="H15" s="71">
        <v>0</v>
      </c>
      <c r="I15" s="560">
        <f>E15*G15*H15</f>
        <v>0</v>
      </c>
      <c r="J15" s="313"/>
    </row>
    <row r="16" spans="1:10" x14ac:dyDescent="0.2">
      <c r="A16" s="312"/>
      <c r="B16" s="314"/>
      <c r="C16" s="77"/>
      <c r="D16" s="314"/>
      <c r="E16" s="71"/>
      <c r="F16" s="78"/>
      <c r="G16" s="77"/>
      <c r="H16" s="71"/>
      <c r="I16" s="560"/>
      <c r="J16" s="313"/>
    </row>
    <row r="17" spans="1:10" x14ac:dyDescent="0.2">
      <c r="A17" s="312"/>
      <c r="B17" s="314"/>
      <c r="C17" s="77"/>
      <c r="D17" s="315" t="s">
        <v>54</v>
      </c>
      <c r="E17" s="71"/>
      <c r="F17" s="78"/>
      <c r="G17" s="77"/>
      <c r="H17" s="71"/>
      <c r="I17" s="560"/>
      <c r="J17" s="313"/>
    </row>
    <row r="18" spans="1:10" x14ac:dyDescent="0.2">
      <c r="A18" s="312"/>
      <c r="B18" s="314"/>
      <c r="C18" s="77">
        <v>2</v>
      </c>
      <c r="D18" s="316" t="s">
        <v>472</v>
      </c>
      <c r="E18" s="79">
        <v>12</v>
      </c>
      <c r="F18" s="78" t="s">
        <v>11</v>
      </c>
      <c r="G18" s="77">
        <v>2</v>
      </c>
      <c r="H18" s="71">
        <v>0</v>
      </c>
      <c r="I18" s="560">
        <f>E18*G18*H18</f>
        <v>0</v>
      </c>
      <c r="J18" s="313"/>
    </row>
    <row r="19" spans="1:10" ht="63.75" x14ac:dyDescent="0.2">
      <c r="A19" s="312"/>
      <c r="B19" s="314"/>
      <c r="C19" s="77"/>
      <c r="D19" s="318" t="s">
        <v>473</v>
      </c>
      <c r="E19" s="79" t="s">
        <v>249</v>
      </c>
      <c r="F19" s="78" t="s">
        <v>249</v>
      </c>
      <c r="G19" s="77" t="s">
        <v>249</v>
      </c>
      <c r="H19" s="71" t="s">
        <v>249</v>
      </c>
      <c r="I19" s="560" t="s">
        <v>249</v>
      </c>
      <c r="J19" s="313"/>
    </row>
    <row r="20" spans="1:10" x14ac:dyDescent="0.2">
      <c r="A20" s="312"/>
      <c r="B20" s="314"/>
      <c r="C20" s="77"/>
      <c r="D20" s="315"/>
      <c r="E20" s="71"/>
      <c r="F20" s="78"/>
      <c r="G20" s="77"/>
      <c r="H20" s="71"/>
      <c r="I20" s="560"/>
      <c r="J20" s="313"/>
    </row>
    <row r="21" spans="1:10" x14ac:dyDescent="0.2">
      <c r="A21" s="312"/>
      <c r="B21" s="314"/>
      <c r="C21" s="77"/>
      <c r="D21" s="315" t="s">
        <v>334</v>
      </c>
      <c r="E21" s="71"/>
      <c r="F21" s="78"/>
      <c r="G21" s="77"/>
      <c r="H21" s="71"/>
      <c r="I21" s="560"/>
      <c r="J21" s="313"/>
    </row>
    <row r="22" spans="1:10" x14ac:dyDescent="0.2">
      <c r="A22" s="312"/>
      <c r="B22" s="314"/>
      <c r="C22" s="77"/>
      <c r="D22" s="315"/>
      <c r="E22" s="71"/>
      <c r="F22" s="78"/>
      <c r="G22" s="77"/>
      <c r="H22" s="71"/>
      <c r="I22" s="560"/>
      <c r="J22" s="313"/>
    </row>
    <row r="23" spans="1:10" x14ac:dyDescent="0.2">
      <c r="A23" s="312"/>
      <c r="B23" s="314"/>
      <c r="C23" s="77"/>
      <c r="D23" s="315" t="s">
        <v>333</v>
      </c>
      <c r="E23" s="71"/>
      <c r="F23" s="78"/>
      <c r="G23" s="77"/>
      <c r="H23" s="71"/>
      <c r="I23" s="560"/>
      <c r="J23" s="313"/>
    </row>
    <row r="24" spans="1:10" x14ac:dyDescent="0.2">
      <c r="A24" s="312"/>
      <c r="B24" s="314"/>
      <c r="C24" s="77">
        <v>4</v>
      </c>
      <c r="D24" s="316" t="s">
        <v>471</v>
      </c>
      <c r="E24" s="79">
        <v>12</v>
      </c>
      <c r="F24" s="78" t="s">
        <v>11</v>
      </c>
      <c r="G24" s="77">
        <v>2</v>
      </c>
      <c r="H24" s="71">
        <v>0</v>
      </c>
      <c r="I24" s="560">
        <f>E24*G24*H24</f>
        <v>0</v>
      </c>
      <c r="J24" s="313"/>
    </row>
    <row r="25" spans="1:10" x14ac:dyDescent="0.2">
      <c r="A25" s="312"/>
      <c r="B25" s="314"/>
      <c r="C25" s="77"/>
      <c r="D25" s="314"/>
      <c r="E25" s="71"/>
      <c r="F25" s="78"/>
      <c r="G25" s="77"/>
      <c r="H25" s="71"/>
      <c r="I25" s="560"/>
      <c r="J25" s="313"/>
    </row>
    <row r="26" spans="1:10" x14ac:dyDescent="0.2">
      <c r="A26" s="312"/>
      <c r="B26" s="319"/>
      <c r="C26" s="77"/>
      <c r="D26" s="315" t="s">
        <v>46</v>
      </c>
      <c r="E26" s="71"/>
      <c r="F26" s="78"/>
      <c r="G26" s="77"/>
      <c r="H26" s="71"/>
      <c r="I26" s="560"/>
      <c r="J26" s="320"/>
    </row>
    <row r="27" spans="1:10" x14ac:dyDescent="0.2">
      <c r="A27" s="312"/>
      <c r="B27" s="353"/>
      <c r="C27" s="84"/>
      <c r="D27" s="321" t="s">
        <v>474</v>
      </c>
      <c r="E27" s="71">
        <v>3.3</v>
      </c>
      <c r="F27" s="78" t="s">
        <v>26</v>
      </c>
      <c r="G27" s="77">
        <v>4</v>
      </c>
      <c r="H27" s="71">
        <v>0</v>
      </c>
      <c r="I27" s="560">
        <f>E27*G27*H27</f>
        <v>0</v>
      </c>
      <c r="J27" s="320"/>
    </row>
    <row r="28" spans="1:10" x14ac:dyDescent="0.2">
      <c r="A28" s="312"/>
      <c r="B28" s="353"/>
      <c r="C28" s="84"/>
      <c r="D28" s="321" t="s">
        <v>475</v>
      </c>
      <c r="E28" s="71">
        <v>0.75</v>
      </c>
      <c r="F28" s="78" t="s">
        <v>26</v>
      </c>
      <c r="G28" s="77">
        <v>4</v>
      </c>
      <c r="H28" s="71">
        <v>0</v>
      </c>
      <c r="I28" s="560">
        <f>E28*G28*H28</f>
        <v>0</v>
      </c>
      <c r="J28" s="320"/>
    </row>
    <row r="29" spans="1:10" x14ac:dyDescent="0.2">
      <c r="A29" s="312"/>
      <c r="B29" s="314"/>
      <c r="C29" s="77">
        <v>6</v>
      </c>
      <c r="D29" s="321" t="s">
        <v>360</v>
      </c>
      <c r="E29" s="71"/>
      <c r="F29" s="78" t="s">
        <v>254</v>
      </c>
      <c r="G29" s="77">
        <v>1</v>
      </c>
      <c r="H29" s="71">
        <v>0</v>
      </c>
      <c r="I29" s="560">
        <f>G29*H29</f>
        <v>0</v>
      </c>
      <c r="J29" s="313"/>
    </row>
    <row r="30" spans="1:10" ht="25.5" x14ac:dyDescent="0.2">
      <c r="A30" s="312"/>
      <c r="B30" s="314"/>
      <c r="C30" s="77">
        <v>7</v>
      </c>
      <c r="D30" s="321" t="s">
        <v>377</v>
      </c>
      <c r="E30" s="71"/>
      <c r="F30" s="78" t="s">
        <v>254</v>
      </c>
      <c r="G30" s="77">
        <v>1</v>
      </c>
      <c r="H30" s="71">
        <v>0</v>
      </c>
      <c r="I30" s="560">
        <f>G30*H30</f>
        <v>0</v>
      </c>
      <c r="J30" s="313"/>
    </row>
    <row r="31" spans="1:10" ht="13.5" thickBot="1" x14ac:dyDescent="0.25">
      <c r="A31" s="322"/>
      <c r="B31" s="323"/>
      <c r="C31" s="324"/>
      <c r="D31" s="325"/>
      <c r="E31" s="76"/>
      <c r="F31" s="82"/>
      <c r="G31" s="83"/>
      <c r="H31" s="76"/>
      <c r="I31" s="561"/>
      <c r="J31" s="326"/>
    </row>
    <row r="32" spans="1:10" ht="13.5" thickBot="1" x14ac:dyDescent="0.25">
      <c r="A32" s="327"/>
      <c r="B32" s="328"/>
      <c r="C32" s="329"/>
      <c r="D32" s="227" t="s">
        <v>466</v>
      </c>
      <c r="E32" s="227"/>
      <c r="F32" s="227"/>
      <c r="G32" s="227"/>
      <c r="H32" s="227"/>
      <c r="I32" s="562">
        <f>SUM(I12:I31)</f>
        <v>0</v>
      </c>
      <c r="J32" s="330"/>
    </row>
    <row r="33" spans="1:10" x14ac:dyDescent="0.2">
      <c r="A33" s="309"/>
      <c r="B33" s="310"/>
      <c r="C33" s="310"/>
      <c r="D33" s="295"/>
      <c r="E33" s="75"/>
      <c r="F33" s="296"/>
      <c r="G33" s="80"/>
      <c r="H33" s="75"/>
      <c r="I33" s="559"/>
      <c r="J33" s="311"/>
    </row>
    <row r="34" spans="1:10" x14ac:dyDescent="0.2">
      <c r="A34" s="312"/>
      <c r="B34" s="287" t="s">
        <v>238</v>
      </c>
      <c r="C34" s="77"/>
      <c r="D34" s="287" t="s">
        <v>467</v>
      </c>
      <c r="E34" s="71"/>
      <c r="F34" s="78"/>
      <c r="G34" s="77"/>
      <c r="H34" s="71"/>
      <c r="I34" s="560"/>
      <c r="J34" s="313" t="s">
        <v>249</v>
      </c>
    </row>
    <row r="35" spans="1:10" x14ac:dyDescent="0.2">
      <c r="A35" s="312"/>
      <c r="B35" s="314"/>
      <c r="C35" s="77"/>
      <c r="D35" s="314"/>
      <c r="E35" s="71"/>
      <c r="F35" s="78"/>
      <c r="G35" s="77"/>
      <c r="H35" s="71"/>
      <c r="I35" s="560"/>
      <c r="J35" s="313"/>
    </row>
    <row r="36" spans="1:10" x14ac:dyDescent="0.2">
      <c r="A36" s="312"/>
      <c r="B36" s="314"/>
      <c r="C36" s="77"/>
      <c r="D36" s="315" t="s">
        <v>332</v>
      </c>
      <c r="E36" s="71"/>
      <c r="F36" s="78"/>
      <c r="G36" s="77"/>
      <c r="H36" s="71"/>
      <c r="I36" s="560"/>
      <c r="J36" s="313"/>
    </row>
    <row r="37" spans="1:10" x14ac:dyDescent="0.2">
      <c r="A37" s="312"/>
      <c r="B37" s="314"/>
      <c r="C37" s="77"/>
      <c r="D37" s="315" t="s">
        <v>54</v>
      </c>
      <c r="E37" s="71"/>
      <c r="F37" s="78"/>
      <c r="G37" s="77"/>
      <c r="H37" s="71"/>
      <c r="I37" s="560"/>
      <c r="J37" s="313"/>
    </row>
    <row r="38" spans="1:10" x14ac:dyDescent="0.2">
      <c r="A38" s="312"/>
      <c r="B38" s="314"/>
      <c r="C38" s="77">
        <v>2</v>
      </c>
      <c r="D38" s="316" t="s">
        <v>476</v>
      </c>
      <c r="E38" s="79">
        <v>16</v>
      </c>
      <c r="F38" s="78" t="s">
        <v>11</v>
      </c>
      <c r="G38" s="77">
        <v>2</v>
      </c>
      <c r="H38" s="71">
        <v>0</v>
      </c>
      <c r="I38" s="560">
        <f>E38*G38*H38</f>
        <v>0</v>
      </c>
      <c r="J38" s="313"/>
    </row>
    <row r="39" spans="1:10" ht="51" x14ac:dyDescent="0.2">
      <c r="A39" s="312"/>
      <c r="B39" s="314"/>
      <c r="C39" s="77"/>
      <c r="D39" s="318" t="s">
        <v>468</v>
      </c>
      <c r="E39" s="79" t="s">
        <v>249</v>
      </c>
      <c r="F39" s="78" t="s">
        <v>249</v>
      </c>
      <c r="G39" s="77" t="s">
        <v>249</v>
      </c>
      <c r="H39" s="71" t="s">
        <v>249</v>
      </c>
      <c r="I39" s="560" t="s">
        <v>249</v>
      </c>
      <c r="J39" s="313"/>
    </row>
    <row r="40" spans="1:10" x14ac:dyDescent="0.2">
      <c r="A40" s="312"/>
      <c r="B40" s="314"/>
      <c r="C40" s="77"/>
      <c r="D40" s="315" t="s">
        <v>334</v>
      </c>
      <c r="E40" s="71"/>
      <c r="F40" s="78"/>
      <c r="G40" s="77"/>
      <c r="H40" s="71"/>
      <c r="I40" s="560"/>
      <c r="J40" s="313"/>
    </row>
    <row r="41" spans="1:10" x14ac:dyDescent="0.2">
      <c r="A41" s="312"/>
      <c r="B41" s="314"/>
      <c r="C41" s="77"/>
      <c r="D41" s="315" t="s">
        <v>333</v>
      </c>
      <c r="E41" s="71"/>
      <c r="F41" s="78"/>
      <c r="G41" s="77"/>
      <c r="H41" s="71"/>
      <c r="I41" s="560"/>
      <c r="J41" s="313"/>
    </row>
    <row r="42" spans="1:10" x14ac:dyDescent="0.2">
      <c r="A42" s="312"/>
      <c r="B42" s="319"/>
      <c r="C42" s="77"/>
      <c r="D42" s="315" t="s">
        <v>46</v>
      </c>
      <c r="E42" s="71"/>
      <c r="F42" s="78"/>
      <c r="G42" s="77"/>
      <c r="H42" s="71"/>
      <c r="I42" s="560"/>
      <c r="J42" s="320"/>
    </row>
    <row r="43" spans="1:10" x14ac:dyDescent="0.2">
      <c r="A43" s="312"/>
      <c r="B43" s="314"/>
      <c r="C43" s="77">
        <v>7</v>
      </c>
      <c r="D43" s="321" t="s">
        <v>361</v>
      </c>
      <c r="E43" s="71"/>
      <c r="F43" s="78" t="s">
        <v>254</v>
      </c>
      <c r="G43" s="77">
        <v>1</v>
      </c>
      <c r="H43" s="71">
        <v>0</v>
      </c>
      <c r="I43" s="560">
        <f>G43*H43</f>
        <v>0</v>
      </c>
      <c r="J43" s="313"/>
    </row>
    <row r="44" spans="1:10" x14ac:dyDescent="0.2">
      <c r="A44" s="312"/>
      <c r="B44" s="354"/>
      <c r="C44" s="84"/>
      <c r="D44" s="202"/>
      <c r="E44" s="85"/>
      <c r="F44" s="100"/>
      <c r="G44" s="84"/>
      <c r="H44" s="85"/>
      <c r="I44" s="563"/>
      <c r="J44" s="313"/>
    </row>
    <row r="45" spans="1:10" x14ac:dyDescent="0.2">
      <c r="A45" s="312"/>
      <c r="B45" s="354"/>
      <c r="C45" s="84"/>
      <c r="D45" s="315" t="s">
        <v>385</v>
      </c>
      <c r="E45" s="85"/>
      <c r="F45" s="100"/>
      <c r="G45" s="84"/>
      <c r="H45" s="85"/>
      <c r="I45" s="563"/>
      <c r="J45" s="313"/>
    </row>
    <row r="46" spans="1:10" x14ac:dyDescent="0.2">
      <c r="A46" s="312"/>
      <c r="B46" s="354"/>
      <c r="C46" s="84"/>
      <c r="D46" s="321" t="s">
        <v>469</v>
      </c>
      <c r="E46" s="71"/>
      <c r="F46" s="78" t="s">
        <v>254</v>
      </c>
      <c r="G46" s="77">
        <v>2</v>
      </c>
      <c r="H46" s="71">
        <v>0</v>
      </c>
      <c r="I46" s="560">
        <f>G46*H46</f>
        <v>0</v>
      </c>
      <c r="J46" s="313"/>
    </row>
    <row r="47" spans="1:10" ht="13.5" thickBot="1" x14ac:dyDescent="0.25">
      <c r="A47" s="322"/>
      <c r="B47" s="323"/>
      <c r="C47" s="324"/>
      <c r="D47" s="325"/>
      <c r="E47" s="76"/>
      <c r="F47" s="82"/>
      <c r="G47" s="83"/>
      <c r="H47" s="76"/>
      <c r="I47" s="561"/>
      <c r="J47" s="326"/>
    </row>
    <row r="48" spans="1:10" ht="13.5" thickBot="1" x14ac:dyDescent="0.25">
      <c r="A48" s="327"/>
      <c r="B48" s="328"/>
      <c r="C48" s="329"/>
      <c r="D48" s="227" t="s">
        <v>376</v>
      </c>
      <c r="E48" s="227"/>
      <c r="F48" s="227"/>
      <c r="G48" s="227"/>
      <c r="H48" s="227"/>
      <c r="I48" s="562">
        <f>SUM(I34:I47)</f>
        <v>0</v>
      </c>
      <c r="J48" s="330"/>
    </row>
    <row r="49" spans="1:10" x14ac:dyDescent="0.2">
      <c r="A49" s="219"/>
      <c r="B49" s="287" t="s">
        <v>235</v>
      </c>
      <c r="C49" s="267"/>
      <c r="D49" s="217" t="s">
        <v>158</v>
      </c>
      <c r="F49" s="62"/>
      <c r="G49" s="8"/>
      <c r="H49" s="11"/>
      <c r="I49" s="564"/>
      <c r="J49" s="339"/>
    </row>
    <row r="50" spans="1:10" x14ac:dyDescent="0.2">
      <c r="A50" s="340"/>
      <c r="B50" s="341"/>
      <c r="C50" s="77"/>
      <c r="D50" s="237"/>
      <c r="F50" s="63"/>
      <c r="G50" s="60"/>
      <c r="H50" s="11"/>
      <c r="I50" s="564"/>
      <c r="J50" s="342"/>
    </row>
    <row r="51" spans="1:10" ht="14.25" x14ac:dyDescent="0.2">
      <c r="A51" s="340"/>
      <c r="B51" s="341"/>
      <c r="C51" s="77" t="s">
        <v>249</v>
      </c>
      <c r="D51" s="237" t="s">
        <v>339</v>
      </c>
      <c r="E51" s="61">
        <f>E53*G53+E54*G54+E55*G55</f>
        <v>106</v>
      </c>
      <c r="F51" s="63" t="s">
        <v>342</v>
      </c>
      <c r="G51" s="60">
        <v>1</v>
      </c>
      <c r="H51" s="11">
        <v>0</v>
      </c>
      <c r="I51" s="564">
        <f>E51*G51*H51</f>
        <v>0</v>
      </c>
      <c r="J51" s="342"/>
    </row>
    <row r="52" spans="1:10" x14ac:dyDescent="0.2">
      <c r="A52" s="219"/>
      <c r="B52" s="267"/>
      <c r="C52" s="84"/>
      <c r="D52" s="238" t="s">
        <v>415</v>
      </c>
      <c r="E52" s="85"/>
      <c r="F52" s="62"/>
      <c r="G52" s="8"/>
      <c r="H52" s="11"/>
      <c r="I52" s="564"/>
      <c r="J52" s="339"/>
    </row>
    <row r="53" spans="1:10" ht="14.25" x14ac:dyDescent="0.2">
      <c r="A53" s="340"/>
      <c r="B53" s="341"/>
      <c r="C53" s="77"/>
      <c r="D53" s="279" t="s">
        <v>882</v>
      </c>
      <c r="E53" s="61">
        <v>2</v>
      </c>
      <c r="F53" s="63" t="s">
        <v>342</v>
      </c>
      <c r="G53" s="60">
        <v>2</v>
      </c>
      <c r="H53" s="11" t="s">
        <v>249</v>
      </c>
      <c r="I53" s="564"/>
      <c r="J53" s="342"/>
    </row>
    <row r="54" spans="1:10" ht="14.25" x14ac:dyDescent="0.2">
      <c r="A54" s="340"/>
      <c r="B54" s="341"/>
      <c r="C54" s="77"/>
      <c r="D54" s="279" t="s">
        <v>555</v>
      </c>
      <c r="E54" s="61">
        <v>8</v>
      </c>
      <c r="F54" s="63" t="s">
        <v>342</v>
      </c>
      <c r="G54" s="60">
        <v>2</v>
      </c>
      <c r="H54" s="11"/>
      <c r="I54" s="564"/>
      <c r="J54" s="342"/>
    </row>
    <row r="55" spans="1:10" ht="14.25" x14ac:dyDescent="0.2">
      <c r="A55" s="219"/>
      <c r="B55" s="267"/>
      <c r="C55" s="84"/>
      <c r="D55" s="279" t="s">
        <v>556</v>
      </c>
      <c r="E55" s="61">
        <v>43</v>
      </c>
      <c r="F55" s="63" t="s">
        <v>342</v>
      </c>
      <c r="G55" s="60">
        <v>2</v>
      </c>
      <c r="H55" s="11"/>
      <c r="I55" s="564"/>
      <c r="J55" s="339"/>
    </row>
    <row r="56" spans="1:10" x14ac:dyDescent="0.2">
      <c r="A56" s="219"/>
      <c r="B56" s="267"/>
      <c r="C56" s="84"/>
      <c r="D56" s="238"/>
      <c r="E56" s="85"/>
      <c r="F56" s="62"/>
      <c r="G56" s="8"/>
      <c r="H56" s="11"/>
      <c r="I56" s="564"/>
      <c r="J56" s="339"/>
    </row>
    <row r="57" spans="1:10" ht="14.25" x14ac:dyDescent="0.2">
      <c r="A57" s="219"/>
      <c r="B57" s="267"/>
      <c r="C57" s="201" t="s">
        <v>152</v>
      </c>
      <c r="D57" s="243" t="s">
        <v>553</v>
      </c>
      <c r="E57" s="9">
        <f>E59*G59+E60*G60+E61*G61</f>
        <v>106</v>
      </c>
      <c r="F57" s="63" t="s">
        <v>342</v>
      </c>
      <c r="G57" s="8">
        <v>1</v>
      </c>
      <c r="H57" s="11">
        <v>0</v>
      </c>
      <c r="I57" s="564">
        <f>E57*G57*H57</f>
        <v>0</v>
      </c>
      <c r="J57" s="215"/>
    </row>
    <row r="58" spans="1:10" ht="38.25" x14ac:dyDescent="0.2">
      <c r="A58" s="219"/>
      <c r="B58" s="267"/>
      <c r="C58" s="84"/>
      <c r="D58" s="242" t="s">
        <v>515</v>
      </c>
      <c r="E58" s="85"/>
      <c r="F58" s="62"/>
      <c r="G58" s="8"/>
      <c r="H58" s="11"/>
      <c r="I58" s="564"/>
      <c r="J58" s="339"/>
    </row>
    <row r="59" spans="1:10" ht="14.25" x14ac:dyDescent="0.2">
      <c r="A59" s="239"/>
      <c r="B59" s="284"/>
      <c r="C59" s="77"/>
      <c r="D59" s="279" t="s">
        <v>554</v>
      </c>
      <c r="E59" s="61">
        <v>2</v>
      </c>
      <c r="F59" s="63" t="s">
        <v>342</v>
      </c>
      <c r="G59" s="60">
        <v>2</v>
      </c>
      <c r="H59" s="74"/>
      <c r="I59" s="565"/>
      <c r="J59" s="344"/>
    </row>
    <row r="60" spans="1:10" ht="14.25" x14ac:dyDescent="0.2">
      <c r="A60" s="239"/>
      <c r="B60" s="284"/>
      <c r="C60" s="77"/>
      <c r="D60" s="279" t="s">
        <v>555</v>
      </c>
      <c r="E60" s="61">
        <v>8</v>
      </c>
      <c r="F60" s="63" t="s">
        <v>342</v>
      </c>
      <c r="G60" s="60">
        <v>2</v>
      </c>
      <c r="H60" s="74"/>
      <c r="I60" s="565"/>
      <c r="J60" s="344"/>
    </row>
    <row r="61" spans="1:10" ht="14.25" x14ac:dyDescent="0.2">
      <c r="A61" s="239"/>
      <c r="B61" s="284"/>
      <c r="C61" s="77"/>
      <c r="D61" s="279" t="s">
        <v>556</v>
      </c>
      <c r="E61" s="61">
        <v>43</v>
      </c>
      <c r="F61" s="63" t="s">
        <v>342</v>
      </c>
      <c r="G61" s="60">
        <v>2</v>
      </c>
      <c r="H61" s="74"/>
      <c r="I61" s="565"/>
      <c r="J61" s="344"/>
    </row>
    <row r="62" spans="1:10" ht="13.5" thickBot="1" x14ac:dyDescent="0.25">
      <c r="A62" s="239"/>
      <c r="B62" s="284"/>
      <c r="C62" s="285"/>
      <c r="D62" s="343"/>
      <c r="E62" s="71"/>
      <c r="F62" s="72"/>
      <c r="G62" s="73"/>
      <c r="H62" s="74"/>
      <c r="I62" s="565"/>
      <c r="J62" s="344"/>
    </row>
    <row r="63" spans="1:10" x14ac:dyDescent="0.2">
      <c r="A63" s="222"/>
      <c r="B63" s="345"/>
      <c r="C63" s="345"/>
      <c r="D63" s="346" t="s">
        <v>410</v>
      </c>
      <c r="E63" s="6"/>
      <c r="F63" s="347"/>
      <c r="G63" s="6"/>
      <c r="H63" s="22"/>
      <c r="I63" s="566">
        <f>SUM(I49:I62)</f>
        <v>0</v>
      </c>
      <c r="J63" s="348"/>
    </row>
    <row r="64" spans="1:10" ht="13.5" thickBot="1" x14ac:dyDescent="0.25">
      <c r="A64" s="349"/>
      <c r="B64" s="350"/>
      <c r="C64" s="350"/>
      <c r="D64" s="351"/>
      <c r="E64" s="65"/>
      <c r="F64" s="297"/>
      <c r="G64" s="27"/>
      <c r="H64" s="25"/>
      <c r="I64" s="567"/>
      <c r="J64" s="352"/>
    </row>
    <row r="65" spans="1:10" s="3" customFormat="1" ht="20.100000000000001" customHeight="1" thickBot="1" x14ac:dyDescent="0.25">
      <c r="A65" s="256"/>
      <c r="B65" s="293"/>
      <c r="C65" s="294"/>
      <c r="D65" s="227" t="s">
        <v>875</v>
      </c>
      <c r="E65" s="228"/>
      <c r="F65" s="229"/>
      <c r="G65" s="258"/>
      <c r="H65" s="231"/>
      <c r="I65" s="555">
        <f>I63+I48+I32</f>
        <v>0</v>
      </c>
      <c r="J65" s="215" t="s">
        <v>249</v>
      </c>
    </row>
    <row r="66" spans="1:10" x14ac:dyDescent="0.2">
      <c r="A66" s="29"/>
      <c r="B66" s="24"/>
      <c r="C66" s="24"/>
      <c r="D66" s="31"/>
      <c r="E66" s="65"/>
      <c r="G66" s="68"/>
      <c r="H66" s="69"/>
      <c r="I66" s="568"/>
      <c r="J66" s="30"/>
    </row>
    <row r="67" spans="1:10" x14ac:dyDescent="0.2">
      <c r="D67" s="31"/>
      <c r="E67" s="65"/>
      <c r="G67" s="68"/>
      <c r="H67" s="69"/>
      <c r="I67" s="568"/>
      <c r="J67" s="30"/>
    </row>
    <row r="68" spans="1:10" x14ac:dyDescent="0.2">
      <c r="D68" s="36" t="s">
        <v>240</v>
      </c>
      <c r="E68" s="65"/>
      <c r="G68" s="68"/>
      <c r="H68" s="69"/>
      <c r="I68" s="568"/>
      <c r="J68" s="30"/>
    </row>
    <row r="69" spans="1:10" x14ac:dyDescent="0.2">
      <c r="D69" s="37" t="s">
        <v>241</v>
      </c>
      <c r="E69" s="65"/>
      <c r="G69" s="68"/>
      <c r="H69" s="69"/>
      <c r="I69" s="568"/>
      <c r="J69" s="30"/>
    </row>
    <row r="70" spans="1:10" x14ac:dyDescent="0.2">
      <c r="A70" s="10"/>
      <c r="B70" s="10"/>
      <c r="C70" s="10"/>
      <c r="D70" s="37" t="s">
        <v>242</v>
      </c>
      <c r="E70" s="65"/>
      <c r="F70" s="70"/>
      <c r="G70" s="23"/>
      <c r="H70" s="23"/>
      <c r="I70" s="569"/>
      <c r="J70" s="23"/>
    </row>
    <row r="71" spans="1:10" x14ac:dyDescent="0.2">
      <c r="A71" s="10"/>
      <c r="B71" s="10"/>
      <c r="C71" s="10"/>
      <c r="D71" s="37" t="s">
        <v>243</v>
      </c>
      <c r="E71" s="65"/>
      <c r="F71" s="70"/>
      <c r="G71" s="23"/>
      <c r="H71" s="23"/>
      <c r="I71" s="569"/>
      <c r="J71" s="23"/>
    </row>
    <row r="72" spans="1:10" x14ac:dyDescent="0.2">
      <c r="A72" s="10"/>
      <c r="B72" s="10"/>
      <c r="C72" s="10"/>
      <c r="D72" s="37" t="s">
        <v>244</v>
      </c>
      <c r="E72" s="65"/>
      <c r="F72" s="70"/>
      <c r="G72" s="23"/>
      <c r="H72" s="23"/>
      <c r="I72" s="569"/>
      <c r="J72" s="23"/>
    </row>
    <row r="73" spans="1:10" x14ac:dyDescent="0.2">
      <c r="A73" s="10"/>
      <c r="B73" s="10"/>
      <c r="C73" s="10"/>
      <c r="D73" s="38" t="s">
        <v>245</v>
      </c>
      <c r="E73" s="65"/>
      <c r="F73" s="70"/>
      <c r="G73" s="23"/>
      <c r="H73" s="23"/>
      <c r="I73" s="569"/>
      <c r="J73" s="23"/>
    </row>
    <row r="74" spans="1:10" x14ac:dyDescent="0.2">
      <c r="A74" s="10"/>
      <c r="B74" s="10"/>
      <c r="C74" s="10"/>
      <c r="E74" s="65"/>
      <c r="F74" s="70"/>
      <c r="G74" s="23"/>
      <c r="H74" s="23"/>
      <c r="I74" s="569"/>
      <c r="J74" s="23"/>
    </row>
    <row r="75" spans="1:10" x14ac:dyDescent="0.2">
      <c r="A75" s="10"/>
      <c r="B75" s="10"/>
      <c r="C75" s="10"/>
      <c r="E75" s="65"/>
      <c r="F75" s="70"/>
      <c r="G75" s="23"/>
      <c r="H75" s="23"/>
      <c r="I75" s="569"/>
      <c r="J75" s="23"/>
    </row>
    <row r="76" spans="1:10" x14ac:dyDescent="0.2">
      <c r="A76" s="10"/>
      <c r="B76" s="10"/>
      <c r="C76" s="10"/>
      <c r="E76" s="65"/>
      <c r="F76" s="70"/>
      <c r="G76" s="23"/>
      <c r="H76" s="23"/>
      <c r="I76" s="569"/>
      <c r="J76" s="23"/>
    </row>
    <row r="77" spans="1:10" x14ac:dyDescent="0.2">
      <c r="A77" s="10"/>
      <c r="B77" s="10"/>
      <c r="C77" s="10"/>
      <c r="E77" s="65"/>
      <c r="F77" s="70"/>
      <c r="G77" s="23"/>
      <c r="H77" s="23"/>
      <c r="I77" s="569"/>
      <c r="J77" s="23"/>
    </row>
    <row r="78" spans="1:10" x14ac:dyDescent="0.2">
      <c r="A78" s="10"/>
      <c r="B78" s="10"/>
      <c r="C78" s="10"/>
      <c r="E78" s="65"/>
      <c r="F78" s="70"/>
      <c r="G78" s="23"/>
      <c r="H78" s="23"/>
      <c r="I78" s="569"/>
      <c r="J78" s="23"/>
    </row>
    <row r="79" spans="1:10" x14ac:dyDescent="0.2">
      <c r="A79" s="10"/>
      <c r="B79" s="10"/>
      <c r="C79" s="10"/>
      <c r="E79" s="65"/>
      <c r="F79" s="70"/>
      <c r="G79" s="23"/>
      <c r="H79" s="23"/>
      <c r="I79" s="569"/>
      <c r="J79" s="23"/>
    </row>
    <row r="80" spans="1:10" x14ac:dyDescent="0.2">
      <c r="A80" s="10"/>
      <c r="B80" s="10"/>
      <c r="C80" s="10"/>
      <c r="E80" s="65"/>
      <c r="F80" s="70"/>
      <c r="G80" s="23"/>
      <c r="H80" s="23"/>
      <c r="I80" s="569"/>
      <c r="J80" s="23"/>
    </row>
    <row r="81" spans="1:10" x14ac:dyDescent="0.2">
      <c r="A81" s="10"/>
      <c r="B81" s="10"/>
      <c r="C81" s="10"/>
      <c r="E81" s="65"/>
      <c r="F81" s="70"/>
      <c r="G81" s="23"/>
      <c r="H81" s="23"/>
      <c r="I81" s="569"/>
      <c r="J81" s="23"/>
    </row>
    <row r="82" spans="1:10" x14ac:dyDescent="0.2">
      <c r="A82" s="10"/>
      <c r="B82" s="10"/>
      <c r="C82" s="10"/>
      <c r="E82" s="65"/>
      <c r="F82" s="70"/>
      <c r="G82" s="23"/>
      <c r="H82" s="23"/>
      <c r="I82" s="569"/>
      <c r="J82" s="23"/>
    </row>
    <row r="83" spans="1:10" x14ac:dyDescent="0.2">
      <c r="A83" s="10"/>
      <c r="B83" s="10"/>
      <c r="C83" s="10"/>
      <c r="E83" s="65"/>
      <c r="F83" s="70"/>
      <c r="G83" s="23"/>
      <c r="H83" s="23"/>
      <c r="I83" s="569"/>
      <c r="J83" s="23"/>
    </row>
    <row r="84" spans="1:10" x14ac:dyDescent="0.2">
      <c r="A84" s="10"/>
      <c r="B84" s="10"/>
      <c r="C84" s="10"/>
      <c r="E84" s="65"/>
      <c r="F84" s="70"/>
      <c r="G84" s="23"/>
      <c r="H84" s="23"/>
      <c r="I84" s="569"/>
      <c r="J84" s="23"/>
    </row>
    <row r="85" spans="1:10" x14ac:dyDescent="0.2">
      <c r="A85" s="10"/>
      <c r="B85" s="10"/>
      <c r="C85" s="10"/>
      <c r="E85" s="65"/>
      <c r="F85" s="70"/>
      <c r="G85" s="23"/>
      <c r="H85" s="23"/>
      <c r="I85" s="569"/>
      <c r="J85" s="23"/>
    </row>
    <row r="86" spans="1:10" x14ac:dyDescent="0.2">
      <c r="A86" s="10"/>
      <c r="B86" s="10"/>
      <c r="C86" s="10"/>
      <c r="D86" s="10"/>
      <c r="E86" s="65"/>
      <c r="F86" s="70"/>
      <c r="G86" s="23"/>
      <c r="H86" s="23"/>
      <c r="I86" s="569"/>
      <c r="J86" s="23"/>
    </row>
    <row r="87" spans="1:10" x14ac:dyDescent="0.2">
      <c r="A87" s="10"/>
      <c r="B87" s="10"/>
      <c r="C87" s="10"/>
      <c r="D87" s="10"/>
      <c r="E87" s="65"/>
      <c r="F87" s="70"/>
      <c r="G87" s="23"/>
      <c r="H87" s="23"/>
      <c r="I87" s="569"/>
      <c r="J87" s="23"/>
    </row>
    <row r="88" spans="1:10" x14ac:dyDescent="0.2">
      <c r="A88" s="10"/>
      <c r="B88" s="10"/>
      <c r="C88" s="10"/>
      <c r="D88" s="10"/>
      <c r="E88" s="65"/>
      <c r="F88" s="70"/>
      <c r="G88" s="23"/>
      <c r="H88" s="23"/>
      <c r="I88" s="569"/>
      <c r="J88" s="23"/>
    </row>
    <row r="89" spans="1:10" x14ac:dyDescent="0.2">
      <c r="A89" s="10"/>
      <c r="B89" s="10"/>
      <c r="C89" s="10"/>
      <c r="D89" s="10"/>
      <c r="E89" s="65"/>
      <c r="F89" s="70"/>
      <c r="G89" s="23"/>
      <c r="H89" s="23"/>
      <c r="I89" s="569"/>
      <c r="J89" s="23"/>
    </row>
    <row r="90" spans="1:10" x14ac:dyDescent="0.2">
      <c r="A90" s="10"/>
      <c r="B90" s="10"/>
      <c r="C90" s="10"/>
      <c r="D90" s="10"/>
      <c r="E90" s="65"/>
      <c r="F90" s="70"/>
      <c r="G90" s="23"/>
      <c r="H90" s="23"/>
      <c r="I90" s="569"/>
      <c r="J90" s="23"/>
    </row>
    <row r="91" spans="1:10" x14ac:dyDescent="0.2">
      <c r="A91" s="10"/>
      <c r="B91" s="10"/>
      <c r="C91" s="10"/>
      <c r="D91" s="10"/>
      <c r="E91" s="65"/>
      <c r="F91" s="70"/>
      <c r="G91" s="23"/>
      <c r="H91" s="23"/>
      <c r="I91" s="569"/>
      <c r="J91" s="23"/>
    </row>
    <row r="92" spans="1:10" x14ac:dyDescent="0.2">
      <c r="A92" s="10"/>
      <c r="B92" s="10"/>
      <c r="C92" s="10"/>
      <c r="D92" s="10"/>
      <c r="E92" s="65"/>
      <c r="F92" s="70"/>
      <c r="G92" s="23"/>
      <c r="H92" s="23"/>
      <c r="I92" s="569"/>
      <c r="J92" s="23"/>
    </row>
    <row r="93" spans="1:10" x14ac:dyDescent="0.2">
      <c r="A93" s="10"/>
      <c r="B93" s="10"/>
      <c r="C93" s="10"/>
      <c r="D93" s="10"/>
      <c r="E93" s="65"/>
      <c r="F93" s="70"/>
      <c r="G93" s="23"/>
      <c r="H93" s="23"/>
      <c r="I93" s="569"/>
      <c r="J93" s="23"/>
    </row>
    <row r="94" spans="1:10" x14ac:dyDescent="0.2">
      <c r="A94" s="10"/>
      <c r="B94" s="10"/>
      <c r="C94" s="10"/>
      <c r="D94" s="10"/>
      <c r="E94" s="65"/>
      <c r="F94" s="70"/>
      <c r="G94" s="23"/>
      <c r="H94" s="23"/>
      <c r="I94" s="569"/>
      <c r="J94" s="23"/>
    </row>
    <row r="95" spans="1:10" x14ac:dyDescent="0.2">
      <c r="A95" s="10"/>
      <c r="B95" s="10"/>
      <c r="C95" s="10"/>
      <c r="D95" s="10"/>
      <c r="E95" s="65"/>
      <c r="F95" s="70"/>
      <c r="G95" s="23"/>
      <c r="H95" s="23"/>
      <c r="I95" s="569"/>
      <c r="J95" s="23"/>
    </row>
    <row r="96" spans="1:10" x14ac:dyDescent="0.2">
      <c r="A96" s="10"/>
      <c r="B96" s="10"/>
      <c r="C96" s="10"/>
      <c r="D96" s="10"/>
      <c r="E96" s="65"/>
      <c r="F96" s="70"/>
      <c r="G96" s="23"/>
      <c r="H96" s="23"/>
      <c r="I96" s="569"/>
      <c r="J96" s="23"/>
    </row>
    <row r="97" spans="1:10" x14ac:dyDescent="0.2">
      <c r="A97" s="10"/>
      <c r="B97" s="10"/>
      <c r="C97" s="10"/>
      <c r="D97" s="10"/>
      <c r="E97" s="65"/>
      <c r="F97" s="70"/>
      <c r="G97" s="23"/>
      <c r="H97" s="23"/>
      <c r="I97" s="569"/>
      <c r="J97" s="23"/>
    </row>
    <row r="98" spans="1:10" x14ac:dyDescent="0.2">
      <c r="A98" s="10"/>
      <c r="B98" s="10"/>
      <c r="C98" s="10"/>
      <c r="D98" s="10"/>
      <c r="E98" s="65"/>
      <c r="F98" s="70"/>
      <c r="G98" s="23"/>
      <c r="H98" s="23"/>
      <c r="I98" s="569"/>
      <c r="J98" s="23"/>
    </row>
    <row r="99" spans="1:10" x14ac:dyDescent="0.2">
      <c r="A99" s="10"/>
      <c r="B99" s="10"/>
      <c r="C99" s="10"/>
      <c r="D99" s="10"/>
      <c r="E99" s="65"/>
      <c r="F99" s="70"/>
      <c r="G99" s="23"/>
      <c r="H99" s="23"/>
      <c r="I99" s="569"/>
      <c r="J99" s="23"/>
    </row>
    <row r="100" spans="1:10" x14ac:dyDescent="0.2">
      <c r="A100" s="10"/>
      <c r="B100" s="10"/>
      <c r="C100" s="10"/>
      <c r="D100" s="10"/>
      <c r="E100" s="65"/>
      <c r="F100" s="70"/>
      <c r="G100" s="23"/>
      <c r="H100" s="23"/>
      <c r="I100" s="569"/>
      <c r="J100" s="23"/>
    </row>
    <row r="101" spans="1:10" x14ac:dyDescent="0.2">
      <c r="A101" s="10"/>
      <c r="B101" s="10"/>
      <c r="C101" s="10"/>
      <c r="D101" s="10"/>
      <c r="E101" s="65"/>
      <c r="F101" s="70"/>
      <c r="G101" s="23"/>
      <c r="H101" s="23"/>
      <c r="I101" s="569"/>
      <c r="J101" s="23"/>
    </row>
    <row r="102" spans="1:10" x14ac:dyDescent="0.2">
      <c r="A102" s="10"/>
      <c r="B102" s="10"/>
      <c r="C102" s="10"/>
      <c r="D102" s="10"/>
      <c r="E102" s="65"/>
      <c r="F102" s="70"/>
      <c r="G102" s="23"/>
      <c r="H102" s="23"/>
      <c r="I102" s="569"/>
      <c r="J102" s="23"/>
    </row>
    <row r="103" spans="1:10" x14ac:dyDescent="0.2">
      <c r="A103" s="10"/>
      <c r="B103" s="10"/>
      <c r="C103" s="10"/>
      <c r="D103" s="10"/>
      <c r="E103" s="65"/>
      <c r="F103" s="70"/>
      <c r="G103" s="23"/>
      <c r="H103" s="23"/>
      <c r="I103" s="569"/>
      <c r="J103" s="23"/>
    </row>
    <row r="104" spans="1:10" x14ac:dyDescent="0.2">
      <c r="A104" s="10"/>
      <c r="B104" s="10"/>
      <c r="C104" s="10"/>
      <c r="D104" s="10"/>
      <c r="E104" s="65"/>
      <c r="F104" s="70"/>
      <c r="G104" s="23"/>
      <c r="H104" s="23"/>
      <c r="I104" s="569"/>
      <c r="J104" s="23"/>
    </row>
    <row r="105" spans="1:10" x14ac:dyDescent="0.2">
      <c r="A105" s="10"/>
      <c r="B105" s="10"/>
      <c r="C105" s="10"/>
      <c r="D105" s="10"/>
      <c r="E105" s="65"/>
      <c r="F105" s="70"/>
      <c r="G105" s="23"/>
      <c r="H105" s="23"/>
      <c r="I105" s="569"/>
      <c r="J105" s="23"/>
    </row>
    <row r="106" spans="1:10" x14ac:dyDescent="0.2">
      <c r="A106" s="10"/>
      <c r="B106" s="10"/>
      <c r="C106" s="10"/>
      <c r="D106" s="10"/>
      <c r="E106" s="65"/>
      <c r="F106" s="70"/>
      <c r="G106" s="23"/>
      <c r="H106" s="23"/>
      <c r="I106" s="569"/>
      <c r="J106" s="23"/>
    </row>
    <row r="107" spans="1:10" x14ac:dyDescent="0.2">
      <c r="A107" s="10"/>
      <c r="B107" s="10"/>
      <c r="C107" s="10"/>
      <c r="D107" s="10"/>
      <c r="E107" s="65"/>
      <c r="F107" s="70"/>
      <c r="G107" s="23"/>
      <c r="H107" s="23"/>
      <c r="I107" s="569"/>
      <c r="J107" s="23"/>
    </row>
    <row r="108" spans="1:10" x14ac:dyDescent="0.2">
      <c r="A108" s="10"/>
      <c r="B108" s="10"/>
      <c r="C108" s="10"/>
      <c r="D108" s="10"/>
      <c r="E108" s="65"/>
      <c r="F108" s="70"/>
      <c r="G108" s="23"/>
      <c r="H108" s="23"/>
      <c r="I108" s="569"/>
      <c r="J108" s="23"/>
    </row>
    <row r="109" spans="1:10" x14ac:dyDescent="0.2">
      <c r="A109" s="10"/>
      <c r="B109" s="10"/>
      <c r="C109" s="10"/>
      <c r="D109" s="10"/>
      <c r="E109" s="65"/>
      <c r="F109" s="70"/>
      <c r="G109" s="23"/>
      <c r="H109" s="23"/>
      <c r="I109" s="569"/>
      <c r="J109" s="23"/>
    </row>
    <row r="110" spans="1:10" x14ac:dyDescent="0.2">
      <c r="A110" s="10"/>
      <c r="B110" s="10"/>
      <c r="C110" s="10"/>
      <c r="D110" s="10"/>
      <c r="E110" s="65"/>
      <c r="F110" s="70"/>
      <c r="G110" s="23"/>
      <c r="H110" s="23"/>
      <c r="I110" s="569"/>
      <c r="J110" s="23"/>
    </row>
    <row r="111" spans="1:10" x14ac:dyDescent="0.2">
      <c r="A111" s="10"/>
      <c r="B111" s="10"/>
      <c r="C111" s="10"/>
      <c r="D111" s="10"/>
      <c r="E111" s="65"/>
      <c r="F111" s="70"/>
      <c r="G111" s="23"/>
      <c r="H111" s="23"/>
      <c r="I111" s="569"/>
      <c r="J111" s="23"/>
    </row>
    <row r="112" spans="1:10" x14ac:dyDescent="0.2">
      <c r="A112" s="10"/>
      <c r="B112" s="10"/>
      <c r="C112" s="10"/>
      <c r="D112" s="10"/>
      <c r="E112" s="65"/>
      <c r="F112" s="70"/>
      <c r="G112" s="23"/>
      <c r="H112" s="23"/>
      <c r="I112" s="569"/>
      <c r="J112" s="23"/>
    </row>
    <row r="113" spans="1:10" x14ac:dyDescent="0.2">
      <c r="A113" s="10"/>
      <c r="B113" s="10"/>
      <c r="C113" s="10"/>
      <c r="D113" s="10"/>
      <c r="E113" s="65"/>
      <c r="F113" s="70"/>
      <c r="G113" s="23"/>
      <c r="H113" s="23"/>
      <c r="I113" s="569"/>
      <c r="J113" s="23"/>
    </row>
    <row r="114" spans="1:10" x14ac:dyDescent="0.2">
      <c r="A114" s="10"/>
      <c r="B114" s="10"/>
      <c r="C114" s="10"/>
      <c r="D114" s="10"/>
      <c r="E114" s="65"/>
      <c r="F114" s="70"/>
      <c r="G114" s="23"/>
      <c r="H114" s="23"/>
      <c r="I114" s="569"/>
      <c r="J114" s="23"/>
    </row>
    <row r="115" spans="1:10" x14ac:dyDescent="0.2">
      <c r="A115" s="10"/>
      <c r="B115" s="10"/>
      <c r="C115" s="10"/>
      <c r="D115" s="10"/>
      <c r="E115" s="65"/>
      <c r="F115" s="70"/>
      <c r="G115" s="23"/>
      <c r="H115" s="23"/>
      <c r="I115" s="569"/>
      <c r="J115" s="23"/>
    </row>
    <row r="116" spans="1:10" x14ac:dyDescent="0.2">
      <c r="A116" s="10"/>
      <c r="B116" s="10"/>
      <c r="C116" s="10"/>
      <c r="D116" s="10"/>
      <c r="E116" s="65"/>
      <c r="F116" s="70"/>
      <c r="G116" s="23"/>
      <c r="H116" s="23"/>
      <c r="I116" s="569"/>
      <c r="J116" s="23"/>
    </row>
    <row r="117" spans="1:10" x14ac:dyDescent="0.2">
      <c r="A117" s="10"/>
      <c r="B117" s="10"/>
      <c r="C117" s="10"/>
      <c r="D117" s="10"/>
      <c r="E117" s="65"/>
      <c r="F117" s="70"/>
      <c r="G117" s="23"/>
      <c r="H117" s="23"/>
      <c r="I117" s="569"/>
      <c r="J117" s="23"/>
    </row>
    <row r="118" spans="1:10" x14ac:dyDescent="0.2">
      <c r="A118" s="10"/>
      <c r="B118" s="10"/>
      <c r="C118" s="10"/>
      <c r="D118" s="10"/>
      <c r="E118" s="65"/>
      <c r="F118" s="70"/>
      <c r="G118" s="23"/>
      <c r="H118" s="23"/>
      <c r="I118" s="569"/>
      <c r="J118" s="23"/>
    </row>
    <row r="119" spans="1:10" x14ac:dyDescent="0.2">
      <c r="A119" s="10"/>
      <c r="B119" s="10"/>
      <c r="C119" s="10"/>
      <c r="D119" s="10"/>
      <c r="E119" s="65"/>
      <c r="F119" s="70"/>
      <c r="G119" s="23"/>
      <c r="H119" s="23"/>
      <c r="I119" s="569"/>
      <c r="J119" s="23"/>
    </row>
    <row r="120" spans="1:10" x14ac:dyDescent="0.2">
      <c r="A120" s="10"/>
      <c r="B120" s="10"/>
      <c r="C120" s="10"/>
      <c r="D120" s="10"/>
      <c r="E120" s="65"/>
      <c r="F120" s="70"/>
      <c r="G120" s="23"/>
      <c r="H120" s="23"/>
      <c r="I120" s="569"/>
      <c r="J120" s="23"/>
    </row>
    <row r="121" spans="1:10" x14ac:dyDescent="0.2">
      <c r="A121" s="10"/>
      <c r="B121" s="10"/>
      <c r="C121" s="10"/>
      <c r="D121" s="10"/>
      <c r="E121" s="65"/>
      <c r="F121" s="70"/>
      <c r="G121" s="23"/>
      <c r="H121" s="23"/>
      <c r="I121" s="569"/>
      <c r="J121" s="23"/>
    </row>
    <row r="122" spans="1:10" x14ac:dyDescent="0.2">
      <c r="A122" s="10"/>
      <c r="B122" s="10"/>
      <c r="C122" s="10"/>
      <c r="D122" s="10"/>
      <c r="E122" s="65"/>
      <c r="F122" s="70"/>
      <c r="G122" s="23"/>
      <c r="H122" s="23"/>
      <c r="I122" s="569"/>
      <c r="J122" s="23"/>
    </row>
    <row r="123" spans="1:10" x14ac:dyDescent="0.2">
      <c r="A123" s="10"/>
      <c r="B123" s="10"/>
      <c r="C123" s="10"/>
      <c r="D123" s="10"/>
      <c r="E123" s="65"/>
      <c r="F123" s="70"/>
      <c r="G123" s="23"/>
      <c r="H123" s="23"/>
      <c r="I123" s="569"/>
      <c r="J123" s="23"/>
    </row>
    <row r="124" spans="1:10" x14ac:dyDescent="0.2">
      <c r="A124" s="10"/>
      <c r="B124" s="10"/>
      <c r="C124" s="10"/>
      <c r="D124" s="10"/>
      <c r="E124" s="65"/>
      <c r="F124" s="70"/>
      <c r="G124" s="23"/>
      <c r="H124" s="23"/>
      <c r="I124" s="569"/>
      <c r="J124" s="23"/>
    </row>
    <row r="125" spans="1:10" x14ac:dyDescent="0.2">
      <c r="A125" s="10"/>
      <c r="B125" s="10"/>
      <c r="C125" s="10"/>
      <c r="D125" s="10"/>
      <c r="E125" s="65"/>
      <c r="F125" s="70"/>
      <c r="G125" s="23"/>
      <c r="H125" s="23"/>
      <c r="I125" s="569"/>
      <c r="J125" s="23"/>
    </row>
    <row r="126" spans="1:10" x14ac:dyDescent="0.2">
      <c r="A126" s="10"/>
      <c r="B126" s="10"/>
      <c r="C126" s="10"/>
      <c r="D126" s="10"/>
      <c r="E126" s="65"/>
      <c r="F126" s="70"/>
      <c r="G126" s="23"/>
      <c r="H126" s="23"/>
      <c r="I126" s="569"/>
      <c r="J126" s="23"/>
    </row>
    <row r="127" spans="1:10" x14ac:dyDescent="0.2">
      <c r="A127" s="10"/>
      <c r="B127" s="10"/>
      <c r="C127" s="10"/>
      <c r="D127" s="10"/>
      <c r="E127" s="65"/>
      <c r="F127" s="70"/>
      <c r="G127" s="23"/>
      <c r="H127" s="23"/>
      <c r="I127" s="569"/>
      <c r="J127" s="23"/>
    </row>
    <row r="128" spans="1:10" x14ac:dyDescent="0.2">
      <c r="A128" s="10"/>
      <c r="B128" s="10"/>
      <c r="C128" s="10"/>
      <c r="D128" s="10"/>
      <c r="E128" s="65"/>
      <c r="F128" s="70"/>
      <c r="G128" s="23"/>
      <c r="H128" s="23"/>
      <c r="I128" s="569"/>
      <c r="J128" s="23"/>
    </row>
    <row r="129" spans="1:10" x14ac:dyDescent="0.2">
      <c r="A129" s="10"/>
      <c r="B129" s="10"/>
      <c r="C129" s="10"/>
      <c r="D129" s="10"/>
      <c r="E129" s="65"/>
      <c r="F129" s="70"/>
      <c r="G129" s="23"/>
      <c r="H129" s="23"/>
      <c r="I129" s="569"/>
      <c r="J129" s="23"/>
    </row>
    <row r="130" spans="1:10" x14ac:dyDescent="0.2">
      <c r="A130" s="10"/>
      <c r="B130" s="10"/>
      <c r="C130" s="10"/>
      <c r="D130" s="10"/>
      <c r="E130" s="65"/>
      <c r="F130" s="70"/>
      <c r="G130" s="23"/>
      <c r="H130" s="23"/>
      <c r="I130" s="569"/>
      <c r="J130" s="23"/>
    </row>
    <row r="131" spans="1:10" x14ac:dyDescent="0.2">
      <c r="A131" s="10"/>
      <c r="B131" s="10"/>
      <c r="C131" s="10"/>
      <c r="D131" s="10"/>
      <c r="E131" s="65"/>
      <c r="F131" s="70"/>
      <c r="G131" s="23"/>
      <c r="H131" s="23"/>
      <c r="I131" s="569"/>
      <c r="J131" s="23"/>
    </row>
    <row r="132" spans="1:10" x14ac:dyDescent="0.2">
      <c r="A132" s="10"/>
      <c r="B132" s="10"/>
      <c r="C132" s="10"/>
      <c r="D132" s="10"/>
      <c r="E132" s="65"/>
      <c r="F132" s="70"/>
      <c r="G132" s="23"/>
      <c r="H132" s="23"/>
      <c r="I132" s="569"/>
      <c r="J132" s="23"/>
    </row>
    <row r="133" spans="1:10" x14ac:dyDescent="0.2">
      <c r="A133" s="10"/>
      <c r="B133" s="10"/>
      <c r="C133" s="10"/>
      <c r="D133" s="10"/>
      <c r="E133" s="65"/>
      <c r="F133" s="70"/>
      <c r="G133" s="23"/>
      <c r="H133" s="23"/>
      <c r="I133" s="569"/>
      <c r="J133" s="23"/>
    </row>
    <row r="134" spans="1:10" x14ac:dyDescent="0.2">
      <c r="A134" s="10"/>
      <c r="B134" s="10"/>
      <c r="C134" s="10"/>
      <c r="D134" s="10"/>
      <c r="E134" s="65"/>
      <c r="F134" s="70"/>
      <c r="G134" s="23"/>
      <c r="H134" s="23"/>
      <c r="I134" s="569"/>
      <c r="J134" s="23"/>
    </row>
    <row r="135" spans="1:10" x14ac:dyDescent="0.2">
      <c r="E135" s="65"/>
      <c r="G135" s="68"/>
      <c r="H135" s="69"/>
      <c r="I135" s="568"/>
      <c r="J135" s="30"/>
    </row>
    <row r="136" spans="1:10" x14ac:dyDescent="0.2">
      <c r="E136" s="65"/>
      <c r="G136" s="68"/>
      <c r="H136" s="69"/>
      <c r="I136" s="568"/>
      <c r="J136" s="30"/>
    </row>
    <row r="137" spans="1:10" x14ac:dyDescent="0.2">
      <c r="E137" s="65"/>
      <c r="G137" s="68"/>
      <c r="H137" s="69"/>
      <c r="I137" s="568"/>
      <c r="J137" s="30"/>
    </row>
    <row r="138" spans="1:10" x14ac:dyDescent="0.2">
      <c r="E138" s="67"/>
    </row>
  </sheetData>
  <pageMargins left="0.7" right="0.7" top="0.78740157499999996" bottom="0.78740157499999996" header="0.3" footer="0.3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showZeros="0" view="pageBreakPreview" topLeftCell="A22" zoomScaleNormal="100" zoomScaleSheetLayoutView="100" workbookViewId="0">
      <selection activeCell="H38" sqref="H38"/>
    </sheetView>
  </sheetViews>
  <sheetFormatPr defaultRowHeight="12.75" x14ac:dyDescent="0.2"/>
  <cols>
    <col min="1" max="1" width="10.42578125" style="87" customWidth="1"/>
    <col min="2" max="2" width="5.85546875" style="87" customWidth="1"/>
    <col min="3" max="3" width="9" style="95" customWidth="1"/>
    <col min="4" max="4" width="62.140625" style="87" customWidth="1"/>
    <col min="5" max="5" width="11" style="86" customWidth="1"/>
    <col min="6" max="6" width="7.7109375" style="87" customWidth="1"/>
    <col min="7" max="7" width="12.7109375" style="87" customWidth="1"/>
    <col min="8" max="8" width="12.5703125" style="87" customWidth="1"/>
    <col min="9" max="9" width="15.42578125" style="556" customWidth="1"/>
    <col min="10" max="16384" width="9.140625" style="87"/>
  </cols>
  <sheetData>
    <row r="1" spans="1:16" s="2" customFormat="1" ht="20.25" customHeight="1" x14ac:dyDescent="0.2">
      <c r="A1" s="511" t="str">
        <f>Titul!A23</f>
        <v>F.2.2.2.5.</v>
      </c>
      <c r="B1" s="511" t="str">
        <f>Titul!B1</f>
        <v>Soupis prací a dodávek</v>
      </c>
      <c r="C1" s="149"/>
      <c r="D1" s="149"/>
      <c r="E1" s="150"/>
      <c r="F1" s="151"/>
      <c r="G1" s="152"/>
      <c r="H1" s="150"/>
      <c r="I1" s="552"/>
      <c r="P1" s="1"/>
    </row>
    <row r="2" spans="1:16" s="2" customFormat="1" ht="12.75" customHeight="1" x14ac:dyDescent="0.2">
      <c r="A2" s="155" t="s">
        <v>288</v>
      </c>
      <c r="B2" s="149"/>
      <c r="C2" s="149"/>
      <c r="D2" s="156"/>
      <c r="E2" s="156"/>
      <c r="F2" s="299"/>
      <c r="G2" s="156"/>
      <c r="H2" s="153"/>
      <c r="I2" s="552"/>
    </row>
    <row r="3" spans="1:16" s="2" customFormat="1" ht="12.75" customHeight="1" x14ac:dyDescent="0.2">
      <c r="A3" s="155" t="s">
        <v>422</v>
      </c>
      <c r="B3" s="149"/>
      <c r="C3" s="149"/>
      <c r="D3" s="156"/>
      <c r="E3" s="156"/>
      <c r="F3" s="299"/>
      <c r="G3" s="156" t="s">
        <v>38</v>
      </c>
      <c r="H3" s="153"/>
      <c r="I3" s="552"/>
    </row>
    <row r="4" spans="1:16" s="2" customFormat="1" ht="12.75" customHeight="1" x14ac:dyDescent="0.2">
      <c r="A4" s="159"/>
      <c r="B4" s="149"/>
      <c r="C4" s="160"/>
      <c r="D4" s="156"/>
      <c r="E4" s="156"/>
      <c r="F4" s="299"/>
      <c r="G4" s="156" t="s">
        <v>39</v>
      </c>
      <c r="H4" s="153"/>
      <c r="I4" s="552"/>
    </row>
    <row r="5" spans="1:16" s="2" customFormat="1" ht="12.75" customHeight="1" x14ac:dyDescent="0.2">
      <c r="A5" s="161" t="s">
        <v>40</v>
      </c>
      <c r="B5" s="149"/>
      <c r="C5" s="149"/>
      <c r="D5" s="156"/>
      <c r="E5" s="156"/>
      <c r="F5" s="299"/>
      <c r="G5" s="156" t="s">
        <v>252</v>
      </c>
      <c r="H5" s="162" t="s">
        <v>289</v>
      </c>
      <c r="I5" s="552"/>
    </row>
    <row r="6" spans="1:16" s="2" customFormat="1" ht="6.75" customHeight="1" x14ac:dyDescent="0.2">
      <c r="A6" s="163"/>
      <c r="B6" s="149"/>
      <c r="C6" s="149"/>
      <c r="D6" s="150"/>
      <c r="E6" s="150"/>
      <c r="F6" s="298"/>
      <c r="G6" s="150"/>
      <c r="H6" s="153"/>
      <c r="I6" s="552"/>
    </row>
    <row r="7" spans="1:16" s="86" customFormat="1" x14ac:dyDescent="0.2">
      <c r="A7" s="169" t="s">
        <v>0</v>
      </c>
      <c r="B7" s="670"/>
      <c r="C7" s="671"/>
      <c r="D7" s="169" t="s">
        <v>3</v>
      </c>
      <c r="E7" s="672" t="s">
        <v>4</v>
      </c>
      <c r="F7" s="169"/>
      <c r="G7" s="169" t="s">
        <v>5</v>
      </c>
      <c r="H7" s="672" t="s">
        <v>6</v>
      </c>
      <c r="I7" s="673" t="s">
        <v>7</v>
      </c>
    </row>
    <row r="8" spans="1:16" s="86" customFormat="1" x14ac:dyDescent="0.2">
      <c r="A8" s="674" t="s">
        <v>9</v>
      </c>
      <c r="B8" s="674">
        <v>2</v>
      </c>
      <c r="C8" s="675">
        <v>3</v>
      </c>
      <c r="D8" s="674" t="s">
        <v>17</v>
      </c>
      <c r="E8" s="676">
        <v>5</v>
      </c>
      <c r="F8" s="674"/>
      <c r="G8" s="674" t="s">
        <v>20</v>
      </c>
      <c r="H8" s="676" t="s">
        <v>21</v>
      </c>
      <c r="I8" s="677" t="s">
        <v>23</v>
      </c>
    </row>
    <row r="9" spans="1:16" ht="6.75" customHeight="1" thickBot="1" x14ac:dyDescent="0.25">
      <c r="A9" s="678"/>
      <c r="B9" s="356"/>
      <c r="C9" s="357"/>
      <c r="D9" s="358"/>
      <c r="E9" s="359"/>
      <c r="F9" s="360"/>
      <c r="G9" s="361"/>
      <c r="H9" s="361"/>
      <c r="I9" s="679"/>
    </row>
    <row r="10" spans="1:16" s="88" customFormat="1" ht="15.75" x14ac:dyDescent="0.2">
      <c r="A10" s="680" t="s">
        <v>256</v>
      </c>
      <c r="B10" s="681"/>
      <c r="C10" s="682"/>
      <c r="D10" s="681" t="s">
        <v>437</v>
      </c>
      <c r="E10" s="683"/>
      <c r="F10" s="684"/>
      <c r="G10" s="685"/>
      <c r="H10" s="685"/>
      <c r="I10" s="686"/>
    </row>
    <row r="11" spans="1:16" s="88" customFormat="1" ht="15.75" x14ac:dyDescent="0.2">
      <c r="A11" s="680" t="s">
        <v>256</v>
      </c>
      <c r="B11" s="681"/>
      <c r="C11" s="682"/>
      <c r="D11" s="681" t="s">
        <v>257</v>
      </c>
      <c r="E11" s="683"/>
      <c r="F11" s="684"/>
      <c r="G11" s="685"/>
      <c r="H11" s="685"/>
      <c r="I11" s="686"/>
    </row>
    <row r="12" spans="1:16" s="89" customFormat="1" ht="13.5" thickBot="1" x14ac:dyDescent="0.25">
      <c r="A12" s="687"/>
      <c r="B12" s="362" t="s">
        <v>44</v>
      </c>
      <c r="C12" s="363"/>
      <c r="D12" s="364" t="s">
        <v>439</v>
      </c>
      <c r="E12" s="365"/>
      <c r="F12" s="366"/>
      <c r="G12" s="367"/>
      <c r="H12" s="367"/>
      <c r="I12" s="688"/>
    </row>
    <row r="13" spans="1:16" x14ac:dyDescent="0.2">
      <c r="A13" s="689"/>
      <c r="B13" s="368"/>
      <c r="C13" s="369" t="s">
        <v>47</v>
      </c>
      <c r="D13" s="370" t="s">
        <v>438</v>
      </c>
      <c r="E13" s="371">
        <v>1</v>
      </c>
      <c r="F13" s="372" t="s">
        <v>251</v>
      </c>
      <c r="G13" s="690">
        <v>1</v>
      </c>
      <c r="H13" s="691">
        <v>0</v>
      </c>
      <c r="I13" s="692">
        <f>H13*E13*G13</f>
        <v>0</v>
      </c>
    </row>
    <row r="14" spans="1:16" s="90" customFormat="1" x14ac:dyDescent="0.2">
      <c r="A14" s="693"/>
      <c r="B14" s="694"/>
      <c r="C14" s="373" t="s">
        <v>48</v>
      </c>
      <c r="D14" s="374" t="s">
        <v>423</v>
      </c>
      <c r="E14" s="375">
        <v>1</v>
      </c>
      <c r="F14" s="376" t="s">
        <v>251</v>
      </c>
      <c r="G14" s="690">
        <v>1</v>
      </c>
      <c r="H14" s="377">
        <v>0</v>
      </c>
      <c r="I14" s="695">
        <f>H14*E14</f>
        <v>0</v>
      </c>
    </row>
    <row r="15" spans="1:16" s="90" customFormat="1" ht="25.5" x14ac:dyDescent="0.2">
      <c r="A15" s="693"/>
      <c r="B15" s="694"/>
      <c r="C15" s="373" t="s">
        <v>49</v>
      </c>
      <c r="D15" s="696" t="s">
        <v>424</v>
      </c>
      <c r="E15" s="378">
        <v>1</v>
      </c>
      <c r="F15" s="697" t="s">
        <v>251</v>
      </c>
      <c r="G15" s="690">
        <v>1</v>
      </c>
      <c r="H15" s="698">
        <v>0</v>
      </c>
      <c r="I15" s="699">
        <f>H15*E15*G15</f>
        <v>0</v>
      </c>
    </row>
    <row r="16" spans="1:16" s="90" customFormat="1" ht="26.25" thickBot="1" x14ac:dyDescent="0.25">
      <c r="A16" s="693"/>
      <c r="B16" s="694"/>
      <c r="C16" s="373" t="s">
        <v>50</v>
      </c>
      <c r="D16" s="379" t="s">
        <v>425</v>
      </c>
      <c r="E16" s="380">
        <v>1</v>
      </c>
      <c r="F16" s="697" t="s">
        <v>251</v>
      </c>
      <c r="G16" s="690">
        <v>1</v>
      </c>
      <c r="H16" s="381">
        <v>0</v>
      </c>
      <c r="I16" s="695">
        <f>H16*E16*G16</f>
        <v>0</v>
      </c>
    </row>
    <row r="17" spans="1:9" s="90" customFormat="1" ht="39" thickBot="1" x14ac:dyDescent="0.25">
      <c r="A17" s="700"/>
      <c r="B17" s="694"/>
      <c r="C17" s="373" t="s">
        <v>51</v>
      </c>
      <c r="D17" s="379" t="s">
        <v>427</v>
      </c>
      <c r="E17" s="380">
        <v>1</v>
      </c>
      <c r="F17" s="697" t="s">
        <v>251</v>
      </c>
      <c r="G17" s="690">
        <v>1</v>
      </c>
      <c r="H17" s="381">
        <v>0</v>
      </c>
      <c r="I17" s="695">
        <f>H17*E17*G17</f>
        <v>0</v>
      </c>
    </row>
    <row r="18" spans="1:9" s="90" customFormat="1" ht="39" thickBot="1" x14ac:dyDescent="0.25">
      <c r="A18" s="689"/>
      <c r="B18" s="368"/>
      <c r="C18" s="369" t="s">
        <v>52</v>
      </c>
      <c r="D18" s="370" t="s">
        <v>426</v>
      </c>
      <c r="E18" s="371">
        <v>1</v>
      </c>
      <c r="F18" s="372" t="s">
        <v>251</v>
      </c>
      <c r="G18" s="372">
        <v>1</v>
      </c>
      <c r="H18" s="691">
        <v>0</v>
      </c>
      <c r="I18" s="692">
        <f>H18*E18*G18</f>
        <v>0</v>
      </c>
    </row>
    <row r="19" spans="1:9" ht="13.5" thickBot="1" x14ac:dyDescent="0.25">
      <c r="A19" s="701"/>
      <c r="B19" s="382"/>
      <c r="C19" s="383"/>
      <c r="D19" s="384" t="s">
        <v>162</v>
      </c>
      <c r="E19" s="385"/>
      <c r="F19" s="386"/>
      <c r="G19" s="387"/>
      <c r="H19" s="388"/>
      <c r="I19" s="702">
        <f>SUM(I13:I18)</f>
        <v>0</v>
      </c>
    </row>
    <row r="20" spans="1:9" x14ac:dyDescent="0.2">
      <c r="A20" s="703"/>
      <c r="B20" s="389"/>
      <c r="C20" s="390"/>
      <c r="D20" s="391"/>
      <c r="E20" s="392"/>
      <c r="F20" s="393"/>
      <c r="G20" s="394"/>
      <c r="H20" s="395"/>
      <c r="I20" s="704"/>
    </row>
    <row r="21" spans="1:9" ht="16.5" thickBot="1" x14ac:dyDescent="0.25">
      <c r="A21" s="705" t="s">
        <v>258</v>
      </c>
      <c r="B21" s="396"/>
      <c r="C21" s="397"/>
      <c r="D21" s="396" t="s">
        <v>259</v>
      </c>
      <c r="E21" s="398"/>
      <c r="F21" s="399"/>
      <c r="G21" s="400"/>
      <c r="H21" s="401"/>
      <c r="I21" s="706"/>
    </row>
    <row r="22" spans="1:9" x14ac:dyDescent="0.2">
      <c r="A22" s="687"/>
      <c r="B22" s="362" t="s">
        <v>165</v>
      </c>
      <c r="C22" s="363"/>
      <c r="D22" s="364" t="s">
        <v>260</v>
      </c>
      <c r="E22" s="690"/>
      <c r="F22" s="707"/>
      <c r="G22" s="691"/>
      <c r="H22" s="402"/>
      <c r="I22" s="704"/>
    </row>
    <row r="23" spans="1:9" ht="25.5" x14ac:dyDescent="0.2">
      <c r="A23" s="708"/>
      <c r="B23" s="403"/>
      <c r="C23" s="404" t="s">
        <v>167</v>
      </c>
      <c r="D23" s="92" t="s">
        <v>430</v>
      </c>
      <c r="E23" s="405">
        <v>1</v>
      </c>
      <c r="F23" s="355" t="s">
        <v>254</v>
      </c>
      <c r="G23" s="406"/>
      <c r="H23" s="407">
        <v>0</v>
      </c>
      <c r="I23" s="695">
        <f t="shared" ref="I23:I27" si="0">H23*E23</f>
        <v>0</v>
      </c>
    </row>
    <row r="24" spans="1:9" ht="38.25" x14ac:dyDescent="0.2">
      <c r="A24" s="709"/>
      <c r="B24" s="403"/>
      <c r="C24" s="404" t="s">
        <v>169</v>
      </c>
      <c r="D24" s="91" t="s">
        <v>431</v>
      </c>
      <c r="E24" s="403">
        <v>1</v>
      </c>
      <c r="F24" s="355" t="s">
        <v>254</v>
      </c>
      <c r="G24" s="710"/>
      <c r="H24" s="407">
        <v>0</v>
      </c>
      <c r="I24" s="695">
        <f t="shared" si="0"/>
        <v>0</v>
      </c>
    </row>
    <row r="25" spans="1:9" x14ac:dyDescent="0.2">
      <c r="A25" s="711"/>
      <c r="B25" s="403"/>
      <c r="C25" s="404" t="s">
        <v>171</v>
      </c>
      <c r="D25" s="92" t="s">
        <v>432</v>
      </c>
      <c r="E25" s="403">
        <v>1</v>
      </c>
      <c r="F25" s="355" t="s">
        <v>254</v>
      </c>
      <c r="G25" s="710"/>
      <c r="H25" s="407">
        <v>0</v>
      </c>
      <c r="I25" s="695">
        <f t="shared" si="0"/>
        <v>0</v>
      </c>
    </row>
    <row r="26" spans="1:9" ht="38.25" x14ac:dyDescent="0.2">
      <c r="A26" s="712"/>
      <c r="B26" s="713"/>
      <c r="C26" s="714" t="s">
        <v>173</v>
      </c>
      <c r="D26" s="92" t="s">
        <v>433</v>
      </c>
      <c r="E26" s="715">
        <v>1</v>
      </c>
      <c r="F26" s="408" t="s">
        <v>254</v>
      </c>
      <c r="G26" s="414"/>
      <c r="H26" s="691">
        <v>0</v>
      </c>
      <c r="I26" s="695">
        <f t="shared" si="0"/>
        <v>0</v>
      </c>
    </row>
    <row r="27" spans="1:9" ht="13.5" thickBot="1" x14ac:dyDescent="0.25">
      <c r="A27" s="712"/>
      <c r="B27" s="713"/>
      <c r="C27" s="714" t="s">
        <v>175</v>
      </c>
      <c r="D27" s="716" t="s">
        <v>434</v>
      </c>
      <c r="E27" s="717">
        <v>1</v>
      </c>
      <c r="F27" s="718" t="s">
        <v>254</v>
      </c>
      <c r="G27" s="719"/>
      <c r="H27" s="720">
        <v>0</v>
      </c>
      <c r="I27" s="721">
        <f t="shared" si="0"/>
        <v>0</v>
      </c>
    </row>
    <row r="28" spans="1:9" ht="13.5" thickBot="1" x14ac:dyDescent="0.25">
      <c r="A28" s="722"/>
      <c r="B28" s="409"/>
      <c r="C28" s="410"/>
      <c r="D28" s="384" t="s">
        <v>261</v>
      </c>
      <c r="E28" s="385"/>
      <c r="F28" s="411"/>
      <c r="G28" s="412"/>
      <c r="H28" s="413"/>
      <c r="I28" s="723">
        <f>SUM(I23:I27)</f>
        <v>0</v>
      </c>
    </row>
    <row r="29" spans="1:9" x14ac:dyDescent="0.2">
      <c r="A29" s="703"/>
      <c r="B29" s="389"/>
      <c r="C29" s="390"/>
      <c r="D29" s="415"/>
      <c r="E29" s="392"/>
      <c r="F29" s="416"/>
      <c r="G29" s="417"/>
      <c r="H29" s="395"/>
      <c r="I29" s="724"/>
    </row>
    <row r="30" spans="1:9" s="89" customFormat="1" x14ac:dyDescent="0.2">
      <c r="A30" s="725"/>
      <c r="B30" s="418" t="s">
        <v>181</v>
      </c>
      <c r="C30" s="419"/>
      <c r="D30" s="420" t="s">
        <v>262</v>
      </c>
      <c r="E30" s="421"/>
      <c r="F30" s="422"/>
      <c r="G30" s="423"/>
      <c r="H30" s="423"/>
      <c r="I30" s="726"/>
    </row>
    <row r="31" spans="1:9" ht="26.25" thickBot="1" x14ac:dyDescent="0.25">
      <c r="A31" s="712"/>
      <c r="B31" s="424"/>
      <c r="C31" s="714" t="s">
        <v>183</v>
      </c>
      <c r="D31" s="91" t="s">
        <v>435</v>
      </c>
      <c r="E31" s="408">
        <v>1</v>
      </c>
      <c r="F31" s="707" t="s">
        <v>254</v>
      </c>
      <c r="G31" s="691"/>
      <c r="H31" s="727">
        <v>0</v>
      </c>
      <c r="I31" s="728">
        <f t="shared" ref="I31" si="1">H31*E31</f>
        <v>0</v>
      </c>
    </row>
    <row r="32" spans="1:9" ht="13.5" thickBot="1" x14ac:dyDescent="0.25">
      <c r="A32" s="722"/>
      <c r="B32" s="409"/>
      <c r="C32" s="410"/>
      <c r="D32" s="384" t="s">
        <v>263</v>
      </c>
      <c r="E32" s="385"/>
      <c r="F32" s="411"/>
      <c r="G32" s="412"/>
      <c r="H32" s="413"/>
      <c r="I32" s="723">
        <f>SUM(I31)</f>
        <v>0</v>
      </c>
    </row>
    <row r="33" spans="1:9" x14ac:dyDescent="0.2">
      <c r="A33" s="712"/>
      <c r="B33" s="424"/>
      <c r="C33" s="714"/>
      <c r="D33" s="92"/>
      <c r="E33" s="355"/>
      <c r="F33" s="425"/>
      <c r="G33" s="407"/>
      <c r="H33" s="426"/>
      <c r="I33" s="695"/>
    </row>
    <row r="34" spans="1:9" s="89" customFormat="1" x14ac:dyDescent="0.2">
      <c r="A34" s="711"/>
      <c r="B34" s="418" t="s">
        <v>189</v>
      </c>
      <c r="C34" s="427"/>
      <c r="D34" s="93" t="s">
        <v>264</v>
      </c>
      <c r="E34" s="428"/>
      <c r="F34" s="422"/>
      <c r="G34" s="423"/>
      <c r="H34" s="429"/>
      <c r="I34" s="729"/>
    </row>
    <row r="35" spans="1:9" ht="38.25" x14ac:dyDescent="0.2">
      <c r="A35" s="712"/>
      <c r="B35" s="424"/>
      <c r="C35" s="714" t="s">
        <v>192</v>
      </c>
      <c r="D35" s="92" t="s">
        <v>436</v>
      </c>
      <c r="E35" s="717">
        <v>1</v>
      </c>
      <c r="F35" s="425" t="s">
        <v>251</v>
      </c>
      <c r="G35" s="407"/>
      <c r="H35" s="426">
        <v>0</v>
      </c>
      <c r="I35" s="699">
        <f t="shared" ref="I35:I37" si="2">H35*E35</f>
        <v>0</v>
      </c>
    </row>
    <row r="36" spans="1:9" ht="38.25" x14ac:dyDescent="0.2">
      <c r="A36" s="712"/>
      <c r="B36" s="424"/>
      <c r="C36" s="404" t="s">
        <v>194</v>
      </c>
      <c r="D36" s="92" t="s">
        <v>440</v>
      </c>
      <c r="E36" s="355">
        <v>1</v>
      </c>
      <c r="F36" s="425" t="s">
        <v>251</v>
      </c>
      <c r="G36" s="407"/>
      <c r="H36" s="426">
        <v>0</v>
      </c>
      <c r="I36" s="699">
        <f t="shared" si="2"/>
        <v>0</v>
      </c>
    </row>
    <row r="37" spans="1:9" ht="13.5" thickBot="1" x14ac:dyDescent="0.25">
      <c r="A37" s="730"/>
      <c r="B37" s="710"/>
      <c r="C37" s="731" t="s">
        <v>196</v>
      </c>
      <c r="D37" s="732" t="s">
        <v>494</v>
      </c>
      <c r="E37" s="733">
        <v>1</v>
      </c>
      <c r="F37" s="430" t="s">
        <v>251</v>
      </c>
      <c r="G37" s="431"/>
      <c r="H37" s="432">
        <v>0</v>
      </c>
      <c r="I37" s="734">
        <f t="shared" si="2"/>
        <v>0</v>
      </c>
    </row>
    <row r="38" spans="1:9" ht="13.5" thickBot="1" x14ac:dyDescent="0.25">
      <c r="A38" s="722"/>
      <c r="B38" s="409"/>
      <c r="C38" s="410"/>
      <c r="D38" s="384" t="s">
        <v>265</v>
      </c>
      <c r="E38" s="385"/>
      <c r="F38" s="411"/>
      <c r="G38" s="412"/>
      <c r="H38" s="413"/>
      <c r="I38" s="723">
        <f>SUM(I35:I37)</f>
        <v>0</v>
      </c>
    </row>
    <row r="39" spans="1:9" ht="13.5" thickBot="1" x14ac:dyDescent="0.25">
      <c r="A39" s="701"/>
      <c r="B39" s="382"/>
      <c r="C39" s="433"/>
      <c r="D39" s="384" t="s">
        <v>232</v>
      </c>
      <c r="E39" s="385"/>
      <c r="F39" s="386"/>
      <c r="G39" s="387"/>
      <c r="H39" s="413"/>
      <c r="I39" s="702">
        <f>I28+I32+I38</f>
        <v>0</v>
      </c>
    </row>
    <row r="40" spans="1:9" ht="13.5" thickBot="1" x14ac:dyDescent="0.25">
      <c r="A40" s="703"/>
      <c r="B40" s="715"/>
      <c r="C40" s="389"/>
      <c r="D40" s="735"/>
      <c r="E40" s="715"/>
      <c r="F40" s="736"/>
      <c r="G40" s="417"/>
      <c r="H40" s="417"/>
      <c r="I40" s="704"/>
    </row>
    <row r="41" spans="1:9" s="3" customFormat="1" ht="20.100000000000001" customHeight="1" thickBot="1" x14ac:dyDescent="0.25">
      <c r="A41" s="737"/>
      <c r="B41" s="294"/>
      <c r="C41" s="294"/>
      <c r="D41" s="227" t="s">
        <v>495</v>
      </c>
      <c r="E41" s="228"/>
      <c r="F41" s="229"/>
      <c r="G41" s="258"/>
      <c r="H41" s="231"/>
      <c r="I41" s="738">
        <f>I19+I39</f>
        <v>0</v>
      </c>
    </row>
    <row r="42" spans="1:9" x14ac:dyDescent="0.2">
      <c r="A42" s="87" t="s">
        <v>240</v>
      </c>
      <c r="G42" s="94"/>
      <c r="H42" s="94"/>
    </row>
    <row r="43" spans="1:9" x14ac:dyDescent="0.2">
      <c r="A43" s="87" t="s">
        <v>255</v>
      </c>
      <c r="G43" s="94"/>
      <c r="H43" s="94"/>
    </row>
  </sheetData>
  <pageMargins left="0.70866141732283461" right="0.70866141732283461" top="0.78740157480314965" bottom="0.78740157480314965" header="0.31496062992125984" footer="0.31496062992125984"/>
  <pageSetup paperSize="9" scale="91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zoomScaleNormal="100" workbookViewId="0">
      <selection activeCell="E13" sqref="E13:E14"/>
    </sheetView>
  </sheetViews>
  <sheetFormatPr defaultColWidth="8.85546875" defaultRowHeight="12.75" x14ac:dyDescent="0.2"/>
  <cols>
    <col min="1" max="1" width="20.42578125" style="112" customWidth="1"/>
    <col min="2" max="2" width="57.85546875" style="122" customWidth="1"/>
    <col min="3" max="3" width="18.28515625" style="630" customWidth="1"/>
    <col min="4" max="4" width="7.140625" style="112" customWidth="1"/>
    <col min="5" max="5" width="14.28515625" style="112" bestFit="1" customWidth="1"/>
    <col min="6" max="6" width="18.85546875" style="113" customWidth="1"/>
    <col min="7" max="7" width="13.140625" style="112" customWidth="1"/>
    <col min="8" max="16384" width="8.85546875" style="112"/>
  </cols>
  <sheetData>
    <row r="1" spans="1:19" s="517" customFormat="1" ht="20.25" customHeight="1" x14ac:dyDescent="0.2">
      <c r="A1" s="512" t="str">
        <f>Titul!A7</f>
        <v>F.2.1</v>
      </c>
      <c r="B1" s="512" t="str">
        <f>Titul!B7</f>
        <v>Rekapitulace</v>
      </c>
      <c r="C1" s="613"/>
      <c r="D1" s="513"/>
      <c r="E1" s="513"/>
      <c r="F1" s="514"/>
      <c r="G1" s="513"/>
      <c r="H1" s="515"/>
      <c r="I1" s="515"/>
      <c r="J1" s="516"/>
      <c r="S1" s="518"/>
    </row>
    <row r="2" spans="1:19" s="517" customFormat="1" ht="20.25" customHeight="1" x14ac:dyDescent="0.2">
      <c r="A2" s="512"/>
      <c r="B2" s="512"/>
      <c r="C2" s="613"/>
      <c r="D2" s="513"/>
      <c r="E2" s="513"/>
      <c r="F2" s="514"/>
      <c r="G2" s="513"/>
      <c r="H2" s="515"/>
      <c r="I2" s="515"/>
      <c r="J2" s="516"/>
      <c r="S2" s="518"/>
    </row>
    <row r="3" spans="1:19" s="2" customFormat="1" ht="15" customHeight="1" x14ac:dyDescent="0.2">
      <c r="A3" s="519" t="str">
        <f>Titul!A3</f>
        <v>stavba:</v>
      </c>
      <c r="B3" s="519" t="str">
        <f>Titul!B3</f>
        <v>VD Střekov, oprava horních vrat VPK</v>
      </c>
      <c r="C3" s="614"/>
      <c r="D3" s="156"/>
      <c r="E3" s="156"/>
      <c r="F3" s="299"/>
      <c r="G3" s="153"/>
      <c r="H3" s="153"/>
      <c r="I3" s="154"/>
    </row>
    <row r="4" spans="1:19" ht="13.5" thickBot="1" x14ac:dyDescent="0.25">
      <c r="A4" s="446"/>
      <c r="B4" s="447"/>
      <c r="C4" s="615"/>
    </row>
    <row r="5" spans="1:19" x14ac:dyDescent="0.2">
      <c r="A5" s="448" t="s">
        <v>247</v>
      </c>
      <c r="B5" s="449" t="s">
        <v>248</v>
      </c>
      <c r="C5" s="616" t="s">
        <v>7</v>
      </c>
    </row>
    <row r="6" spans="1:19" x14ac:dyDescent="0.2">
      <c r="A6" s="450"/>
      <c r="B6" s="451"/>
      <c r="C6" s="617"/>
    </row>
    <row r="7" spans="1:19" ht="13.5" thickBot="1" x14ac:dyDescent="0.25">
      <c r="A7" s="452"/>
      <c r="B7" s="453"/>
      <c r="C7" s="618"/>
    </row>
    <row r="8" spans="1:19" ht="18" customHeight="1" x14ac:dyDescent="0.2">
      <c r="A8" s="455" t="s">
        <v>280</v>
      </c>
      <c r="B8" s="456" t="s">
        <v>274</v>
      </c>
      <c r="C8" s="619">
        <f>'SO01'!H46</f>
        <v>0</v>
      </c>
    </row>
    <row r="9" spans="1:19" ht="18" customHeight="1" x14ac:dyDescent="0.2">
      <c r="A9" s="455"/>
      <c r="B9" s="457" t="s">
        <v>275</v>
      </c>
      <c r="C9" s="620">
        <f>'SO02'!H52</f>
        <v>0</v>
      </c>
    </row>
    <row r="10" spans="1:19" ht="18" customHeight="1" x14ac:dyDescent="0.2">
      <c r="A10" s="455"/>
      <c r="B10" s="457" t="s">
        <v>276</v>
      </c>
      <c r="C10" s="620">
        <f>'SO03'!H75</f>
        <v>0</v>
      </c>
    </row>
    <row r="11" spans="1:19" ht="18" customHeight="1" x14ac:dyDescent="0.2">
      <c r="A11" s="455"/>
      <c r="B11" s="457" t="s">
        <v>286</v>
      </c>
      <c r="C11" s="620">
        <f>'SO04'!H143</f>
        <v>0</v>
      </c>
    </row>
    <row r="12" spans="1:19" ht="18" customHeight="1" x14ac:dyDescent="0.2">
      <c r="A12" s="455"/>
      <c r="B12" s="457" t="s">
        <v>277</v>
      </c>
      <c r="C12" s="620">
        <f>'SO05'!H26</f>
        <v>0</v>
      </c>
    </row>
    <row r="13" spans="1:19" ht="18" customHeight="1" thickBot="1" x14ac:dyDescent="0.25">
      <c r="A13" s="455"/>
      <c r="B13" s="458" t="s">
        <v>278</v>
      </c>
      <c r="C13" s="620">
        <f>'SO06'!H47</f>
        <v>0</v>
      </c>
    </row>
    <row r="14" spans="1:19" ht="18" customHeight="1" thickBot="1" x14ac:dyDescent="0.25">
      <c r="A14" s="454"/>
      <c r="B14" s="459" t="s">
        <v>279</v>
      </c>
      <c r="C14" s="621">
        <f>SUM(C8:C13)</f>
        <v>0</v>
      </c>
    </row>
    <row r="15" spans="1:19" ht="18" customHeight="1" x14ac:dyDescent="0.2">
      <c r="A15" s="455" t="s">
        <v>284</v>
      </c>
      <c r="B15" s="460" t="s">
        <v>281</v>
      </c>
      <c r="C15" s="622">
        <f>'PS01'!I177</f>
        <v>0</v>
      </c>
      <c r="F15" s="114"/>
      <c r="G15" s="115"/>
    </row>
    <row r="16" spans="1:19" ht="18" customHeight="1" x14ac:dyDescent="0.2">
      <c r="A16" s="461"/>
      <c r="B16" s="462" t="s">
        <v>282</v>
      </c>
      <c r="C16" s="622">
        <f>'PS02'!I171</f>
        <v>0</v>
      </c>
      <c r="F16" s="114"/>
      <c r="G16" s="115"/>
    </row>
    <row r="17" spans="1:7" ht="18" customHeight="1" x14ac:dyDescent="0.2">
      <c r="A17" s="461"/>
      <c r="B17" s="463" t="s">
        <v>283</v>
      </c>
      <c r="C17" s="622">
        <f>'PS03'!I134</f>
        <v>0</v>
      </c>
      <c r="F17" s="114"/>
      <c r="G17" s="115"/>
    </row>
    <row r="18" spans="1:7" ht="18" customHeight="1" thickBot="1" x14ac:dyDescent="0.25">
      <c r="A18" s="461"/>
      <c r="B18" s="462" t="s">
        <v>287</v>
      </c>
      <c r="C18" s="622">
        <f>'PS04'!I65</f>
        <v>0</v>
      </c>
      <c r="F18" s="114"/>
      <c r="G18" s="115"/>
    </row>
    <row r="19" spans="1:7" ht="18" customHeight="1" thickBot="1" x14ac:dyDescent="0.25">
      <c r="A19" s="454"/>
      <c r="B19" s="459" t="s">
        <v>285</v>
      </c>
      <c r="C19" s="621">
        <f>SUM(C15:C18)</f>
        <v>0</v>
      </c>
      <c r="F19" s="114"/>
      <c r="G19" s="115"/>
    </row>
    <row r="20" spans="1:7" ht="18" customHeight="1" x14ac:dyDescent="0.2">
      <c r="A20" s="464" t="s">
        <v>923</v>
      </c>
      <c r="B20" s="465" t="s">
        <v>429</v>
      </c>
      <c r="C20" s="623">
        <f>VON_stav!H24</f>
        <v>0</v>
      </c>
      <c r="E20" s="630" t="s">
        <v>249</v>
      </c>
      <c r="F20" s="114" t="s">
        <v>368</v>
      </c>
    </row>
    <row r="21" spans="1:7" ht="18" customHeight="1" thickBot="1" x14ac:dyDescent="0.25">
      <c r="A21" s="520" t="s">
        <v>922</v>
      </c>
      <c r="B21" s="466" t="s">
        <v>428</v>
      </c>
      <c r="C21" s="624">
        <f>VON_tech!I41</f>
        <v>0</v>
      </c>
      <c r="E21" s="630" t="s">
        <v>249</v>
      </c>
      <c r="F21" s="114" t="s">
        <v>249</v>
      </c>
    </row>
    <row r="22" spans="1:7" ht="18" customHeight="1" thickBot="1" x14ac:dyDescent="0.25">
      <c r="A22" s="467"/>
      <c r="B22" s="459" t="s">
        <v>266</v>
      </c>
      <c r="C22" s="621">
        <f>SUM(C20:C21)</f>
        <v>0</v>
      </c>
      <c r="F22" s="114"/>
    </row>
    <row r="23" spans="1:7" ht="15" thickBot="1" x14ac:dyDescent="0.25">
      <c r="A23" s="521" t="s">
        <v>239</v>
      </c>
      <c r="B23" s="466"/>
      <c r="C23" s="625">
        <f>C14+C19+C22</f>
        <v>0</v>
      </c>
      <c r="F23" s="114"/>
    </row>
    <row r="24" spans="1:7" x14ac:dyDescent="0.2">
      <c r="A24" s="468"/>
      <c r="B24" s="469"/>
      <c r="C24" s="626"/>
    </row>
    <row r="25" spans="1:7" x14ac:dyDescent="0.2">
      <c r="A25" s="116"/>
      <c r="B25" s="117"/>
      <c r="C25" s="627"/>
    </row>
    <row r="26" spans="1:7" s="118" customFormat="1" x14ac:dyDescent="0.2">
      <c r="B26" s="119"/>
      <c r="C26" s="628"/>
      <c r="F26" s="120"/>
    </row>
    <row r="27" spans="1:7" s="118" customFormat="1" x14ac:dyDescent="0.2">
      <c r="B27" s="121"/>
      <c r="C27" s="629"/>
      <c r="F27" s="120"/>
    </row>
    <row r="28" spans="1:7" s="118" customFormat="1" x14ac:dyDescent="0.2">
      <c r="B28" s="121"/>
      <c r="C28" s="629"/>
      <c r="F28" s="120"/>
    </row>
  </sheetData>
  <phoneticPr fontId="26" type="noConversion"/>
  <pageMargins left="0.78740157480314965" right="0.78740157480314965" top="1.9685039370078741" bottom="0.98425196850393704" header="0.51181102362204722" footer="0.51181102362204722"/>
  <pageSetup paperSize="9" scale="90" orientation="portrait" r:id="rId1"/>
  <headerFooter alignWithMargins="0"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6"/>
  <sheetViews>
    <sheetView topLeftCell="A19" workbookViewId="0">
      <selection activeCell="G45" sqref="G45"/>
    </sheetView>
  </sheetViews>
  <sheetFormatPr defaultColWidth="9" defaultRowHeight="12.75" x14ac:dyDescent="0.2"/>
  <cols>
    <col min="1" max="1" width="5.28515625" style="523" customWidth="1"/>
    <col min="2" max="2" width="7.42578125" style="524" customWidth="1"/>
    <col min="3" max="3" width="13.28515625" style="524" customWidth="1"/>
    <col min="4" max="4" width="40.140625" style="524" customWidth="1"/>
    <col min="5" max="5" width="4.7109375" style="524" customWidth="1"/>
    <col min="6" max="6" width="9.5703125" style="525" customWidth="1"/>
    <col min="7" max="7" width="11.42578125" style="526" customWidth="1"/>
    <col min="8" max="8" width="18.140625" style="601" customWidth="1"/>
    <col min="9" max="256" width="9" style="522"/>
    <col min="257" max="257" width="6" style="522" customWidth="1"/>
    <col min="258" max="258" width="7.42578125" style="522" customWidth="1"/>
    <col min="259" max="259" width="13.28515625" style="522" customWidth="1"/>
    <col min="260" max="260" width="40.140625" style="522" customWidth="1"/>
    <col min="261" max="261" width="4.7109375" style="522" customWidth="1"/>
    <col min="262" max="262" width="9.5703125" style="522" customWidth="1"/>
    <col min="263" max="263" width="11.42578125" style="522" customWidth="1"/>
    <col min="264" max="264" width="18.140625" style="522" customWidth="1"/>
    <col min="265" max="512" width="9" style="522"/>
    <col min="513" max="513" width="6" style="522" customWidth="1"/>
    <col min="514" max="514" width="7.42578125" style="522" customWidth="1"/>
    <col min="515" max="515" width="13.28515625" style="522" customWidth="1"/>
    <col min="516" max="516" width="40.140625" style="522" customWidth="1"/>
    <col min="517" max="517" width="4.7109375" style="522" customWidth="1"/>
    <col min="518" max="518" width="9.5703125" style="522" customWidth="1"/>
    <col min="519" max="519" width="11.42578125" style="522" customWidth="1"/>
    <col min="520" max="520" width="18.140625" style="522" customWidth="1"/>
    <col min="521" max="768" width="9" style="522"/>
    <col min="769" max="769" width="6" style="522" customWidth="1"/>
    <col min="770" max="770" width="7.42578125" style="522" customWidth="1"/>
    <col min="771" max="771" width="13.28515625" style="522" customWidth="1"/>
    <col min="772" max="772" width="40.140625" style="522" customWidth="1"/>
    <col min="773" max="773" width="4.7109375" style="522" customWidth="1"/>
    <col min="774" max="774" width="9.5703125" style="522" customWidth="1"/>
    <col min="775" max="775" width="11.42578125" style="522" customWidth="1"/>
    <col min="776" max="776" width="18.140625" style="522" customWidth="1"/>
    <col min="777" max="1024" width="9" style="522"/>
    <col min="1025" max="1025" width="6" style="522" customWidth="1"/>
    <col min="1026" max="1026" width="7.42578125" style="522" customWidth="1"/>
    <col min="1027" max="1027" width="13.28515625" style="522" customWidth="1"/>
    <col min="1028" max="1028" width="40.140625" style="522" customWidth="1"/>
    <col min="1029" max="1029" width="4.7109375" style="522" customWidth="1"/>
    <col min="1030" max="1030" width="9.5703125" style="522" customWidth="1"/>
    <col min="1031" max="1031" width="11.42578125" style="522" customWidth="1"/>
    <col min="1032" max="1032" width="18.140625" style="522" customWidth="1"/>
    <col min="1033" max="1280" width="9" style="522"/>
    <col min="1281" max="1281" width="6" style="522" customWidth="1"/>
    <col min="1282" max="1282" width="7.42578125" style="522" customWidth="1"/>
    <col min="1283" max="1283" width="13.28515625" style="522" customWidth="1"/>
    <col min="1284" max="1284" width="40.140625" style="522" customWidth="1"/>
    <col min="1285" max="1285" width="4.7109375" style="522" customWidth="1"/>
    <col min="1286" max="1286" width="9.5703125" style="522" customWidth="1"/>
    <col min="1287" max="1287" width="11.42578125" style="522" customWidth="1"/>
    <col min="1288" max="1288" width="18.140625" style="522" customWidth="1"/>
    <col min="1289" max="1536" width="9" style="522"/>
    <col min="1537" max="1537" width="6" style="522" customWidth="1"/>
    <col min="1538" max="1538" width="7.42578125" style="522" customWidth="1"/>
    <col min="1539" max="1539" width="13.28515625" style="522" customWidth="1"/>
    <col min="1540" max="1540" width="40.140625" style="522" customWidth="1"/>
    <col min="1541" max="1541" width="4.7109375" style="522" customWidth="1"/>
    <col min="1542" max="1542" width="9.5703125" style="522" customWidth="1"/>
    <col min="1543" max="1543" width="11.42578125" style="522" customWidth="1"/>
    <col min="1544" max="1544" width="18.140625" style="522" customWidth="1"/>
    <col min="1545" max="1792" width="9" style="522"/>
    <col min="1793" max="1793" width="6" style="522" customWidth="1"/>
    <col min="1794" max="1794" width="7.42578125" style="522" customWidth="1"/>
    <col min="1795" max="1795" width="13.28515625" style="522" customWidth="1"/>
    <col min="1796" max="1796" width="40.140625" style="522" customWidth="1"/>
    <col min="1797" max="1797" width="4.7109375" style="522" customWidth="1"/>
    <col min="1798" max="1798" width="9.5703125" style="522" customWidth="1"/>
    <col min="1799" max="1799" width="11.42578125" style="522" customWidth="1"/>
    <col min="1800" max="1800" width="18.140625" style="522" customWidth="1"/>
    <col min="1801" max="2048" width="9" style="522"/>
    <col min="2049" max="2049" width="6" style="522" customWidth="1"/>
    <col min="2050" max="2050" width="7.42578125" style="522" customWidth="1"/>
    <col min="2051" max="2051" width="13.28515625" style="522" customWidth="1"/>
    <col min="2052" max="2052" width="40.140625" style="522" customWidth="1"/>
    <col min="2053" max="2053" width="4.7109375" style="522" customWidth="1"/>
    <col min="2054" max="2054" width="9.5703125" style="522" customWidth="1"/>
    <col min="2055" max="2055" width="11.42578125" style="522" customWidth="1"/>
    <col min="2056" max="2056" width="18.140625" style="522" customWidth="1"/>
    <col min="2057" max="2304" width="9" style="522"/>
    <col min="2305" max="2305" width="6" style="522" customWidth="1"/>
    <col min="2306" max="2306" width="7.42578125" style="522" customWidth="1"/>
    <col min="2307" max="2307" width="13.28515625" style="522" customWidth="1"/>
    <col min="2308" max="2308" width="40.140625" style="522" customWidth="1"/>
    <col min="2309" max="2309" width="4.7109375" style="522" customWidth="1"/>
    <col min="2310" max="2310" width="9.5703125" style="522" customWidth="1"/>
    <col min="2311" max="2311" width="11.42578125" style="522" customWidth="1"/>
    <col min="2312" max="2312" width="18.140625" style="522" customWidth="1"/>
    <col min="2313" max="2560" width="9" style="522"/>
    <col min="2561" max="2561" width="6" style="522" customWidth="1"/>
    <col min="2562" max="2562" width="7.42578125" style="522" customWidth="1"/>
    <col min="2563" max="2563" width="13.28515625" style="522" customWidth="1"/>
    <col min="2564" max="2564" width="40.140625" style="522" customWidth="1"/>
    <col min="2565" max="2565" width="4.7109375" style="522" customWidth="1"/>
    <col min="2566" max="2566" width="9.5703125" style="522" customWidth="1"/>
    <col min="2567" max="2567" width="11.42578125" style="522" customWidth="1"/>
    <col min="2568" max="2568" width="18.140625" style="522" customWidth="1"/>
    <col min="2569" max="2816" width="9" style="522"/>
    <col min="2817" max="2817" width="6" style="522" customWidth="1"/>
    <col min="2818" max="2818" width="7.42578125" style="522" customWidth="1"/>
    <col min="2819" max="2819" width="13.28515625" style="522" customWidth="1"/>
    <col min="2820" max="2820" width="40.140625" style="522" customWidth="1"/>
    <col min="2821" max="2821" width="4.7109375" style="522" customWidth="1"/>
    <col min="2822" max="2822" width="9.5703125" style="522" customWidth="1"/>
    <col min="2823" max="2823" width="11.42578125" style="522" customWidth="1"/>
    <col min="2824" max="2824" width="18.140625" style="522" customWidth="1"/>
    <col min="2825" max="3072" width="9" style="522"/>
    <col min="3073" max="3073" width="6" style="522" customWidth="1"/>
    <col min="3074" max="3074" width="7.42578125" style="522" customWidth="1"/>
    <col min="3075" max="3075" width="13.28515625" style="522" customWidth="1"/>
    <col min="3076" max="3076" width="40.140625" style="522" customWidth="1"/>
    <col min="3077" max="3077" width="4.7109375" style="522" customWidth="1"/>
    <col min="3078" max="3078" width="9.5703125" style="522" customWidth="1"/>
    <col min="3079" max="3079" width="11.42578125" style="522" customWidth="1"/>
    <col min="3080" max="3080" width="18.140625" style="522" customWidth="1"/>
    <col min="3081" max="3328" width="9" style="522"/>
    <col min="3329" max="3329" width="6" style="522" customWidth="1"/>
    <col min="3330" max="3330" width="7.42578125" style="522" customWidth="1"/>
    <col min="3331" max="3331" width="13.28515625" style="522" customWidth="1"/>
    <col min="3332" max="3332" width="40.140625" style="522" customWidth="1"/>
    <col min="3333" max="3333" width="4.7109375" style="522" customWidth="1"/>
    <col min="3334" max="3334" width="9.5703125" style="522" customWidth="1"/>
    <col min="3335" max="3335" width="11.42578125" style="522" customWidth="1"/>
    <col min="3336" max="3336" width="18.140625" style="522" customWidth="1"/>
    <col min="3337" max="3584" width="9" style="522"/>
    <col min="3585" max="3585" width="6" style="522" customWidth="1"/>
    <col min="3586" max="3586" width="7.42578125" style="522" customWidth="1"/>
    <col min="3587" max="3587" width="13.28515625" style="522" customWidth="1"/>
    <col min="3588" max="3588" width="40.140625" style="522" customWidth="1"/>
    <col min="3589" max="3589" width="4.7109375" style="522" customWidth="1"/>
    <col min="3590" max="3590" width="9.5703125" style="522" customWidth="1"/>
    <col min="3591" max="3591" width="11.42578125" style="522" customWidth="1"/>
    <col min="3592" max="3592" width="18.140625" style="522" customWidth="1"/>
    <col min="3593" max="3840" width="9" style="522"/>
    <col min="3841" max="3841" width="6" style="522" customWidth="1"/>
    <col min="3842" max="3842" width="7.42578125" style="522" customWidth="1"/>
    <col min="3843" max="3843" width="13.28515625" style="522" customWidth="1"/>
    <col min="3844" max="3844" width="40.140625" style="522" customWidth="1"/>
    <col min="3845" max="3845" width="4.7109375" style="522" customWidth="1"/>
    <col min="3846" max="3846" width="9.5703125" style="522" customWidth="1"/>
    <col min="3847" max="3847" width="11.42578125" style="522" customWidth="1"/>
    <col min="3848" max="3848" width="18.140625" style="522" customWidth="1"/>
    <col min="3849" max="4096" width="9" style="522"/>
    <col min="4097" max="4097" width="6" style="522" customWidth="1"/>
    <col min="4098" max="4098" width="7.42578125" style="522" customWidth="1"/>
    <col min="4099" max="4099" width="13.28515625" style="522" customWidth="1"/>
    <col min="4100" max="4100" width="40.140625" style="522" customWidth="1"/>
    <col min="4101" max="4101" width="4.7109375" style="522" customWidth="1"/>
    <col min="4102" max="4102" width="9.5703125" style="522" customWidth="1"/>
    <col min="4103" max="4103" width="11.42578125" style="522" customWidth="1"/>
    <col min="4104" max="4104" width="18.140625" style="522" customWidth="1"/>
    <col min="4105" max="4352" width="9" style="522"/>
    <col min="4353" max="4353" width="6" style="522" customWidth="1"/>
    <col min="4354" max="4354" width="7.42578125" style="522" customWidth="1"/>
    <col min="4355" max="4355" width="13.28515625" style="522" customWidth="1"/>
    <col min="4356" max="4356" width="40.140625" style="522" customWidth="1"/>
    <col min="4357" max="4357" width="4.7109375" style="522" customWidth="1"/>
    <col min="4358" max="4358" width="9.5703125" style="522" customWidth="1"/>
    <col min="4359" max="4359" width="11.42578125" style="522" customWidth="1"/>
    <col min="4360" max="4360" width="18.140625" style="522" customWidth="1"/>
    <col min="4361" max="4608" width="9" style="522"/>
    <col min="4609" max="4609" width="6" style="522" customWidth="1"/>
    <col min="4610" max="4610" width="7.42578125" style="522" customWidth="1"/>
    <col min="4611" max="4611" width="13.28515625" style="522" customWidth="1"/>
    <col min="4612" max="4612" width="40.140625" style="522" customWidth="1"/>
    <col min="4613" max="4613" width="4.7109375" style="522" customWidth="1"/>
    <col min="4614" max="4614" width="9.5703125" style="522" customWidth="1"/>
    <col min="4615" max="4615" width="11.42578125" style="522" customWidth="1"/>
    <col min="4616" max="4616" width="18.140625" style="522" customWidth="1"/>
    <col min="4617" max="4864" width="9" style="522"/>
    <col min="4865" max="4865" width="6" style="522" customWidth="1"/>
    <col min="4866" max="4866" width="7.42578125" style="522" customWidth="1"/>
    <col min="4867" max="4867" width="13.28515625" style="522" customWidth="1"/>
    <col min="4868" max="4868" width="40.140625" style="522" customWidth="1"/>
    <col min="4869" max="4869" width="4.7109375" style="522" customWidth="1"/>
    <col min="4870" max="4870" width="9.5703125" style="522" customWidth="1"/>
    <col min="4871" max="4871" width="11.42578125" style="522" customWidth="1"/>
    <col min="4872" max="4872" width="18.140625" style="522" customWidth="1"/>
    <col min="4873" max="5120" width="9" style="522"/>
    <col min="5121" max="5121" width="6" style="522" customWidth="1"/>
    <col min="5122" max="5122" width="7.42578125" style="522" customWidth="1"/>
    <col min="5123" max="5123" width="13.28515625" style="522" customWidth="1"/>
    <col min="5124" max="5124" width="40.140625" style="522" customWidth="1"/>
    <col min="5125" max="5125" width="4.7109375" style="522" customWidth="1"/>
    <col min="5126" max="5126" width="9.5703125" style="522" customWidth="1"/>
    <col min="5127" max="5127" width="11.42578125" style="522" customWidth="1"/>
    <col min="5128" max="5128" width="18.140625" style="522" customWidth="1"/>
    <col min="5129" max="5376" width="9" style="522"/>
    <col min="5377" max="5377" width="6" style="522" customWidth="1"/>
    <col min="5378" max="5378" width="7.42578125" style="522" customWidth="1"/>
    <col min="5379" max="5379" width="13.28515625" style="522" customWidth="1"/>
    <col min="5380" max="5380" width="40.140625" style="522" customWidth="1"/>
    <col min="5381" max="5381" width="4.7109375" style="522" customWidth="1"/>
    <col min="5382" max="5382" width="9.5703125" style="522" customWidth="1"/>
    <col min="5383" max="5383" width="11.42578125" style="522" customWidth="1"/>
    <col min="5384" max="5384" width="18.140625" style="522" customWidth="1"/>
    <col min="5385" max="5632" width="9" style="522"/>
    <col min="5633" max="5633" width="6" style="522" customWidth="1"/>
    <col min="5634" max="5634" width="7.42578125" style="522" customWidth="1"/>
    <col min="5635" max="5635" width="13.28515625" style="522" customWidth="1"/>
    <col min="5636" max="5636" width="40.140625" style="522" customWidth="1"/>
    <col min="5637" max="5637" width="4.7109375" style="522" customWidth="1"/>
    <col min="5638" max="5638" width="9.5703125" style="522" customWidth="1"/>
    <col min="5639" max="5639" width="11.42578125" style="522" customWidth="1"/>
    <col min="5640" max="5640" width="18.140625" style="522" customWidth="1"/>
    <col min="5641" max="5888" width="9" style="522"/>
    <col min="5889" max="5889" width="6" style="522" customWidth="1"/>
    <col min="5890" max="5890" width="7.42578125" style="522" customWidth="1"/>
    <col min="5891" max="5891" width="13.28515625" style="522" customWidth="1"/>
    <col min="5892" max="5892" width="40.140625" style="522" customWidth="1"/>
    <col min="5893" max="5893" width="4.7109375" style="522" customWidth="1"/>
    <col min="5894" max="5894" width="9.5703125" style="522" customWidth="1"/>
    <col min="5895" max="5895" width="11.42578125" style="522" customWidth="1"/>
    <col min="5896" max="5896" width="18.140625" style="522" customWidth="1"/>
    <col min="5897" max="6144" width="9" style="522"/>
    <col min="6145" max="6145" width="6" style="522" customWidth="1"/>
    <col min="6146" max="6146" width="7.42578125" style="522" customWidth="1"/>
    <col min="6147" max="6147" width="13.28515625" style="522" customWidth="1"/>
    <col min="6148" max="6148" width="40.140625" style="522" customWidth="1"/>
    <col min="6149" max="6149" width="4.7109375" style="522" customWidth="1"/>
    <col min="6150" max="6150" width="9.5703125" style="522" customWidth="1"/>
    <col min="6151" max="6151" width="11.42578125" style="522" customWidth="1"/>
    <col min="6152" max="6152" width="18.140625" style="522" customWidth="1"/>
    <col min="6153" max="6400" width="9" style="522"/>
    <col min="6401" max="6401" width="6" style="522" customWidth="1"/>
    <col min="6402" max="6402" width="7.42578125" style="522" customWidth="1"/>
    <col min="6403" max="6403" width="13.28515625" style="522" customWidth="1"/>
    <col min="6404" max="6404" width="40.140625" style="522" customWidth="1"/>
    <col min="6405" max="6405" width="4.7109375" style="522" customWidth="1"/>
    <col min="6406" max="6406" width="9.5703125" style="522" customWidth="1"/>
    <col min="6407" max="6407" width="11.42578125" style="522" customWidth="1"/>
    <col min="6408" max="6408" width="18.140625" style="522" customWidth="1"/>
    <col min="6409" max="6656" width="9" style="522"/>
    <col min="6657" max="6657" width="6" style="522" customWidth="1"/>
    <col min="6658" max="6658" width="7.42578125" style="522" customWidth="1"/>
    <col min="6659" max="6659" width="13.28515625" style="522" customWidth="1"/>
    <col min="6660" max="6660" width="40.140625" style="522" customWidth="1"/>
    <col min="6661" max="6661" width="4.7109375" style="522" customWidth="1"/>
    <col min="6662" max="6662" width="9.5703125" style="522" customWidth="1"/>
    <col min="6663" max="6663" width="11.42578125" style="522" customWidth="1"/>
    <col min="6664" max="6664" width="18.140625" style="522" customWidth="1"/>
    <col min="6665" max="6912" width="9" style="522"/>
    <col min="6913" max="6913" width="6" style="522" customWidth="1"/>
    <col min="6914" max="6914" width="7.42578125" style="522" customWidth="1"/>
    <col min="6915" max="6915" width="13.28515625" style="522" customWidth="1"/>
    <col min="6916" max="6916" width="40.140625" style="522" customWidth="1"/>
    <col min="6917" max="6917" width="4.7109375" style="522" customWidth="1"/>
    <col min="6918" max="6918" width="9.5703125" style="522" customWidth="1"/>
    <col min="6919" max="6919" width="11.42578125" style="522" customWidth="1"/>
    <col min="6920" max="6920" width="18.140625" style="522" customWidth="1"/>
    <col min="6921" max="7168" width="9" style="522"/>
    <col min="7169" max="7169" width="6" style="522" customWidth="1"/>
    <col min="7170" max="7170" width="7.42578125" style="522" customWidth="1"/>
    <col min="7171" max="7171" width="13.28515625" style="522" customWidth="1"/>
    <col min="7172" max="7172" width="40.140625" style="522" customWidth="1"/>
    <col min="7173" max="7173" width="4.7109375" style="522" customWidth="1"/>
    <col min="7174" max="7174" width="9.5703125" style="522" customWidth="1"/>
    <col min="7175" max="7175" width="11.42578125" style="522" customWidth="1"/>
    <col min="7176" max="7176" width="18.140625" style="522" customWidth="1"/>
    <col min="7177" max="7424" width="9" style="522"/>
    <col min="7425" max="7425" width="6" style="522" customWidth="1"/>
    <col min="7426" max="7426" width="7.42578125" style="522" customWidth="1"/>
    <col min="7427" max="7427" width="13.28515625" style="522" customWidth="1"/>
    <col min="7428" max="7428" width="40.140625" style="522" customWidth="1"/>
    <col min="7429" max="7429" width="4.7109375" style="522" customWidth="1"/>
    <col min="7430" max="7430" width="9.5703125" style="522" customWidth="1"/>
    <col min="7431" max="7431" width="11.42578125" style="522" customWidth="1"/>
    <col min="7432" max="7432" width="18.140625" style="522" customWidth="1"/>
    <col min="7433" max="7680" width="9" style="522"/>
    <col min="7681" max="7681" width="6" style="522" customWidth="1"/>
    <col min="7682" max="7682" width="7.42578125" style="522" customWidth="1"/>
    <col min="7683" max="7683" width="13.28515625" style="522" customWidth="1"/>
    <col min="7684" max="7684" width="40.140625" style="522" customWidth="1"/>
    <col min="7685" max="7685" width="4.7109375" style="522" customWidth="1"/>
    <col min="7686" max="7686" width="9.5703125" style="522" customWidth="1"/>
    <col min="7687" max="7687" width="11.42578125" style="522" customWidth="1"/>
    <col min="7688" max="7688" width="18.140625" style="522" customWidth="1"/>
    <col min="7689" max="7936" width="9" style="522"/>
    <col min="7937" max="7937" width="6" style="522" customWidth="1"/>
    <col min="7938" max="7938" width="7.42578125" style="522" customWidth="1"/>
    <col min="7939" max="7939" width="13.28515625" style="522" customWidth="1"/>
    <col min="7940" max="7940" width="40.140625" style="522" customWidth="1"/>
    <col min="7941" max="7941" width="4.7109375" style="522" customWidth="1"/>
    <col min="7942" max="7942" width="9.5703125" style="522" customWidth="1"/>
    <col min="7943" max="7943" width="11.42578125" style="522" customWidth="1"/>
    <col min="7944" max="7944" width="18.140625" style="522" customWidth="1"/>
    <col min="7945" max="8192" width="9" style="522"/>
    <col min="8193" max="8193" width="6" style="522" customWidth="1"/>
    <col min="8194" max="8194" width="7.42578125" style="522" customWidth="1"/>
    <col min="8195" max="8195" width="13.28515625" style="522" customWidth="1"/>
    <col min="8196" max="8196" width="40.140625" style="522" customWidth="1"/>
    <col min="8197" max="8197" width="4.7109375" style="522" customWidth="1"/>
    <col min="8198" max="8198" width="9.5703125" style="522" customWidth="1"/>
    <col min="8199" max="8199" width="11.42578125" style="522" customWidth="1"/>
    <col min="8200" max="8200" width="18.140625" style="522" customWidth="1"/>
    <col min="8201" max="8448" width="9" style="522"/>
    <col min="8449" max="8449" width="6" style="522" customWidth="1"/>
    <col min="8450" max="8450" width="7.42578125" style="522" customWidth="1"/>
    <col min="8451" max="8451" width="13.28515625" style="522" customWidth="1"/>
    <col min="8452" max="8452" width="40.140625" style="522" customWidth="1"/>
    <col min="8453" max="8453" width="4.7109375" style="522" customWidth="1"/>
    <col min="8454" max="8454" width="9.5703125" style="522" customWidth="1"/>
    <col min="8455" max="8455" width="11.42578125" style="522" customWidth="1"/>
    <col min="8456" max="8456" width="18.140625" style="522" customWidth="1"/>
    <col min="8457" max="8704" width="9" style="522"/>
    <col min="8705" max="8705" width="6" style="522" customWidth="1"/>
    <col min="8706" max="8706" width="7.42578125" style="522" customWidth="1"/>
    <col min="8707" max="8707" width="13.28515625" style="522" customWidth="1"/>
    <col min="8708" max="8708" width="40.140625" style="522" customWidth="1"/>
    <col min="8709" max="8709" width="4.7109375" style="522" customWidth="1"/>
    <col min="8710" max="8710" width="9.5703125" style="522" customWidth="1"/>
    <col min="8711" max="8711" width="11.42578125" style="522" customWidth="1"/>
    <col min="8712" max="8712" width="18.140625" style="522" customWidth="1"/>
    <col min="8713" max="8960" width="9" style="522"/>
    <col min="8961" max="8961" width="6" style="522" customWidth="1"/>
    <col min="8962" max="8962" width="7.42578125" style="522" customWidth="1"/>
    <col min="8963" max="8963" width="13.28515625" style="522" customWidth="1"/>
    <col min="8964" max="8964" width="40.140625" style="522" customWidth="1"/>
    <col min="8965" max="8965" width="4.7109375" style="522" customWidth="1"/>
    <col min="8966" max="8966" width="9.5703125" style="522" customWidth="1"/>
    <col min="8967" max="8967" width="11.42578125" style="522" customWidth="1"/>
    <col min="8968" max="8968" width="18.140625" style="522" customWidth="1"/>
    <col min="8969" max="9216" width="9" style="522"/>
    <col min="9217" max="9217" width="6" style="522" customWidth="1"/>
    <col min="9218" max="9218" width="7.42578125" style="522" customWidth="1"/>
    <col min="9219" max="9219" width="13.28515625" style="522" customWidth="1"/>
    <col min="9220" max="9220" width="40.140625" style="522" customWidth="1"/>
    <col min="9221" max="9221" width="4.7109375" style="522" customWidth="1"/>
    <col min="9222" max="9222" width="9.5703125" style="522" customWidth="1"/>
    <col min="9223" max="9223" width="11.42578125" style="522" customWidth="1"/>
    <col min="9224" max="9224" width="18.140625" style="522" customWidth="1"/>
    <col min="9225" max="9472" width="9" style="522"/>
    <col min="9473" max="9473" width="6" style="522" customWidth="1"/>
    <col min="9474" max="9474" width="7.42578125" style="522" customWidth="1"/>
    <col min="9475" max="9475" width="13.28515625" style="522" customWidth="1"/>
    <col min="9476" max="9476" width="40.140625" style="522" customWidth="1"/>
    <col min="9477" max="9477" width="4.7109375" style="522" customWidth="1"/>
    <col min="9478" max="9478" width="9.5703125" style="522" customWidth="1"/>
    <col min="9479" max="9479" width="11.42578125" style="522" customWidth="1"/>
    <col min="9480" max="9480" width="18.140625" style="522" customWidth="1"/>
    <col min="9481" max="9728" width="9" style="522"/>
    <col min="9729" max="9729" width="6" style="522" customWidth="1"/>
    <col min="9730" max="9730" width="7.42578125" style="522" customWidth="1"/>
    <col min="9731" max="9731" width="13.28515625" style="522" customWidth="1"/>
    <col min="9732" max="9732" width="40.140625" style="522" customWidth="1"/>
    <col min="9733" max="9733" width="4.7109375" style="522" customWidth="1"/>
    <col min="9734" max="9734" width="9.5703125" style="522" customWidth="1"/>
    <col min="9735" max="9735" width="11.42578125" style="522" customWidth="1"/>
    <col min="9736" max="9736" width="18.140625" style="522" customWidth="1"/>
    <col min="9737" max="9984" width="9" style="522"/>
    <col min="9985" max="9985" width="6" style="522" customWidth="1"/>
    <col min="9986" max="9986" width="7.42578125" style="522" customWidth="1"/>
    <col min="9987" max="9987" width="13.28515625" style="522" customWidth="1"/>
    <col min="9988" max="9988" width="40.140625" style="522" customWidth="1"/>
    <col min="9989" max="9989" width="4.7109375" style="522" customWidth="1"/>
    <col min="9990" max="9990" width="9.5703125" style="522" customWidth="1"/>
    <col min="9991" max="9991" width="11.42578125" style="522" customWidth="1"/>
    <col min="9992" max="9992" width="18.140625" style="522" customWidth="1"/>
    <col min="9993" max="10240" width="9" style="522"/>
    <col min="10241" max="10241" width="6" style="522" customWidth="1"/>
    <col min="10242" max="10242" width="7.42578125" style="522" customWidth="1"/>
    <col min="10243" max="10243" width="13.28515625" style="522" customWidth="1"/>
    <col min="10244" max="10244" width="40.140625" style="522" customWidth="1"/>
    <col min="10245" max="10245" width="4.7109375" style="522" customWidth="1"/>
    <col min="10246" max="10246" width="9.5703125" style="522" customWidth="1"/>
    <col min="10247" max="10247" width="11.42578125" style="522" customWidth="1"/>
    <col min="10248" max="10248" width="18.140625" style="522" customWidth="1"/>
    <col min="10249" max="10496" width="9" style="522"/>
    <col min="10497" max="10497" width="6" style="522" customWidth="1"/>
    <col min="10498" max="10498" width="7.42578125" style="522" customWidth="1"/>
    <col min="10499" max="10499" width="13.28515625" style="522" customWidth="1"/>
    <col min="10500" max="10500" width="40.140625" style="522" customWidth="1"/>
    <col min="10501" max="10501" width="4.7109375" style="522" customWidth="1"/>
    <col min="10502" max="10502" width="9.5703125" style="522" customWidth="1"/>
    <col min="10503" max="10503" width="11.42578125" style="522" customWidth="1"/>
    <col min="10504" max="10504" width="18.140625" style="522" customWidth="1"/>
    <col min="10505" max="10752" width="9" style="522"/>
    <col min="10753" max="10753" width="6" style="522" customWidth="1"/>
    <col min="10754" max="10754" width="7.42578125" style="522" customWidth="1"/>
    <col min="10755" max="10755" width="13.28515625" style="522" customWidth="1"/>
    <col min="10756" max="10756" width="40.140625" style="522" customWidth="1"/>
    <col min="10757" max="10757" width="4.7109375" style="522" customWidth="1"/>
    <col min="10758" max="10758" width="9.5703125" style="522" customWidth="1"/>
    <col min="10759" max="10759" width="11.42578125" style="522" customWidth="1"/>
    <col min="10760" max="10760" width="18.140625" style="522" customWidth="1"/>
    <col min="10761" max="11008" width="9" style="522"/>
    <col min="11009" max="11009" width="6" style="522" customWidth="1"/>
    <col min="11010" max="11010" width="7.42578125" style="522" customWidth="1"/>
    <col min="11011" max="11011" width="13.28515625" style="522" customWidth="1"/>
    <col min="11012" max="11012" width="40.140625" style="522" customWidth="1"/>
    <col min="11013" max="11013" width="4.7109375" style="522" customWidth="1"/>
    <col min="11014" max="11014" width="9.5703125" style="522" customWidth="1"/>
    <col min="11015" max="11015" width="11.42578125" style="522" customWidth="1"/>
    <col min="11016" max="11016" width="18.140625" style="522" customWidth="1"/>
    <col min="11017" max="11264" width="9" style="522"/>
    <col min="11265" max="11265" width="6" style="522" customWidth="1"/>
    <col min="11266" max="11266" width="7.42578125" style="522" customWidth="1"/>
    <col min="11267" max="11267" width="13.28515625" style="522" customWidth="1"/>
    <col min="11268" max="11268" width="40.140625" style="522" customWidth="1"/>
    <col min="11269" max="11269" width="4.7109375" style="522" customWidth="1"/>
    <col min="11270" max="11270" width="9.5703125" style="522" customWidth="1"/>
    <col min="11271" max="11271" width="11.42578125" style="522" customWidth="1"/>
    <col min="11272" max="11272" width="18.140625" style="522" customWidth="1"/>
    <col min="11273" max="11520" width="9" style="522"/>
    <col min="11521" max="11521" width="6" style="522" customWidth="1"/>
    <col min="11522" max="11522" width="7.42578125" style="522" customWidth="1"/>
    <col min="11523" max="11523" width="13.28515625" style="522" customWidth="1"/>
    <col min="11524" max="11524" width="40.140625" style="522" customWidth="1"/>
    <col min="11525" max="11525" width="4.7109375" style="522" customWidth="1"/>
    <col min="11526" max="11526" width="9.5703125" style="522" customWidth="1"/>
    <col min="11527" max="11527" width="11.42578125" style="522" customWidth="1"/>
    <col min="11528" max="11528" width="18.140625" style="522" customWidth="1"/>
    <col min="11529" max="11776" width="9" style="522"/>
    <col min="11777" max="11777" width="6" style="522" customWidth="1"/>
    <col min="11778" max="11778" width="7.42578125" style="522" customWidth="1"/>
    <col min="11779" max="11779" width="13.28515625" style="522" customWidth="1"/>
    <col min="11780" max="11780" width="40.140625" style="522" customWidth="1"/>
    <col min="11781" max="11781" width="4.7109375" style="522" customWidth="1"/>
    <col min="11782" max="11782" width="9.5703125" style="522" customWidth="1"/>
    <col min="11783" max="11783" width="11.42578125" style="522" customWidth="1"/>
    <col min="11784" max="11784" width="18.140625" style="522" customWidth="1"/>
    <col min="11785" max="12032" width="9" style="522"/>
    <col min="12033" max="12033" width="6" style="522" customWidth="1"/>
    <col min="12034" max="12034" width="7.42578125" style="522" customWidth="1"/>
    <col min="12035" max="12035" width="13.28515625" style="522" customWidth="1"/>
    <col min="12036" max="12036" width="40.140625" style="522" customWidth="1"/>
    <col min="12037" max="12037" width="4.7109375" style="522" customWidth="1"/>
    <col min="12038" max="12038" width="9.5703125" style="522" customWidth="1"/>
    <col min="12039" max="12039" width="11.42578125" style="522" customWidth="1"/>
    <col min="12040" max="12040" width="18.140625" style="522" customWidth="1"/>
    <col min="12041" max="12288" width="9" style="522"/>
    <col min="12289" max="12289" width="6" style="522" customWidth="1"/>
    <col min="12290" max="12290" width="7.42578125" style="522" customWidth="1"/>
    <col min="12291" max="12291" width="13.28515625" style="522" customWidth="1"/>
    <col min="12292" max="12292" width="40.140625" style="522" customWidth="1"/>
    <col min="12293" max="12293" width="4.7109375" style="522" customWidth="1"/>
    <col min="12294" max="12294" width="9.5703125" style="522" customWidth="1"/>
    <col min="12295" max="12295" width="11.42578125" style="522" customWidth="1"/>
    <col min="12296" max="12296" width="18.140625" style="522" customWidth="1"/>
    <col min="12297" max="12544" width="9" style="522"/>
    <col min="12545" max="12545" width="6" style="522" customWidth="1"/>
    <col min="12546" max="12546" width="7.42578125" style="522" customWidth="1"/>
    <col min="12547" max="12547" width="13.28515625" style="522" customWidth="1"/>
    <col min="12548" max="12548" width="40.140625" style="522" customWidth="1"/>
    <col min="12549" max="12549" width="4.7109375" style="522" customWidth="1"/>
    <col min="12550" max="12550" width="9.5703125" style="522" customWidth="1"/>
    <col min="12551" max="12551" width="11.42578125" style="522" customWidth="1"/>
    <col min="12552" max="12552" width="18.140625" style="522" customWidth="1"/>
    <col min="12553" max="12800" width="9" style="522"/>
    <col min="12801" max="12801" width="6" style="522" customWidth="1"/>
    <col min="12802" max="12802" width="7.42578125" style="522" customWidth="1"/>
    <col min="12803" max="12803" width="13.28515625" style="522" customWidth="1"/>
    <col min="12804" max="12804" width="40.140625" style="522" customWidth="1"/>
    <col min="12805" max="12805" width="4.7109375" style="522" customWidth="1"/>
    <col min="12806" max="12806" width="9.5703125" style="522" customWidth="1"/>
    <col min="12807" max="12807" width="11.42578125" style="522" customWidth="1"/>
    <col min="12808" max="12808" width="18.140625" style="522" customWidth="1"/>
    <col min="12809" max="13056" width="9" style="522"/>
    <col min="13057" max="13057" width="6" style="522" customWidth="1"/>
    <col min="13058" max="13058" width="7.42578125" style="522" customWidth="1"/>
    <col min="13059" max="13059" width="13.28515625" style="522" customWidth="1"/>
    <col min="13060" max="13060" width="40.140625" style="522" customWidth="1"/>
    <col min="13061" max="13061" width="4.7109375" style="522" customWidth="1"/>
    <col min="13062" max="13062" width="9.5703125" style="522" customWidth="1"/>
    <col min="13063" max="13063" width="11.42578125" style="522" customWidth="1"/>
    <col min="13064" max="13064" width="18.140625" style="522" customWidth="1"/>
    <col min="13065" max="13312" width="9" style="522"/>
    <col min="13313" max="13313" width="6" style="522" customWidth="1"/>
    <col min="13314" max="13314" width="7.42578125" style="522" customWidth="1"/>
    <col min="13315" max="13315" width="13.28515625" style="522" customWidth="1"/>
    <col min="13316" max="13316" width="40.140625" style="522" customWidth="1"/>
    <col min="13317" max="13317" width="4.7109375" style="522" customWidth="1"/>
    <col min="13318" max="13318" width="9.5703125" style="522" customWidth="1"/>
    <col min="13319" max="13319" width="11.42578125" style="522" customWidth="1"/>
    <col min="13320" max="13320" width="18.140625" style="522" customWidth="1"/>
    <col min="13321" max="13568" width="9" style="522"/>
    <col min="13569" max="13569" width="6" style="522" customWidth="1"/>
    <col min="13570" max="13570" width="7.42578125" style="522" customWidth="1"/>
    <col min="13571" max="13571" width="13.28515625" style="522" customWidth="1"/>
    <col min="13572" max="13572" width="40.140625" style="522" customWidth="1"/>
    <col min="13573" max="13573" width="4.7109375" style="522" customWidth="1"/>
    <col min="13574" max="13574" width="9.5703125" style="522" customWidth="1"/>
    <col min="13575" max="13575" width="11.42578125" style="522" customWidth="1"/>
    <col min="13576" max="13576" width="18.140625" style="522" customWidth="1"/>
    <col min="13577" max="13824" width="9" style="522"/>
    <col min="13825" max="13825" width="6" style="522" customWidth="1"/>
    <col min="13826" max="13826" width="7.42578125" style="522" customWidth="1"/>
    <col min="13827" max="13827" width="13.28515625" style="522" customWidth="1"/>
    <col min="13828" max="13828" width="40.140625" style="522" customWidth="1"/>
    <col min="13829" max="13829" width="4.7109375" style="522" customWidth="1"/>
    <col min="13830" max="13830" width="9.5703125" style="522" customWidth="1"/>
    <col min="13831" max="13831" width="11.42578125" style="522" customWidth="1"/>
    <col min="13832" max="13832" width="18.140625" style="522" customWidth="1"/>
    <col min="13833" max="14080" width="9" style="522"/>
    <col min="14081" max="14081" width="6" style="522" customWidth="1"/>
    <col min="14082" max="14082" width="7.42578125" style="522" customWidth="1"/>
    <col min="14083" max="14083" width="13.28515625" style="522" customWidth="1"/>
    <col min="14084" max="14084" width="40.140625" style="522" customWidth="1"/>
    <col min="14085" max="14085" width="4.7109375" style="522" customWidth="1"/>
    <col min="14086" max="14086" width="9.5703125" style="522" customWidth="1"/>
    <col min="14087" max="14087" width="11.42578125" style="522" customWidth="1"/>
    <col min="14088" max="14088" width="18.140625" style="522" customWidth="1"/>
    <col min="14089" max="14336" width="9" style="522"/>
    <col min="14337" max="14337" width="6" style="522" customWidth="1"/>
    <col min="14338" max="14338" width="7.42578125" style="522" customWidth="1"/>
    <col min="14339" max="14339" width="13.28515625" style="522" customWidth="1"/>
    <col min="14340" max="14340" width="40.140625" style="522" customWidth="1"/>
    <col min="14341" max="14341" width="4.7109375" style="522" customWidth="1"/>
    <col min="14342" max="14342" width="9.5703125" style="522" customWidth="1"/>
    <col min="14343" max="14343" width="11.42578125" style="522" customWidth="1"/>
    <col min="14344" max="14344" width="18.140625" style="522" customWidth="1"/>
    <col min="14345" max="14592" width="9" style="522"/>
    <col min="14593" max="14593" width="6" style="522" customWidth="1"/>
    <col min="14594" max="14594" width="7.42578125" style="522" customWidth="1"/>
    <col min="14595" max="14595" width="13.28515625" style="522" customWidth="1"/>
    <col min="14596" max="14596" width="40.140625" style="522" customWidth="1"/>
    <col min="14597" max="14597" width="4.7109375" style="522" customWidth="1"/>
    <col min="14598" max="14598" width="9.5703125" style="522" customWidth="1"/>
    <col min="14599" max="14599" width="11.42578125" style="522" customWidth="1"/>
    <col min="14600" max="14600" width="18.140625" style="522" customWidth="1"/>
    <col min="14601" max="14848" width="9" style="522"/>
    <col min="14849" max="14849" width="6" style="522" customWidth="1"/>
    <col min="14850" max="14850" width="7.42578125" style="522" customWidth="1"/>
    <col min="14851" max="14851" width="13.28515625" style="522" customWidth="1"/>
    <col min="14852" max="14852" width="40.140625" style="522" customWidth="1"/>
    <col min="14853" max="14853" width="4.7109375" style="522" customWidth="1"/>
    <col min="14854" max="14854" width="9.5703125" style="522" customWidth="1"/>
    <col min="14855" max="14855" width="11.42578125" style="522" customWidth="1"/>
    <col min="14856" max="14856" width="18.140625" style="522" customWidth="1"/>
    <col min="14857" max="15104" width="9" style="522"/>
    <col min="15105" max="15105" width="6" style="522" customWidth="1"/>
    <col min="15106" max="15106" width="7.42578125" style="522" customWidth="1"/>
    <col min="15107" max="15107" width="13.28515625" style="522" customWidth="1"/>
    <col min="15108" max="15108" width="40.140625" style="522" customWidth="1"/>
    <col min="15109" max="15109" width="4.7109375" style="522" customWidth="1"/>
    <col min="15110" max="15110" width="9.5703125" style="522" customWidth="1"/>
    <col min="15111" max="15111" width="11.42578125" style="522" customWidth="1"/>
    <col min="15112" max="15112" width="18.140625" style="522" customWidth="1"/>
    <col min="15113" max="15360" width="9" style="522"/>
    <col min="15361" max="15361" width="6" style="522" customWidth="1"/>
    <col min="15362" max="15362" width="7.42578125" style="522" customWidth="1"/>
    <col min="15363" max="15363" width="13.28515625" style="522" customWidth="1"/>
    <col min="15364" max="15364" width="40.140625" style="522" customWidth="1"/>
    <col min="15365" max="15365" width="4.7109375" style="522" customWidth="1"/>
    <col min="15366" max="15366" width="9.5703125" style="522" customWidth="1"/>
    <col min="15367" max="15367" width="11.42578125" style="522" customWidth="1"/>
    <col min="15368" max="15368" width="18.140625" style="522" customWidth="1"/>
    <col min="15369" max="15616" width="9" style="522"/>
    <col min="15617" max="15617" width="6" style="522" customWidth="1"/>
    <col min="15618" max="15618" width="7.42578125" style="522" customWidth="1"/>
    <col min="15619" max="15619" width="13.28515625" style="522" customWidth="1"/>
    <col min="15620" max="15620" width="40.140625" style="522" customWidth="1"/>
    <col min="15621" max="15621" width="4.7109375" style="522" customWidth="1"/>
    <col min="15622" max="15622" width="9.5703125" style="522" customWidth="1"/>
    <col min="15623" max="15623" width="11.42578125" style="522" customWidth="1"/>
    <col min="15624" max="15624" width="18.140625" style="522" customWidth="1"/>
    <col min="15625" max="15872" width="9" style="522"/>
    <col min="15873" max="15873" width="6" style="522" customWidth="1"/>
    <col min="15874" max="15874" width="7.42578125" style="522" customWidth="1"/>
    <col min="15875" max="15875" width="13.28515625" style="522" customWidth="1"/>
    <col min="15876" max="15876" width="40.140625" style="522" customWidth="1"/>
    <col min="15877" max="15877" width="4.7109375" style="522" customWidth="1"/>
    <col min="15878" max="15878" width="9.5703125" style="522" customWidth="1"/>
    <col min="15879" max="15879" width="11.42578125" style="522" customWidth="1"/>
    <col min="15880" max="15880" width="18.140625" style="522" customWidth="1"/>
    <col min="15881" max="16128" width="9" style="522"/>
    <col min="16129" max="16129" width="6" style="522" customWidth="1"/>
    <col min="16130" max="16130" width="7.42578125" style="522" customWidth="1"/>
    <col min="16131" max="16131" width="13.28515625" style="522" customWidth="1"/>
    <col min="16132" max="16132" width="40.140625" style="522" customWidth="1"/>
    <col min="16133" max="16133" width="4.7109375" style="522" customWidth="1"/>
    <col min="16134" max="16134" width="9.5703125" style="522" customWidth="1"/>
    <col min="16135" max="16135" width="11.42578125" style="522" customWidth="1"/>
    <col min="16136" max="16136" width="18.140625" style="522" customWidth="1"/>
    <col min="16137" max="16384" width="9" style="522"/>
  </cols>
  <sheetData>
    <row r="1" spans="1:21" s="10" customFormat="1" ht="20.25" customHeight="1" x14ac:dyDescent="0.2">
      <c r="A1" s="511" t="str">
        <f>Titul!A10</f>
        <v>F.2.2.1.1.</v>
      </c>
      <c r="B1" s="511"/>
      <c r="C1" s="511" t="str">
        <f>Titul!B1</f>
        <v>Soupis prací a dodávek</v>
      </c>
      <c r="D1" s="149"/>
      <c r="E1" s="149"/>
      <c r="F1" s="150"/>
      <c r="G1" s="151"/>
      <c r="H1" s="586"/>
      <c r="I1" s="150"/>
      <c r="J1" s="153"/>
      <c r="K1" s="153"/>
      <c r="L1" s="154"/>
      <c r="U1" s="1"/>
    </row>
    <row r="2" spans="1:21" ht="12.75" customHeight="1" x14ac:dyDescent="0.2">
      <c r="A2" s="130" t="s">
        <v>557</v>
      </c>
      <c r="B2" s="130"/>
      <c r="C2" s="130"/>
      <c r="D2" s="130"/>
      <c r="E2" s="130"/>
      <c r="F2" s="130"/>
      <c r="G2" s="130"/>
      <c r="H2" s="587"/>
    </row>
    <row r="3" spans="1:21" ht="12.75" customHeight="1" x14ac:dyDescent="0.2">
      <c r="A3" s="130" t="s">
        <v>558</v>
      </c>
      <c r="B3" s="130"/>
      <c r="C3" s="130"/>
      <c r="D3" s="130"/>
      <c r="E3" s="130"/>
      <c r="F3" s="130"/>
      <c r="G3" s="130"/>
      <c r="H3" s="587"/>
    </row>
    <row r="4" spans="1:21" ht="13.5" customHeight="1" x14ac:dyDescent="0.2">
      <c r="A4" s="131"/>
      <c r="B4" s="130"/>
      <c r="C4" s="131"/>
      <c r="D4" s="130"/>
      <c r="E4" s="130"/>
      <c r="F4" s="130"/>
      <c r="G4" s="130"/>
      <c r="H4" s="587"/>
    </row>
    <row r="5" spans="1:21" ht="6.75" customHeight="1" x14ac:dyDescent="0.2">
      <c r="A5" s="132"/>
      <c r="B5" s="133"/>
      <c r="C5" s="134"/>
      <c r="D5" s="133"/>
      <c r="E5" s="133"/>
      <c r="F5" s="135"/>
      <c r="G5" s="136"/>
      <c r="H5" s="588"/>
    </row>
    <row r="6" spans="1:21" ht="12.75" customHeight="1" x14ac:dyDescent="0.2">
      <c r="A6" s="137" t="s">
        <v>559</v>
      </c>
      <c r="B6" s="137"/>
      <c r="C6" s="137"/>
      <c r="D6" s="137"/>
      <c r="E6" s="137"/>
      <c r="F6" s="137"/>
      <c r="G6" s="137"/>
      <c r="H6" s="589"/>
    </row>
    <row r="7" spans="1:21" ht="13.5" customHeight="1" x14ac:dyDescent="0.2">
      <c r="A7" s="137" t="s">
        <v>39</v>
      </c>
      <c r="B7" s="137"/>
      <c r="C7" s="137"/>
      <c r="D7" s="137"/>
      <c r="E7" s="137"/>
      <c r="F7" s="137"/>
      <c r="G7" s="137" t="s">
        <v>560</v>
      </c>
      <c r="H7" s="589"/>
    </row>
    <row r="8" spans="1:21" ht="13.5" customHeight="1" x14ac:dyDescent="0.2">
      <c r="A8" s="137" t="s">
        <v>561</v>
      </c>
      <c r="B8" s="138"/>
      <c r="C8" s="138"/>
      <c r="D8" s="138"/>
      <c r="E8" s="138"/>
      <c r="F8" s="139"/>
      <c r="G8" s="137" t="s">
        <v>562</v>
      </c>
      <c r="H8" s="590"/>
    </row>
    <row r="9" spans="1:21" ht="6" customHeight="1" thickBot="1" x14ac:dyDescent="0.25">
      <c r="A9" s="140"/>
      <c r="B9" s="140"/>
      <c r="C9" s="140"/>
      <c r="D9" s="140"/>
      <c r="E9" s="140"/>
      <c r="F9" s="140"/>
      <c r="G9" s="140"/>
      <c r="H9" s="591"/>
    </row>
    <row r="10" spans="1:21" ht="25.5" customHeight="1" thickBot="1" x14ac:dyDescent="0.25">
      <c r="A10" s="141" t="s">
        <v>563</v>
      </c>
      <c r="B10" s="141" t="s">
        <v>1</v>
      </c>
      <c r="C10" s="141" t="s">
        <v>2</v>
      </c>
      <c r="D10" s="141" t="s">
        <v>3</v>
      </c>
      <c r="E10" s="141" t="s">
        <v>4</v>
      </c>
      <c r="F10" s="141" t="s">
        <v>5</v>
      </c>
      <c r="G10" s="141" t="s">
        <v>6</v>
      </c>
      <c r="H10" s="592" t="s">
        <v>7</v>
      </c>
    </row>
    <row r="11" spans="1:21" ht="12.75" hidden="1" customHeight="1" thickBot="1" x14ac:dyDescent="0.25">
      <c r="A11" s="141" t="s">
        <v>9</v>
      </c>
      <c r="B11" s="141" t="s">
        <v>12</v>
      </c>
      <c r="C11" s="141" t="s">
        <v>14</v>
      </c>
      <c r="D11" s="141" t="s">
        <v>17</v>
      </c>
      <c r="E11" s="141" t="s">
        <v>18</v>
      </c>
      <c r="F11" s="141" t="s">
        <v>20</v>
      </c>
      <c r="G11" s="141" t="s">
        <v>21</v>
      </c>
      <c r="H11" s="592" t="s">
        <v>23</v>
      </c>
    </row>
    <row r="12" spans="1:21" ht="4.5" customHeight="1" x14ac:dyDescent="0.2">
      <c r="A12" s="140"/>
      <c r="B12" s="140"/>
      <c r="C12" s="140"/>
      <c r="D12" s="140"/>
      <c r="E12" s="140"/>
      <c r="F12" s="140"/>
      <c r="G12" s="140"/>
      <c r="H12" s="591"/>
    </row>
    <row r="13" spans="1:21" ht="30.75" customHeight="1" x14ac:dyDescent="0.25">
      <c r="A13" s="146"/>
      <c r="B13" s="147"/>
      <c r="C13" s="147" t="s">
        <v>8</v>
      </c>
      <c r="D13" s="147" t="s">
        <v>564</v>
      </c>
      <c r="E13" s="147"/>
      <c r="F13" s="148"/>
      <c r="G13" s="129"/>
      <c r="H13" s="593">
        <f>H14+H28</f>
        <v>0</v>
      </c>
    </row>
    <row r="14" spans="1:21" ht="28.5" customHeight="1" x14ac:dyDescent="0.2">
      <c r="A14" s="434"/>
      <c r="B14" s="435"/>
      <c r="C14" s="435" t="s">
        <v>9</v>
      </c>
      <c r="D14" s="435" t="s">
        <v>565</v>
      </c>
      <c r="E14" s="435"/>
      <c r="F14" s="436"/>
      <c r="G14" s="437"/>
      <c r="H14" s="594">
        <f>SUM(H15:H26)</f>
        <v>0</v>
      </c>
    </row>
    <row r="15" spans="1:21" ht="24" customHeight="1" x14ac:dyDescent="0.2">
      <c r="A15" s="142">
        <v>1</v>
      </c>
      <c r="B15" s="143" t="s">
        <v>10</v>
      </c>
      <c r="C15" s="143" t="s">
        <v>566</v>
      </c>
      <c r="D15" s="143" t="s">
        <v>567</v>
      </c>
      <c r="E15" s="143" t="s">
        <v>11</v>
      </c>
      <c r="F15" s="144">
        <v>14760</v>
      </c>
      <c r="G15" s="145">
        <v>0</v>
      </c>
      <c r="H15" s="595">
        <f>F15*G15</f>
        <v>0</v>
      </c>
    </row>
    <row r="16" spans="1:21" ht="13.5" customHeight="1" x14ac:dyDescent="0.2">
      <c r="A16" s="438"/>
      <c r="B16" s="439"/>
      <c r="C16" s="439"/>
      <c r="D16" s="439" t="s">
        <v>568</v>
      </c>
      <c r="E16" s="439"/>
      <c r="F16" s="440">
        <v>14760</v>
      </c>
      <c r="G16" s="441"/>
      <c r="H16" s="597"/>
    </row>
    <row r="17" spans="1:8" ht="24" customHeight="1" x14ac:dyDescent="0.2">
      <c r="A17" s="142">
        <v>2</v>
      </c>
      <c r="B17" s="143" t="s">
        <v>10</v>
      </c>
      <c r="C17" s="143" t="s">
        <v>569</v>
      </c>
      <c r="D17" s="143" t="s">
        <v>570</v>
      </c>
      <c r="E17" s="143" t="s">
        <v>13</v>
      </c>
      <c r="F17" s="144">
        <v>1230</v>
      </c>
      <c r="G17" s="145">
        <v>0</v>
      </c>
      <c r="H17" s="595">
        <f>F17*G17</f>
        <v>0</v>
      </c>
    </row>
    <row r="18" spans="1:8" ht="13.5" customHeight="1" x14ac:dyDescent="0.2">
      <c r="A18" s="438"/>
      <c r="B18" s="439"/>
      <c r="C18" s="439"/>
      <c r="D18" s="439" t="s">
        <v>571</v>
      </c>
      <c r="E18" s="439"/>
      <c r="F18" s="440">
        <v>1230</v>
      </c>
      <c r="G18" s="441"/>
      <c r="H18" s="597"/>
    </row>
    <row r="19" spans="1:8" ht="24" customHeight="1" x14ac:dyDescent="0.2">
      <c r="A19" s="142">
        <v>3</v>
      </c>
      <c r="B19" s="143" t="s">
        <v>10</v>
      </c>
      <c r="C19" s="143" t="s">
        <v>572</v>
      </c>
      <c r="D19" s="143" t="s">
        <v>573</v>
      </c>
      <c r="E19" s="143" t="s">
        <v>19</v>
      </c>
      <c r="F19" s="144">
        <v>928</v>
      </c>
      <c r="G19" s="145">
        <v>0</v>
      </c>
      <c r="H19" s="595">
        <f t="shared" ref="H19:H22" si="0">F19*G19</f>
        <v>0</v>
      </c>
    </row>
    <row r="20" spans="1:8" ht="24" customHeight="1" x14ac:dyDescent="0.2">
      <c r="A20" s="142">
        <v>4</v>
      </c>
      <c r="B20" s="143" t="s">
        <v>574</v>
      </c>
      <c r="C20" s="143" t="s">
        <v>575</v>
      </c>
      <c r="D20" s="143" t="s">
        <v>576</v>
      </c>
      <c r="E20" s="143" t="s">
        <v>19</v>
      </c>
      <c r="F20" s="144">
        <v>928</v>
      </c>
      <c r="G20" s="145">
        <v>0</v>
      </c>
      <c r="H20" s="595">
        <f t="shared" si="0"/>
        <v>0</v>
      </c>
    </row>
    <row r="21" spans="1:8" ht="24" customHeight="1" x14ac:dyDescent="0.2">
      <c r="A21" s="142">
        <v>5</v>
      </c>
      <c r="B21" s="143" t="s">
        <v>10</v>
      </c>
      <c r="C21" s="143" t="s">
        <v>577</v>
      </c>
      <c r="D21" s="143" t="s">
        <v>578</v>
      </c>
      <c r="E21" s="143" t="s">
        <v>19</v>
      </c>
      <c r="F21" s="144">
        <v>928</v>
      </c>
      <c r="G21" s="145">
        <v>0</v>
      </c>
      <c r="H21" s="595">
        <f t="shared" si="0"/>
        <v>0</v>
      </c>
    </row>
    <row r="22" spans="1:8" ht="34.5" customHeight="1" x14ac:dyDescent="0.2">
      <c r="A22" s="142">
        <v>6</v>
      </c>
      <c r="B22" s="143" t="s">
        <v>10</v>
      </c>
      <c r="C22" s="143" t="s">
        <v>579</v>
      </c>
      <c r="D22" s="143" t="s">
        <v>580</v>
      </c>
      <c r="E22" s="143" t="s">
        <v>19</v>
      </c>
      <c r="F22" s="144">
        <v>4640</v>
      </c>
      <c r="G22" s="145">
        <v>0</v>
      </c>
      <c r="H22" s="595">
        <f t="shared" si="0"/>
        <v>0</v>
      </c>
    </row>
    <row r="23" spans="1:8" ht="13.5" customHeight="1" x14ac:dyDescent="0.2">
      <c r="A23" s="438"/>
      <c r="B23" s="439"/>
      <c r="C23" s="439"/>
      <c r="D23" s="439" t="s">
        <v>581</v>
      </c>
      <c r="E23" s="439"/>
      <c r="F23" s="440">
        <v>4640</v>
      </c>
      <c r="G23" s="441"/>
      <c r="H23" s="597"/>
    </row>
    <row r="24" spans="1:8" ht="24" customHeight="1" x14ac:dyDescent="0.2">
      <c r="A24" s="142">
        <v>7</v>
      </c>
      <c r="B24" s="143" t="s">
        <v>10</v>
      </c>
      <c r="C24" s="143" t="s">
        <v>582</v>
      </c>
      <c r="D24" s="143" t="s">
        <v>583</v>
      </c>
      <c r="E24" s="143" t="s">
        <v>19</v>
      </c>
      <c r="F24" s="144">
        <v>928</v>
      </c>
      <c r="G24" s="145">
        <v>0</v>
      </c>
      <c r="H24" s="595">
        <f t="shared" ref="H24:H26" si="1">F24*G24</f>
        <v>0</v>
      </c>
    </row>
    <row r="25" spans="1:8" ht="24" customHeight="1" x14ac:dyDescent="0.2">
      <c r="A25" s="142">
        <v>8</v>
      </c>
      <c r="B25" s="143" t="s">
        <v>10</v>
      </c>
      <c r="C25" s="143" t="s">
        <v>584</v>
      </c>
      <c r="D25" s="143" t="s">
        <v>585</v>
      </c>
      <c r="E25" s="143" t="s">
        <v>19</v>
      </c>
      <c r="F25" s="144">
        <v>928</v>
      </c>
      <c r="G25" s="145">
        <v>0</v>
      </c>
      <c r="H25" s="595">
        <f t="shared" si="1"/>
        <v>0</v>
      </c>
    </row>
    <row r="26" spans="1:8" ht="24" customHeight="1" x14ac:dyDescent="0.2">
      <c r="A26" s="142">
        <v>9</v>
      </c>
      <c r="B26" s="143" t="s">
        <v>10</v>
      </c>
      <c r="C26" s="143" t="s">
        <v>586</v>
      </c>
      <c r="D26" s="143" t="s">
        <v>587</v>
      </c>
      <c r="E26" s="143" t="s">
        <v>22</v>
      </c>
      <c r="F26" s="144">
        <v>1484.8</v>
      </c>
      <c r="G26" s="145">
        <v>0</v>
      </c>
      <c r="H26" s="595">
        <f t="shared" si="1"/>
        <v>0</v>
      </c>
    </row>
    <row r="27" spans="1:8" ht="13.5" customHeight="1" x14ac:dyDescent="0.2">
      <c r="A27" s="438"/>
      <c r="B27" s="439"/>
      <c r="C27" s="439"/>
      <c r="D27" s="439" t="s">
        <v>588</v>
      </c>
      <c r="E27" s="439"/>
      <c r="F27" s="440">
        <v>1484.8</v>
      </c>
      <c r="G27" s="441"/>
      <c r="H27" s="597"/>
    </row>
    <row r="28" spans="1:8" ht="28.5" customHeight="1" x14ac:dyDescent="0.2">
      <c r="A28" s="434"/>
      <c r="B28" s="435"/>
      <c r="C28" s="435" t="s">
        <v>24</v>
      </c>
      <c r="D28" s="435" t="s">
        <v>589</v>
      </c>
      <c r="E28" s="435"/>
      <c r="F28" s="436"/>
      <c r="G28" s="437"/>
      <c r="H28" s="594">
        <f>SUM(H29:H43)</f>
        <v>0</v>
      </c>
    </row>
    <row r="29" spans="1:8" ht="13.5" customHeight="1" x14ac:dyDescent="0.2">
      <c r="A29" s="142">
        <v>10</v>
      </c>
      <c r="B29" s="143" t="s">
        <v>574</v>
      </c>
      <c r="C29" s="143" t="s">
        <v>590</v>
      </c>
      <c r="D29" s="143" t="s">
        <v>591</v>
      </c>
      <c r="E29" s="143" t="s">
        <v>11</v>
      </c>
      <c r="F29" s="144">
        <v>192</v>
      </c>
      <c r="G29" s="145">
        <v>0</v>
      </c>
      <c r="H29" s="595">
        <f>F29*G29</f>
        <v>0</v>
      </c>
    </row>
    <row r="30" spans="1:8" ht="13.5" customHeight="1" x14ac:dyDescent="0.2">
      <c r="A30" s="438"/>
      <c r="B30" s="439"/>
      <c r="C30" s="439"/>
      <c r="D30" s="439" t="s">
        <v>592</v>
      </c>
      <c r="E30" s="439"/>
      <c r="F30" s="440">
        <v>32</v>
      </c>
      <c r="G30" s="441"/>
      <c r="H30" s="597"/>
    </row>
    <row r="31" spans="1:8" ht="13.5" customHeight="1" x14ac:dyDescent="0.2">
      <c r="A31" s="438"/>
      <c r="B31" s="439"/>
      <c r="C31" s="439"/>
      <c r="D31" s="439" t="s">
        <v>593</v>
      </c>
      <c r="E31" s="439"/>
      <c r="F31" s="440">
        <v>160</v>
      </c>
      <c r="G31" s="441"/>
      <c r="H31" s="597"/>
    </row>
    <row r="32" spans="1:8" ht="13.5" customHeight="1" x14ac:dyDescent="0.2">
      <c r="A32" s="438"/>
      <c r="B32" s="439"/>
      <c r="C32" s="439"/>
      <c r="D32" s="439" t="s">
        <v>594</v>
      </c>
      <c r="E32" s="439"/>
      <c r="F32" s="440">
        <v>192</v>
      </c>
      <c r="G32" s="441"/>
      <c r="H32" s="597"/>
    </row>
    <row r="33" spans="1:8" ht="13.5" customHeight="1" x14ac:dyDescent="0.2">
      <c r="A33" s="142">
        <v>11</v>
      </c>
      <c r="B33" s="143" t="s">
        <v>574</v>
      </c>
      <c r="C33" s="143" t="s">
        <v>595</v>
      </c>
      <c r="D33" s="143" t="s">
        <v>596</v>
      </c>
      <c r="E33" s="143" t="s">
        <v>11</v>
      </c>
      <c r="F33" s="144">
        <v>14</v>
      </c>
      <c r="G33" s="145">
        <v>0</v>
      </c>
      <c r="H33" s="595">
        <f>F33*G33</f>
        <v>0</v>
      </c>
    </row>
    <row r="34" spans="1:8" ht="13.5" customHeight="1" x14ac:dyDescent="0.2">
      <c r="A34" s="438"/>
      <c r="B34" s="439"/>
      <c r="C34" s="439"/>
      <c r="D34" s="439" t="s">
        <v>597</v>
      </c>
      <c r="E34" s="439"/>
      <c r="F34" s="440">
        <v>4</v>
      </c>
      <c r="G34" s="441"/>
      <c r="H34" s="597"/>
    </row>
    <row r="35" spans="1:8" ht="13.5" customHeight="1" x14ac:dyDescent="0.2">
      <c r="A35" s="438"/>
      <c r="B35" s="439"/>
      <c r="C35" s="439"/>
      <c r="D35" s="439" t="s">
        <v>598</v>
      </c>
      <c r="E35" s="439"/>
      <c r="F35" s="440">
        <v>10</v>
      </c>
      <c r="G35" s="441"/>
      <c r="H35" s="597"/>
    </row>
    <row r="36" spans="1:8" ht="13.5" customHeight="1" x14ac:dyDescent="0.2">
      <c r="A36" s="438"/>
      <c r="B36" s="439"/>
      <c r="C36" s="439"/>
      <c r="D36" s="439" t="s">
        <v>594</v>
      </c>
      <c r="E36" s="439"/>
      <c r="F36" s="440">
        <v>14</v>
      </c>
      <c r="G36" s="441"/>
      <c r="H36" s="597"/>
    </row>
    <row r="37" spans="1:8" ht="24" customHeight="1" x14ac:dyDescent="0.2">
      <c r="A37" s="142">
        <v>12</v>
      </c>
      <c r="B37" s="143" t="s">
        <v>574</v>
      </c>
      <c r="C37" s="143" t="s">
        <v>599</v>
      </c>
      <c r="D37" s="143" t="s">
        <v>600</v>
      </c>
      <c r="E37" s="143" t="s">
        <v>11</v>
      </c>
      <c r="F37" s="144">
        <v>10</v>
      </c>
      <c r="G37" s="145">
        <v>0</v>
      </c>
      <c r="H37" s="595">
        <f>F37*G37</f>
        <v>0</v>
      </c>
    </row>
    <row r="38" spans="1:8" ht="13.5" customHeight="1" x14ac:dyDescent="0.2">
      <c r="A38" s="438"/>
      <c r="B38" s="439"/>
      <c r="C38" s="439"/>
      <c r="D38" s="439" t="s">
        <v>598</v>
      </c>
      <c r="E38" s="439"/>
      <c r="F38" s="440">
        <v>10</v>
      </c>
      <c r="G38" s="441"/>
      <c r="H38" s="597"/>
    </row>
    <row r="39" spans="1:8" ht="13.5" customHeight="1" x14ac:dyDescent="0.2">
      <c r="A39" s="438"/>
      <c r="B39" s="439"/>
      <c r="C39" s="439"/>
      <c r="D39" s="439" t="s">
        <v>594</v>
      </c>
      <c r="E39" s="439"/>
      <c r="F39" s="440">
        <v>10</v>
      </c>
      <c r="G39" s="441"/>
      <c r="H39" s="597"/>
    </row>
    <row r="40" spans="1:8" ht="24" customHeight="1" x14ac:dyDescent="0.2">
      <c r="A40" s="142">
        <v>13</v>
      </c>
      <c r="B40" s="143" t="s">
        <v>574</v>
      </c>
      <c r="C40" s="143" t="s">
        <v>601</v>
      </c>
      <c r="D40" s="143" t="s">
        <v>602</v>
      </c>
      <c r="E40" s="143" t="s">
        <v>11</v>
      </c>
      <c r="F40" s="144">
        <v>160</v>
      </c>
      <c r="G40" s="145">
        <v>0</v>
      </c>
      <c r="H40" s="595">
        <f>F40*G40</f>
        <v>0</v>
      </c>
    </row>
    <row r="41" spans="1:8" ht="13.5" customHeight="1" x14ac:dyDescent="0.2">
      <c r="A41" s="438"/>
      <c r="B41" s="439"/>
      <c r="C41" s="439"/>
      <c r="D41" s="439" t="s">
        <v>603</v>
      </c>
      <c r="E41" s="439"/>
      <c r="F41" s="440">
        <v>160</v>
      </c>
      <c r="G41" s="441"/>
      <c r="H41" s="597"/>
    </row>
    <row r="42" spans="1:8" ht="13.5" customHeight="1" x14ac:dyDescent="0.2">
      <c r="A42" s="438"/>
      <c r="B42" s="439"/>
      <c r="C42" s="439"/>
      <c r="D42" s="439" t="s">
        <v>604</v>
      </c>
      <c r="E42" s="439"/>
      <c r="F42" s="440"/>
      <c r="G42" s="441"/>
      <c r="H42" s="597"/>
    </row>
    <row r="43" spans="1:8" ht="24" customHeight="1" x14ac:dyDescent="0.2">
      <c r="A43" s="142">
        <v>14</v>
      </c>
      <c r="B43" s="143" t="s">
        <v>574</v>
      </c>
      <c r="C43" s="143" t="s">
        <v>605</v>
      </c>
      <c r="D43" s="143" t="s">
        <v>606</v>
      </c>
      <c r="E43" s="143" t="s">
        <v>11</v>
      </c>
      <c r="F43" s="144">
        <v>32</v>
      </c>
      <c r="G43" s="145">
        <v>0</v>
      </c>
      <c r="H43" s="595">
        <f>F43*G43</f>
        <v>0</v>
      </c>
    </row>
    <row r="44" spans="1:8" ht="13.5" customHeight="1" x14ac:dyDescent="0.2">
      <c r="A44" s="438"/>
      <c r="B44" s="439"/>
      <c r="C44" s="439"/>
      <c r="D44" s="439" t="s">
        <v>607</v>
      </c>
      <c r="E44" s="439"/>
      <c r="F44" s="440">
        <v>32</v>
      </c>
      <c r="G44" s="441"/>
      <c r="H44" s="597"/>
    </row>
    <row r="45" spans="1:8" ht="13.5" customHeight="1" x14ac:dyDescent="0.2">
      <c r="A45" s="438"/>
      <c r="B45" s="439"/>
      <c r="C45" s="439"/>
      <c r="D45" s="439" t="s">
        <v>604</v>
      </c>
      <c r="E45" s="439"/>
      <c r="F45" s="440"/>
      <c r="G45" s="441"/>
      <c r="H45" s="597"/>
    </row>
    <row r="46" spans="1:8" ht="30.75" customHeight="1" x14ac:dyDescent="0.25">
      <c r="A46" s="146"/>
      <c r="B46" s="147"/>
      <c r="C46" s="147"/>
      <c r="D46" s="147" t="s">
        <v>608</v>
      </c>
      <c r="E46" s="147"/>
      <c r="F46" s="148"/>
      <c r="G46" s="129"/>
      <c r="H46" s="593">
        <f>H13</f>
        <v>0</v>
      </c>
    </row>
  </sheetData>
  <pageMargins left="0.7" right="0.7" top="0.78740157499999996" bottom="0.78740157499999996" header="0.3" footer="0.3"/>
  <pageSetup paperSize="9" scale="8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"/>
  <sheetViews>
    <sheetView topLeftCell="A28" workbookViewId="0">
      <selection activeCell="G52" sqref="G52"/>
    </sheetView>
  </sheetViews>
  <sheetFormatPr defaultColWidth="9" defaultRowHeight="12.75" x14ac:dyDescent="0.2"/>
  <cols>
    <col min="1" max="1" width="6" style="528" customWidth="1"/>
    <col min="2" max="2" width="7.42578125" style="529" customWidth="1"/>
    <col min="3" max="3" width="13.28515625" style="529" customWidth="1"/>
    <col min="4" max="4" width="40.140625" style="529" customWidth="1"/>
    <col min="5" max="5" width="4.7109375" style="529" customWidth="1"/>
    <col min="6" max="6" width="9.5703125" style="530" customWidth="1"/>
    <col min="7" max="7" width="11.42578125" style="531" customWidth="1"/>
    <col min="8" max="8" width="18.140625" style="612" customWidth="1"/>
    <col min="9" max="256" width="9" style="527"/>
    <col min="257" max="257" width="6" style="527" customWidth="1"/>
    <col min="258" max="258" width="7.42578125" style="527" customWidth="1"/>
    <col min="259" max="259" width="13.28515625" style="527" customWidth="1"/>
    <col min="260" max="260" width="40.140625" style="527" customWidth="1"/>
    <col min="261" max="261" width="4.7109375" style="527" customWidth="1"/>
    <col min="262" max="262" width="9.5703125" style="527" customWidth="1"/>
    <col min="263" max="263" width="11.42578125" style="527" customWidth="1"/>
    <col min="264" max="264" width="18.140625" style="527" customWidth="1"/>
    <col min="265" max="512" width="9" style="527"/>
    <col min="513" max="513" width="6" style="527" customWidth="1"/>
    <col min="514" max="514" width="7.42578125" style="527" customWidth="1"/>
    <col min="515" max="515" width="13.28515625" style="527" customWidth="1"/>
    <col min="516" max="516" width="40.140625" style="527" customWidth="1"/>
    <col min="517" max="517" width="4.7109375" style="527" customWidth="1"/>
    <col min="518" max="518" width="9.5703125" style="527" customWidth="1"/>
    <col min="519" max="519" width="11.42578125" style="527" customWidth="1"/>
    <col min="520" max="520" width="18.140625" style="527" customWidth="1"/>
    <col min="521" max="768" width="9" style="527"/>
    <col min="769" max="769" width="6" style="527" customWidth="1"/>
    <col min="770" max="770" width="7.42578125" style="527" customWidth="1"/>
    <col min="771" max="771" width="13.28515625" style="527" customWidth="1"/>
    <col min="772" max="772" width="40.140625" style="527" customWidth="1"/>
    <col min="773" max="773" width="4.7109375" style="527" customWidth="1"/>
    <col min="774" max="774" width="9.5703125" style="527" customWidth="1"/>
    <col min="775" max="775" width="11.42578125" style="527" customWidth="1"/>
    <col min="776" max="776" width="18.140625" style="527" customWidth="1"/>
    <col min="777" max="1024" width="9" style="527"/>
    <col min="1025" max="1025" width="6" style="527" customWidth="1"/>
    <col min="1026" max="1026" width="7.42578125" style="527" customWidth="1"/>
    <col min="1027" max="1027" width="13.28515625" style="527" customWidth="1"/>
    <col min="1028" max="1028" width="40.140625" style="527" customWidth="1"/>
    <col min="1029" max="1029" width="4.7109375" style="527" customWidth="1"/>
    <col min="1030" max="1030" width="9.5703125" style="527" customWidth="1"/>
    <col min="1031" max="1031" width="11.42578125" style="527" customWidth="1"/>
    <col min="1032" max="1032" width="18.140625" style="527" customWidth="1"/>
    <col min="1033" max="1280" width="9" style="527"/>
    <col min="1281" max="1281" width="6" style="527" customWidth="1"/>
    <col min="1282" max="1282" width="7.42578125" style="527" customWidth="1"/>
    <col min="1283" max="1283" width="13.28515625" style="527" customWidth="1"/>
    <col min="1284" max="1284" width="40.140625" style="527" customWidth="1"/>
    <col min="1285" max="1285" width="4.7109375" style="527" customWidth="1"/>
    <col min="1286" max="1286" width="9.5703125" style="527" customWidth="1"/>
    <col min="1287" max="1287" width="11.42578125" style="527" customWidth="1"/>
    <col min="1288" max="1288" width="18.140625" style="527" customWidth="1"/>
    <col min="1289" max="1536" width="9" style="527"/>
    <col min="1537" max="1537" width="6" style="527" customWidth="1"/>
    <col min="1538" max="1538" width="7.42578125" style="527" customWidth="1"/>
    <col min="1539" max="1539" width="13.28515625" style="527" customWidth="1"/>
    <col min="1540" max="1540" width="40.140625" style="527" customWidth="1"/>
    <col min="1541" max="1541" width="4.7109375" style="527" customWidth="1"/>
    <col min="1542" max="1542" width="9.5703125" style="527" customWidth="1"/>
    <col min="1543" max="1543" width="11.42578125" style="527" customWidth="1"/>
    <col min="1544" max="1544" width="18.140625" style="527" customWidth="1"/>
    <col min="1545" max="1792" width="9" style="527"/>
    <col min="1793" max="1793" width="6" style="527" customWidth="1"/>
    <col min="1794" max="1794" width="7.42578125" style="527" customWidth="1"/>
    <col min="1795" max="1795" width="13.28515625" style="527" customWidth="1"/>
    <col min="1796" max="1796" width="40.140625" style="527" customWidth="1"/>
    <col min="1797" max="1797" width="4.7109375" style="527" customWidth="1"/>
    <col min="1798" max="1798" width="9.5703125" style="527" customWidth="1"/>
    <col min="1799" max="1799" width="11.42578125" style="527" customWidth="1"/>
    <col min="1800" max="1800" width="18.140625" style="527" customWidth="1"/>
    <col min="1801" max="2048" width="9" style="527"/>
    <col min="2049" max="2049" width="6" style="527" customWidth="1"/>
    <col min="2050" max="2050" width="7.42578125" style="527" customWidth="1"/>
    <col min="2051" max="2051" width="13.28515625" style="527" customWidth="1"/>
    <col min="2052" max="2052" width="40.140625" style="527" customWidth="1"/>
    <col min="2053" max="2053" width="4.7109375" style="527" customWidth="1"/>
    <col min="2054" max="2054" width="9.5703125" style="527" customWidth="1"/>
    <col min="2055" max="2055" width="11.42578125" style="527" customWidth="1"/>
    <col min="2056" max="2056" width="18.140625" style="527" customWidth="1"/>
    <col min="2057" max="2304" width="9" style="527"/>
    <col min="2305" max="2305" width="6" style="527" customWidth="1"/>
    <col min="2306" max="2306" width="7.42578125" style="527" customWidth="1"/>
    <col min="2307" max="2307" width="13.28515625" style="527" customWidth="1"/>
    <col min="2308" max="2308" width="40.140625" style="527" customWidth="1"/>
    <col min="2309" max="2309" width="4.7109375" style="527" customWidth="1"/>
    <col min="2310" max="2310" width="9.5703125" style="527" customWidth="1"/>
    <col min="2311" max="2311" width="11.42578125" style="527" customWidth="1"/>
    <col min="2312" max="2312" width="18.140625" style="527" customWidth="1"/>
    <col min="2313" max="2560" width="9" style="527"/>
    <col min="2561" max="2561" width="6" style="527" customWidth="1"/>
    <col min="2562" max="2562" width="7.42578125" style="527" customWidth="1"/>
    <col min="2563" max="2563" width="13.28515625" style="527" customWidth="1"/>
    <col min="2564" max="2564" width="40.140625" style="527" customWidth="1"/>
    <col min="2565" max="2565" width="4.7109375" style="527" customWidth="1"/>
    <col min="2566" max="2566" width="9.5703125" style="527" customWidth="1"/>
    <col min="2567" max="2567" width="11.42578125" style="527" customWidth="1"/>
    <col min="2568" max="2568" width="18.140625" style="527" customWidth="1"/>
    <col min="2569" max="2816" width="9" style="527"/>
    <col min="2817" max="2817" width="6" style="527" customWidth="1"/>
    <col min="2818" max="2818" width="7.42578125" style="527" customWidth="1"/>
    <col min="2819" max="2819" width="13.28515625" style="527" customWidth="1"/>
    <col min="2820" max="2820" width="40.140625" style="527" customWidth="1"/>
    <col min="2821" max="2821" width="4.7109375" style="527" customWidth="1"/>
    <col min="2822" max="2822" width="9.5703125" style="527" customWidth="1"/>
    <col min="2823" max="2823" width="11.42578125" style="527" customWidth="1"/>
    <col min="2824" max="2824" width="18.140625" style="527" customWidth="1"/>
    <col min="2825" max="3072" width="9" style="527"/>
    <col min="3073" max="3073" width="6" style="527" customWidth="1"/>
    <col min="3074" max="3074" width="7.42578125" style="527" customWidth="1"/>
    <col min="3075" max="3075" width="13.28515625" style="527" customWidth="1"/>
    <col min="3076" max="3076" width="40.140625" style="527" customWidth="1"/>
    <col min="3077" max="3077" width="4.7109375" style="527" customWidth="1"/>
    <col min="3078" max="3078" width="9.5703125" style="527" customWidth="1"/>
    <col min="3079" max="3079" width="11.42578125" style="527" customWidth="1"/>
    <col min="3080" max="3080" width="18.140625" style="527" customWidth="1"/>
    <col min="3081" max="3328" width="9" style="527"/>
    <col min="3329" max="3329" width="6" style="527" customWidth="1"/>
    <col min="3330" max="3330" width="7.42578125" style="527" customWidth="1"/>
    <col min="3331" max="3331" width="13.28515625" style="527" customWidth="1"/>
    <col min="3332" max="3332" width="40.140625" style="527" customWidth="1"/>
    <col min="3333" max="3333" width="4.7109375" style="527" customWidth="1"/>
    <col min="3334" max="3334" width="9.5703125" style="527" customWidth="1"/>
    <col min="3335" max="3335" width="11.42578125" style="527" customWidth="1"/>
    <col min="3336" max="3336" width="18.140625" style="527" customWidth="1"/>
    <col min="3337" max="3584" width="9" style="527"/>
    <col min="3585" max="3585" width="6" style="527" customWidth="1"/>
    <col min="3586" max="3586" width="7.42578125" style="527" customWidth="1"/>
    <col min="3587" max="3587" width="13.28515625" style="527" customWidth="1"/>
    <col min="3588" max="3588" width="40.140625" style="527" customWidth="1"/>
    <col min="3589" max="3589" width="4.7109375" style="527" customWidth="1"/>
    <col min="3590" max="3590" width="9.5703125" style="527" customWidth="1"/>
    <col min="3591" max="3591" width="11.42578125" style="527" customWidth="1"/>
    <col min="3592" max="3592" width="18.140625" style="527" customWidth="1"/>
    <col min="3593" max="3840" width="9" style="527"/>
    <col min="3841" max="3841" width="6" style="527" customWidth="1"/>
    <col min="3842" max="3842" width="7.42578125" style="527" customWidth="1"/>
    <col min="3843" max="3843" width="13.28515625" style="527" customWidth="1"/>
    <col min="3844" max="3844" width="40.140625" style="527" customWidth="1"/>
    <col min="3845" max="3845" width="4.7109375" style="527" customWidth="1"/>
    <col min="3846" max="3846" width="9.5703125" style="527" customWidth="1"/>
    <col min="3847" max="3847" width="11.42578125" style="527" customWidth="1"/>
    <col min="3848" max="3848" width="18.140625" style="527" customWidth="1"/>
    <col min="3849" max="4096" width="9" style="527"/>
    <col min="4097" max="4097" width="6" style="527" customWidth="1"/>
    <col min="4098" max="4098" width="7.42578125" style="527" customWidth="1"/>
    <col min="4099" max="4099" width="13.28515625" style="527" customWidth="1"/>
    <col min="4100" max="4100" width="40.140625" style="527" customWidth="1"/>
    <col min="4101" max="4101" width="4.7109375" style="527" customWidth="1"/>
    <col min="4102" max="4102" width="9.5703125" style="527" customWidth="1"/>
    <col min="4103" max="4103" width="11.42578125" style="527" customWidth="1"/>
    <col min="4104" max="4104" width="18.140625" style="527" customWidth="1"/>
    <col min="4105" max="4352" width="9" style="527"/>
    <col min="4353" max="4353" width="6" style="527" customWidth="1"/>
    <col min="4354" max="4354" width="7.42578125" style="527" customWidth="1"/>
    <col min="4355" max="4355" width="13.28515625" style="527" customWidth="1"/>
    <col min="4356" max="4356" width="40.140625" style="527" customWidth="1"/>
    <col min="4357" max="4357" width="4.7109375" style="527" customWidth="1"/>
    <col min="4358" max="4358" width="9.5703125" style="527" customWidth="1"/>
    <col min="4359" max="4359" width="11.42578125" style="527" customWidth="1"/>
    <col min="4360" max="4360" width="18.140625" style="527" customWidth="1"/>
    <col min="4361" max="4608" width="9" style="527"/>
    <col min="4609" max="4609" width="6" style="527" customWidth="1"/>
    <col min="4610" max="4610" width="7.42578125" style="527" customWidth="1"/>
    <col min="4611" max="4611" width="13.28515625" style="527" customWidth="1"/>
    <col min="4612" max="4612" width="40.140625" style="527" customWidth="1"/>
    <col min="4613" max="4613" width="4.7109375" style="527" customWidth="1"/>
    <col min="4614" max="4614" width="9.5703125" style="527" customWidth="1"/>
    <col min="4615" max="4615" width="11.42578125" style="527" customWidth="1"/>
    <col min="4616" max="4616" width="18.140625" style="527" customWidth="1"/>
    <col min="4617" max="4864" width="9" style="527"/>
    <col min="4865" max="4865" width="6" style="527" customWidth="1"/>
    <col min="4866" max="4866" width="7.42578125" style="527" customWidth="1"/>
    <col min="4867" max="4867" width="13.28515625" style="527" customWidth="1"/>
    <col min="4868" max="4868" width="40.140625" style="527" customWidth="1"/>
    <col min="4869" max="4869" width="4.7109375" style="527" customWidth="1"/>
    <col min="4870" max="4870" width="9.5703125" style="527" customWidth="1"/>
    <col min="4871" max="4871" width="11.42578125" style="527" customWidth="1"/>
    <col min="4872" max="4872" width="18.140625" style="527" customWidth="1"/>
    <col min="4873" max="5120" width="9" style="527"/>
    <col min="5121" max="5121" width="6" style="527" customWidth="1"/>
    <col min="5122" max="5122" width="7.42578125" style="527" customWidth="1"/>
    <col min="5123" max="5123" width="13.28515625" style="527" customWidth="1"/>
    <col min="5124" max="5124" width="40.140625" style="527" customWidth="1"/>
    <col min="5125" max="5125" width="4.7109375" style="527" customWidth="1"/>
    <col min="5126" max="5126" width="9.5703125" style="527" customWidth="1"/>
    <col min="5127" max="5127" width="11.42578125" style="527" customWidth="1"/>
    <col min="5128" max="5128" width="18.140625" style="527" customWidth="1"/>
    <col min="5129" max="5376" width="9" style="527"/>
    <col min="5377" max="5377" width="6" style="527" customWidth="1"/>
    <col min="5378" max="5378" width="7.42578125" style="527" customWidth="1"/>
    <col min="5379" max="5379" width="13.28515625" style="527" customWidth="1"/>
    <col min="5380" max="5380" width="40.140625" style="527" customWidth="1"/>
    <col min="5381" max="5381" width="4.7109375" style="527" customWidth="1"/>
    <col min="5382" max="5382" width="9.5703125" style="527" customWidth="1"/>
    <col min="5383" max="5383" width="11.42578125" style="527" customWidth="1"/>
    <col min="5384" max="5384" width="18.140625" style="527" customWidth="1"/>
    <col min="5385" max="5632" width="9" style="527"/>
    <col min="5633" max="5633" width="6" style="527" customWidth="1"/>
    <col min="5634" max="5634" width="7.42578125" style="527" customWidth="1"/>
    <col min="5635" max="5635" width="13.28515625" style="527" customWidth="1"/>
    <col min="5636" max="5636" width="40.140625" style="527" customWidth="1"/>
    <col min="5637" max="5637" width="4.7109375" style="527" customWidth="1"/>
    <col min="5638" max="5638" width="9.5703125" style="527" customWidth="1"/>
    <col min="5639" max="5639" width="11.42578125" style="527" customWidth="1"/>
    <col min="5640" max="5640" width="18.140625" style="527" customWidth="1"/>
    <col min="5641" max="5888" width="9" style="527"/>
    <col min="5889" max="5889" width="6" style="527" customWidth="1"/>
    <col min="5890" max="5890" width="7.42578125" style="527" customWidth="1"/>
    <col min="5891" max="5891" width="13.28515625" style="527" customWidth="1"/>
    <col min="5892" max="5892" width="40.140625" style="527" customWidth="1"/>
    <col min="5893" max="5893" width="4.7109375" style="527" customWidth="1"/>
    <col min="5894" max="5894" width="9.5703125" style="527" customWidth="1"/>
    <col min="5895" max="5895" width="11.42578125" style="527" customWidth="1"/>
    <col min="5896" max="5896" width="18.140625" style="527" customWidth="1"/>
    <col min="5897" max="6144" width="9" style="527"/>
    <col min="6145" max="6145" width="6" style="527" customWidth="1"/>
    <col min="6146" max="6146" width="7.42578125" style="527" customWidth="1"/>
    <col min="6147" max="6147" width="13.28515625" style="527" customWidth="1"/>
    <col min="6148" max="6148" width="40.140625" style="527" customWidth="1"/>
    <col min="6149" max="6149" width="4.7109375" style="527" customWidth="1"/>
    <col min="6150" max="6150" width="9.5703125" style="527" customWidth="1"/>
    <col min="6151" max="6151" width="11.42578125" style="527" customWidth="1"/>
    <col min="6152" max="6152" width="18.140625" style="527" customWidth="1"/>
    <col min="6153" max="6400" width="9" style="527"/>
    <col min="6401" max="6401" width="6" style="527" customWidth="1"/>
    <col min="6402" max="6402" width="7.42578125" style="527" customWidth="1"/>
    <col min="6403" max="6403" width="13.28515625" style="527" customWidth="1"/>
    <col min="6404" max="6404" width="40.140625" style="527" customWidth="1"/>
    <col min="6405" max="6405" width="4.7109375" style="527" customWidth="1"/>
    <col min="6406" max="6406" width="9.5703125" style="527" customWidth="1"/>
    <col min="6407" max="6407" width="11.42578125" style="527" customWidth="1"/>
    <col min="6408" max="6408" width="18.140625" style="527" customWidth="1"/>
    <col min="6409" max="6656" width="9" style="527"/>
    <col min="6657" max="6657" width="6" style="527" customWidth="1"/>
    <col min="6658" max="6658" width="7.42578125" style="527" customWidth="1"/>
    <col min="6659" max="6659" width="13.28515625" style="527" customWidth="1"/>
    <col min="6660" max="6660" width="40.140625" style="527" customWidth="1"/>
    <col min="6661" max="6661" width="4.7109375" style="527" customWidth="1"/>
    <col min="6662" max="6662" width="9.5703125" style="527" customWidth="1"/>
    <col min="6663" max="6663" width="11.42578125" style="527" customWidth="1"/>
    <col min="6664" max="6664" width="18.140625" style="527" customWidth="1"/>
    <col min="6665" max="6912" width="9" style="527"/>
    <col min="6913" max="6913" width="6" style="527" customWidth="1"/>
    <col min="6914" max="6914" width="7.42578125" style="527" customWidth="1"/>
    <col min="6915" max="6915" width="13.28515625" style="527" customWidth="1"/>
    <col min="6916" max="6916" width="40.140625" style="527" customWidth="1"/>
    <col min="6917" max="6917" width="4.7109375" style="527" customWidth="1"/>
    <col min="6918" max="6918" width="9.5703125" style="527" customWidth="1"/>
    <col min="6919" max="6919" width="11.42578125" style="527" customWidth="1"/>
    <col min="6920" max="6920" width="18.140625" style="527" customWidth="1"/>
    <col min="6921" max="7168" width="9" style="527"/>
    <col min="7169" max="7169" width="6" style="527" customWidth="1"/>
    <col min="7170" max="7170" width="7.42578125" style="527" customWidth="1"/>
    <col min="7171" max="7171" width="13.28515625" style="527" customWidth="1"/>
    <col min="7172" max="7172" width="40.140625" style="527" customWidth="1"/>
    <col min="7173" max="7173" width="4.7109375" style="527" customWidth="1"/>
    <col min="7174" max="7174" width="9.5703125" style="527" customWidth="1"/>
    <col min="7175" max="7175" width="11.42578125" style="527" customWidth="1"/>
    <col min="7176" max="7176" width="18.140625" style="527" customWidth="1"/>
    <col min="7177" max="7424" width="9" style="527"/>
    <col min="7425" max="7425" width="6" style="527" customWidth="1"/>
    <col min="7426" max="7426" width="7.42578125" style="527" customWidth="1"/>
    <col min="7427" max="7427" width="13.28515625" style="527" customWidth="1"/>
    <col min="7428" max="7428" width="40.140625" style="527" customWidth="1"/>
    <col min="7429" max="7429" width="4.7109375" style="527" customWidth="1"/>
    <col min="7430" max="7430" width="9.5703125" style="527" customWidth="1"/>
    <col min="7431" max="7431" width="11.42578125" style="527" customWidth="1"/>
    <col min="7432" max="7432" width="18.140625" style="527" customWidth="1"/>
    <col min="7433" max="7680" width="9" style="527"/>
    <col min="7681" max="7681" width="6" style="527" customWidth="1"/>
    <col min="7682" max="7682" width="7.42578125" style="527" customWidth="1"/>
    <col min="7683" max="7683" width="13.28515625" style="527" customWidth="1"/>
    <col min="7684" max="7684" width="40.140625" style="527" customWidth="1"/>
    <col min="7685" max="7685" width="4.7109375" style="527" customWidth="1"/>
    <col min="7686" max="7686" width="9.5703125" style="527" customWidth="1"/>
    <col min="7687" max="7687" width="11.42578125" style="527" customWidth="1"/>
    <col min="7688" max="7688" width="18.140625" style="527" customWidth="1"/>
    <col min="7689" max="7936" width="9" style="527"/>
    <col min="7937" max="7937" width="6" style="527" customWidth="1"/>
    <col min="7938" max="7938" width="7.42578125" style="527" customWidth="1"/>
    <col min="7939" max="7939" width="13.28515625" style="527" customWidth="1"/>
    <col min="7940" max="7940" width="40.140625" style="527" customWidth="1"/>
    <col min="7941" max="7941" width="4.7109375" style="527" customWidth="1"/>
    <col min="7942" max="7942" width="9.5703125" style="527" customWidth="1"/>
    <col min="7943" max="7943" width="11.42578125" style="527" customWidth="1"/>
    <col min="7944" max="7944" width="18.140625" style="527" customWidth="1"/>
    <col min="7945" max="8192" width="9" style="527"/>
    <col min="8193" max="8193" width="6" style="527" customWidth="1"/>
    <col min="8194" max="8194" width="7.42578125" style="527" customWidth="1"/>
    <col min="8195" max="8195" width="13.28515625" style="527" customWidth="1"/>
    <col min="8196" max="8196" width="40.140625" style="527" customWidth="1"/>
    <col min="8197" max="8197" width="4.7109375" style="527" customWidth="1"/>
    <col min="8198" max="8198" width="9.5703125" style="527" customWidth="1"/>
    <col min="8199" max="8199" width="11.42578125" style="527" customWidth="1"/>
    <col min="8200" max="8200" width="18.140625" style="527" customWidth="1"/>
    <col min="8201" max="8448" width="9" style="527"/>
    <col min="8449" max="8449" width="6" style="527" customWidth="1"/>
    <col min="8450" max="8450" width="7.42578125" style="527" customWidth="1"/>
    <col min="8451" max="8451" width="13.28515625" style="527" customWidth="1"/>
    <col min="8452" max="8452" width="40.140625" style="527" customWidth="1"/>
    <col min="8453" max="8453" width="4.7109375" style="527" customWidth="1"/>
    <col min="8454" max="8454" width="9.5703125" style="527" customWidth="1"/>
    <col min="8455" max="8455" width="11.42578125" style="527" customWidth="1"/>
    <col min="8456" max="8456" width="18.140625" style="527" customWidth="1"/>
    <col min="8457" max="8704" width="9" style="527"/>
    <col min="8705" max="8705" width="6" style="527" customWidth="1"/>
    <col min="8706" max="8706" width="7.42578125" style="527" customWidth="1"/>
    <col min="8707" max="8707" width="13.28515625" style="527" customWidth="1"/>
    <col min="8708" max="8708" width="40.140625" style="527" customWidth="1"/>
    <col min="8709" max="8709" width="4.7109375" style="527" customWidth="1"/>
    <col min="8710" max="8710" width="9.5703125" style="527" customWidth="1"/>
    <col min="8711" max="8711" width="11.42578125" style="527" customWidth="1"/>
    <col min="8712" max="8712" width="18.140625" style="527" customWidth="1"/>
    <col min="8713" max="8960" width="9" style="527"/>
    <col min="8961" max="8961" width="6" style="527" customWidth="1"/>
    <col min="8962" max="8962" width="7.42578125" style="527" customWidth="1"/>
    <col min="8963" max="8963" width="13.28515625" style="527" customWidth="1"/>
    <col min="8964" max="8964" width="40.140625" style="527" customWidth="1"/>
    <col min="8965" max="8965" width="4.7109375" style="527" customWidth="1"/>
    <col min="8966" max="8966" width="9.5703125" style="527" customWidth="1"/>
    <col min="8967" max="8967" width="11.42578125" style="527" customWidth="1"/>
    <col min="8968" max="8968" width="18.140625" style="527" customWidth="1"/>
    <col min="8969" max="9216" width="9" style="527"/>
    <col min="9217" max="9217" width="6" style="527" customWidth="1"/>
    <col min="9218" max="9218" width="7.42578125" style="527" customWidth="1"/>
    <col min="9219" max="9219" width="13.28515625" style="527" customWidth="1"/>
    <col min="9220" max="9220" width="40.140625" style="527" customWidth="1"/>
    <col min="9221" max="9221" width="4.7109375" style="527" customWidth="1"/>
    <col min="9222" max="9222" width="9.5703125" style="527" customWidth="1"/>
    <col min="9223" max="9223" width="11.42578125" style="527" customWidth="1"/>
    <col min="9224" max="9224" width="18.140625" style="527" customWidth="1"/>
    <col min="9225" max="9472" width="9" style="527"/>
    <col min="9473" max="9473" width="6" style="527" customWidth="1"/>
    <col min="9474" max="9474" width="7.42578125" style="527" customWidth="1"/>
    <col min="9475" max="9475" width="13.28515625" style="527" customWidth="1"/>
    <col min="9476" max="9476" width="40.140625" style="527" customWidth="1"/>
    <col min="9477" max="9477" width="4.7109375" style="527" customWidth="1"/>
    <col min="9478" max="9478" width="9.5703125" style="527" customWidth="1"/>
    <col min="9479" max="9479" width="11.42578125" style="527" customWidth="1"/>
    <col min="9480" max="9480" width="18.140625" style="527" customWidth="1"/>
    <col min="9481" max="9728" width="9" style="527"/>
    <col min="9729" max="9729" width="6" style="527" customWidth="1"/>
    <col min="9730" max="9730" width="7.42578125" style="527" customWidth="1"/>
    <col min="9731" max="9731" width="13.28515625" style="527" customWidth="1"/>
    <col min="9732" max="9732" width="40.140625" style="527" customWidth="1"/>
    <col min="9733" max="9733" width="4.7109375" style="527" customWidth="1"/>
    <col min="9734" max="9734" width="9.5703125" style="527" customWidth="1"/>
    <col min="9735" max="9735" width="11.42578125" style="527" customWidth="1"/>
    <col min="9736" max="9736" width="18.140625" style="527" customWidth="1"/>
    <col min="9737" max="9984" width="9" style="527"/>
    <col min="9985" max="9985" width="6" style="527" customWidth="1"/>
    <col min="9986" max="9986" width="7.42578125" style="527" customWidth="1"/>
    <col min="9987" max="9987" width="13.28515625" style="527" customWidth="1"/>
    <col min="9988" max="9988" width="40.140625" style="527" customWidth="1"/>
    <col min="9989" max="9989" width="4.7109375" style="527" customWidth="1"/>
    <col min="9990" max="9990" width="9.5703125" style="527" customWidth="1"/>
    <col min="9991" max="9991" width="11.42578125" style="527" customWidth="1"/>
    <col min="9992" max="9992" width="18.140625" style="527" customWidth="1"/>
    <col min="9993" max="10240" width="9" style="527"/>
    <col min="10241" max="10241" width="6" style="527" customWidth="1"/>
    <col min="10242" max="10242" width="7.42578125" style="527" customWidth="1"/>
    <col min="10243" max="10243" width="13.28515625" style="527" customWidth="1"/>
    <col min="10244" max="10244" width="40.140625" style="527" customWidth="1"/>
    <col min="10245" max="10245" width="4.7109375" style="527" customWidth="1"/>
    <col min="10246" max="10246" width="9.5703125" style="527" customWidth="1"/>
    <col min="10247" max="10247" width="11.42578125" style="527" customWidth="1"/>
    <col min="10248" max="10248" width="18.140625" style="527" customWidth="1"/>
    <col min="10249" max="10496" width="9" style="527"/>
    <col min="10497" max="10497" width="6" style="527" customWidth="1"/>
    <col min="10498" max="10498" width="7.42578125" style="527" customWidth="1"/>
    <col min="10499" max="10499" width="13.28515625" style="527" customWidth="1"/>
    <col min="10500" max="10500" width="40.140625" style="527" customWidth="1"/>
    <col min="10501" max="10501" width="4.7109375" style="527" customWidth="1"/>
    <col min="10502" max="10502" width="9.5703125" style="527" customWidth="1"/>
    <col min="10503" max="10503" width="11.42578125" style="527" customWidth="1"/>
    <col min="10504" max="10504" width="18.140625" style="527" customWidth="1"/>
    <col min="10505" max="10752" width="9" style="527"/>
    <col min="10753" max="10753" width="6" style="527" customWidth="1"/>
    <col min="10754" max="10754" width="7.42578125" style="527" customWidth="1"/>
    <col min="10755" max="10755" width="13.28515625" style="527" customWidth="1"/>
    <col min="10756" max="10756" width="40.140625" style="527" customWidth="1"/>
    <col min="10757" max="10757" width="4.7109375" style="527" customWidth="1"/>
    <col min="10758" max="10758" width="9.5703125" style="527" customWidth="1"/>
    <col min="10759" max="10759" width="11.42578125" style="527" customWidth="1"/>
    <col min="10760" max="10760" width="18.140625" style="527" customWidth="1"/>
    <col min="10761" max="11008" width="9" style="527"/>
    <col min="11009" max="11009" width="6" style="527" customWidth="1"/>
    <col min="11010" max="11010" width="7.42578125" style="527" customWidth="1"/>
    <col min="11011" max="11011" width="13.28515625" style="527" customWidth="1"/>
    <col min="11012" max="11012" width="40.140625" style="527" customWidth="1"/>
    <col min="11013" max="11013" width="4.7109375" style="527" customWidth="1"/>
    <col min="11014" max="11014" width="9.5703125" style="527" customWidth="1"/>
    <col min="11015" max="11015" width="11.42578125" style="527" customWidth="1"/>
    <col min="11016" max="11016" width="18.140625" style="527" customWidth="1"/>
    <col min="11017" max="11264" width="9" style="527"/>
    <col min="11265" max="11265" width="6" style="527" customWidth="1"/>
    <col min="11266" max="11266" width="7.42578125" style="527" customWidth="1"/>
    <col min="11267" max="11267" width="13.28515625" style="527" customWidth="1"/>
    <col min="11268" max="11268" width="40.140625" style="527" customWidth="1"/>
    <col min="11269" max="11269" width="4.7109375" style="527" customWidth="1"/>
    <col min="11270" max="11270" width="9.5703125" style="527" customWidth="1"/>
    <col min="11271" max="11271" width="11.42578125" style="527" customWidth="1"/>
    <col min="11272" max="11272" width="18.140625" style="527" customWidth="1"/>
    <col min="11273" max="11520" width="9" style="527"/>
    <col min="11521" max="11521" width="6" style="527" customWidth="1"/>
    <col min="11522" max="11522" width="7.42578125" style="527" customWidth="1"/>
    <col min="11523" max="11523" width="13.28515625" style="527" customWidth="1"/>
    <col min="11524" max="11524" width="40.140625" style="527" customWidth="1"/>
    <col min="11525" max="11525" width="4.7109375" style="527" customWidth="1"/>
    <col min="11526" max="11526" width="9.5703125" style="527" customWidth="1"/>
    <col min="11527" max="11527" width="11.42578125" style="527" customWidth="1"/>
    <col min="11528" max="11528" width="18.140625" style="527" customWidth="1"/>
    <col min="11529" max="11776" width="9" style="527"/>
    <col min="11777" max="11777" width="6" style="527" customWidth="1"/>
    <col min="11778" max="11778" width="7.42578125" style="527" customWidth="1"/>
    <col min="11779" max="11779" width="13.28515625" style="527" customWidth="1"/>
    <col min="11780" max="11780" width="40.140625" style="527" customWidth="1"/>
    <col min="11781" max="11781" width="4.7109375" style="527" customWidth="1"/>
    <col min="11782" max="11782" width="9.5703125" style="527" customWidth="1"/>
    <col min="11783" max="11783" width="11.42578125" style="527" customWidth="1"/>
    <col min="11784" max="11784" width="18.140625" style="527" customWidth="1"/>
    <col min="11785" max="12032" width="9" style="527"/>
    <col min="12033" max="12033" width="6" style="527" customWidth="1"/>
    <col min="12034" max="12034" width="7.42578125" style="527" customWidth="1"/>
    <col min="12035" max="12035" width="13.28515625" style="527" customWidth="1"/>
    <col min="12036" max="12036" width="40.140625" style="527" customWidth="1"/>
    <col min="12037" max="12037" width="4.7109375" style="527" customWidth="1"/>
    <col min="12038" max="12038" width="9.5703125" style="527" customWidth="1"/>
    <col min="12039" max="12039" width="11.42578125" style="527" customWidth="1"/>
    <col min="12040" max="12040" width="18.140625" style="527" customWidth="1"/>
    <col min="12041" max="12288" width="9" style="527"/>
    <col min="12289" max="12289" width="6" style="527" customWidth="1"/>
    <col min="12290" max="12290" width="7.42578125" style="527" customWidth="1"/>
    <col min="12291" max="12291" width="13.28515625" style="527" customWidth="1"/>
    <col min="12292" max="12292" width="40.140625" style="527" customWidth="1"/>
    <col min="12293" max="12293" width="4.7109375" style="527" customWidth="1"/>
    <col min="12294" max="12294" width="9.5703125" style="527" customWidth="1"/>
    <col min="12295" max="12295" width="11.42578125" style="527" customWidth="1"/>
    <col min="12296" max="12296" width="18.140625" style="527" customWidth="1"/>
    <col min="12297" max="12544" width="9" style="527"/>
    <col min="12545" max="12545" width="6" style="527" customWidth="1"/>
    <col min="12546" max="12546" width="7.42578125" style="527" customWidth="1"/>
    <col min="12547" max="12547" width="13.28515625" style="527" customWidth="1"/>
    <col min="12548" max="12548" width="40.140625" style="527" customWidth="1"/>
    <col min="12549" max="12549" width="4.7109375" style="527" customWidth="1"/>
    <col min="12550" max="12550" width="9.5703125" style="527" customWidth="1"/>
    <col min="12551" max="12551" width="11.42578125" style="527" customWidth="1"/>
    <col min="12552" max="12552" width="18.140625" style="527" customWidth="1"/>
    <col min="12553" max="12800" width="9" style="527"/>
    <col min="12801" max="12801" width="6" style="527" customWidth="1"/>
    <col min="12802" max="12802" width="7.42578125" style="527" customWidth="1"/>
    <col min="12803" max="12803" width="13.28515625" style="527" customWidth="1"/>
    <col min="12804" max="12804" width="40.140625" style="527" customWidth="1"/>
    <col min="12805" max="12805" width="4.7109375" style="527" customWidth="1"/>
    <col min="12806" max="12806" width="9.5703125" style="527" customWidth="1"/>
    <col min="12807" max="12807" width="11.42578125" style="527" customWidth="1"/>
    <col min="12808" max="12808" width="18.140625" style="527" customWidth="1"/>
    <col min="12809" max="13056" width="9" style="527"/>
    <col min="13057" max="13057" width="6" style="527" customWidth="1"/>
    <col min="13058" max="13058" width="7.42578125" style="527" customWidth="1"/>
    <col min="13059" max="13059" width="13.28515625" style="527" customWidth="1"/>
    <col min="13060" max="13060" width="40.140625" style="527" customWidth="1"/>
    <col min="13061" max="13061" width="4.7109375" style="527" customWidth="1"/>
    <col min="13062" max="13062" width="9.5703125" style="527" customWidth="1"/>
    <col min="13063" max="13063" width="11.42578125" style="527" customWidth="1"/>
    <col min="13064" max="13064" width="18.140625" style="527" customWidth="1"/>
    <col min="13065" max="13312" width="9" style="527"/>
    <col min="13313" max="13313" width="6" style="527" customWidth="1"/>
    <col min="13314" max="13314" width="7.42578125" style="527" customWidth="1"/>
    <col min="13315" max="13315" width="13.28515625" style="527" customWidth="1"/>
    <col min="13316" max="13316" width="40.140625" style="527" customWidth="1"/>
    <col min="13317" max="13317" width="4.7109375" style="527" customWidth="1"/>
    <col min="13318" max="13318" width="9.5703125" style="527" customWidth="1"/>
    <col min="13319" max="13319" width="11.42578125" style="527" customWidth="1"/>
    <col min="13320" max="13320" width="18.140625" style="527" customWidth="1"/>
    <col min="13321" max="13568" width="9" style="527"/>
    <col min="13569" max="13569" width="6" style="527" customWidth="1"/>
    <col min="13570" max="13570" width="7.42578125" style="527" customWidth="1"/>
    <col min="13571" max="13571" width="13.28515625" style="527" customWidth="1"/>
    <col min="13572" max="13572" width="40.140625" style="527" customWidth="1"/>
    <col min="13573" max="13573" width="4.7109375" style="527" customWidth="1"/>
    <col min="13574" max="13574" width="9.5703125" style="527" customWidth="1"/>
    <col min="13575" max="13575" width="11.42578125" style="527" customWidth="1"/>
    <col min="13576" max="13576" width="18.140625" style="527" customWidth="1"/>
    <col min="13577" max="13824" width="9" style="527"/>
    <col min="13825" max="13825" width="6" style="527" customWidth="1"/>
    <col min="13826" max="13826" width="7.42578125" style="527" customWidth="1"/>
    <col min="13827" max="13827" width="13.28515625" style="527" customWidth="1"/>
    <col min="13828" max="13828" width="40.140625" style="527" customWidth="1"/>
    <col min="13829" max="13829" width="4.7109375" style="527" customWidth="1"/>
    <col min="13830" max="13830" width="9.5703125" style="527" customWidth="1"/>
    <col min="13831" max="13831" width="11.42578125" style="527" customWidth="1"/>
    <col min="13832" max="13832" width="18.140625" style="527" customWidth="1"/>
    <col min="13833" max="14080" width="9" style="527"/>
    <col min="14081" max="14081" width="6" style="527" customWidth="1"/>
    <col min="14082" max="14082" width="7.42578125" style="527" customWidth="1"/>
    <col min="14083" max="14083" width="13.28515625" style="527" customWidth="1"/>
    <col min="14084" max="14084" width="40.140625" style="527" customWidth="1"/>
    <col min="14085" max="14085" width="4.7109375" style="527" customWidth="1"/>
    <col min="14086" max="14086" width="9.5703125" style="527" customWidth="1"/>
    <col min="14087" max="14087" width="11.42578125" style="527" customWidth="1"/>
    <col min="14088" max="14088" width="18.140625" style="527" customWidth="1"/>
    <col min="14089" max="14336" width="9" style="527"/>
    <col min="14337" max="14337" width="6" style="527" customWidth="1"/>
    <col min="14338" max="14338" width="7.42578125" style="527" customWidth="1"/>
    <col min="14339" max="14339" width="13.28515625" style="527" customWidth="1"/>
    <col min="14340" max="14340" width="40.140625" style="527" customWidth="1"/>
    <col min="14341" max="14341" width="4.7109375" style="527" customWidth="1"/>
    <col min="14342" max="14342" width="9.5703125" style="527" customWidth="1"/>
    <col min="14343" max="14343" width="11.42578125" style="527" customWidth="1"/>
    <col min="14344" max="14344" width="18.140625" style="527" customWidth="1"/>
    <col min="14345" max="14592" width="9" style="527"/>
    <col min="14593" max="14593" width="6" style="527" customWidth="1"/>
    <col min="14594" max="14594" width="7.42578125" style="527" customWidth="1"/>
    <col min="14595" max="14595" width="13.28515625" style="527" customWidth="1"/>
    <col min="14596" max="14596" width="40.140625" style="527" customWidth="1"/>
    <col min="14597" max="14597" width="4.7109375" style="527" customWidth="1"/>
    <col min="14598" max="14598" width="9.5703125" style="527" customWidth="1"/>
    <col min="14599" max="14599" width="11.42578125" style="527" customWidth="1"/>
    <col min="14600" max="14600" width="18.140625" style="527" customWidth="1"/>
    <col min="14601" max="14848" width="9" style="527"/>
    <col min="14849" max="14849" width="6" style="527" customWidth="1"/>
    <col min="14850" max="14850" width="7.42578125" style="527" customWidth="1"/>
    <col min="14851" max="14851" width="13.28515625" style="527" customWidth="1"/>
    <col min="14852" max="14852" width="40.140625" style="527" customWidth="1"/>
    <col min="14853" max="14853" width="4.7109375" style="527" customWidth="1"/>
    <col min="14854" max="14854" width="9.5703125" style="527" customWidth="1"/>
    <col min="14855" max="14855" width="11.42578125" style="527" customWidth="1"/>
    <col min="14856" max="14856" width="18.140625" style="527" customWidth="1"/>
    <col min="14857" max="15104" width="9" style="527"/>
    <col min="15105" max="15105" width="6" style="527" customWidth="1"/>
    <col min="15106" max="15106" width="7.42578125" style="527" customWidth="1"/>
    <col min="15107" max="15107" width="13.28515625" style="527" customWidth="1"/>
    <col min="15108" max="15108" width="40.140625" style="527" customWidth="1"/>
    <col min="15109" max="15109" width="4.7109375" style="527" customWidth="1"/>
    <col min="15110" max="15110" width="9.5703125" style="527" customWidth="1"/>
    <col min="15111" max="15111" width="11.42578125" style="527" customWidth="1"/>
    <col min="15112" max="15112" width="18.140625" style="527" customWidth="1"/>
    <col min="15113" max="15360" width="9" style="527"/>
    <col min="15361" max="15361" width="6" style="527" customWidth="1"/>
    <col min="15362" max="15362" width="7.42578125" style="527" customWidth="1"/>
    <col min="15363" max="15363" width="13.28515625" style="527" customWidth="1"/>
    <col min="15364" max="15364" width="40.140625" style="527" customWidth="1"/>
    <col min="15365" max="15365" width="4.7109375" style="527" customWidth="1"/>
    <col min="15366" max="15366" width="9.5703125" style="527" customWidth="1"/>
    <col min="15367" max="15367" width="11.42578125" style="527" customWidth="1"/>
    <col min="15368" max="15368" width="18.140625" style="527" customWidth="1"/>
    <col min="15369" max="15616" width="9" style="527"/>
    <col min="15617" max="15617" width="6" style="527" customWidth="1"/>
    <col min="15618" max="15618" width="7.42578125" style="527" customWidth="1"/>
    <col min="15619" max="15619" width="13.28515625" style="527" customWidth="1"/>
    <col min="15620" max="15620" width="40.140625" style="527" customWidth="1"/>
    <col min="15621" max="15621" width="4.7109375" style="527" customWidth="1"/>
    <col min="15622" max="15622" width="9.5703125" style="527" customWidth="1"/>
    <col min="15623" max="15623" width="11.42578125" style="527" customWidth="1"/>
    <col min="15624" max="15624" width="18.140625" style="527" customWidth="1"/>
    <col min="15625" max="15872" width="9" style="527"/>
    <col min="15873" max="15873" width="6" style="527" customWidth="1"/>
    <col min="15874" max="15874" width="7.42578125" style="527" customWidth="1"/>
    <col min="15875" max="15875" width="13.28515625" style="527" customWidth="1"/>
    <col min="15876" max="15876" width="40.140625" style="527" customWidth="1"/>
    <col min="15877" max="15877" width="4.7109375" style="527" customWidth="1"/>
    <col min="15878" max="15878" width="9.5703125" style="527" customWidth="1"/>
    <col min="15879" max="15879" width="11.42578125" style="527" customWidth="1"/>
    <col min="15880" max="15880" width="18.140625" style="527" customWidth="1"/>
    <col min="15881" max="16128" width="9" style="527"/>
    <col min="16129" max="16129" width="6" style="527" customWidth="1"/>
    <col min="16130" max="16130" width="7.42578125" style="527" customWidth="1"/>
    <col min="16131" max="16131" width="13.28515625" style="527" customWidth="1"/>
    <col min="16132" max="16132" width="40.140625" style="527" customWidth="1"/>
    <col min="16133" max="16133" width="4.7109375" style="527" customWidth="1"/>
    <col min="16134" max="16134" width="9.5703125" style="527" customWidth="1"/>
    <col min="16135" max="16135" width="11.42578125" style="527" customWidth="1"/>
    <col min="16136" max="16136" width="18.140625" style="527" customWidth="1"/>
    <col min="16137" max="16384" width="9" style="527"/>
  </cols>
  <sheetData>
    <row r="1" spans="1:21" s="10" customFormat="1" ht="20.25" customHeight="1" x14ac:dyDescent="0.2">
      <c r="A1" s="511" t="str">
        <f>Titul!A11</f>
        <v>F.2.2.1.2.</v>
      </c>
      <c r="B1" s="511"/>
      <c r="C1" s="511" t="str">
        <f>Titul!B1</f>
        <v>Soupis prací a dodávek</v>
      </c>
      <c r="D1" s="149"/>
      <c r="E1" s="149"/>
      <c r="F1" s="150"/>
      <c r="G1" s="151"/>
      <c r="H1" s="586"/>
      <c r="I1" s="150"/>
      <c r="J1" s="153"/>
      <c r="K1" s="153"/>
      <c r="L1" s="154"/>
      <c r="U1" s="1"/>
    </row>
    <row r="2" spans="1:21" ht="12.75" customHeight="1" x14ac:dyDescent="0.2">
      <c r="A2" s="131" t="s">
        <v>557</v>
      </c>
      <c r="B2" s="131"/>
      <c r="C2" s="131"/>
      <c r="D2" s="131"/>
      <c r="E2" s="131"/>
      <c r="F2" s="131"/>
      <c r="G2" s="131"/>
      <c r="H2" s="602"/>
    </row>
    <row r="3" spans="1:21" ht="12.75" customHeight="1" x14ac:dyDescent="0.2">
      <c r="A3" s="131" t="s">
        <v>609</v>
      </c>
      <c r="B3" s="131"/>
      <c r="C3" s="131"/>
      <c r="D3" s="131"/>
      <c r="E3" s="131"/>
      <c r="F3" s="131"/>
      <c r="G3" s="131"/>
      <c r="H3" s="602"/>
    </row>
    <row r="4" spans="1:21" ht="13.5" customHeight="1" x14ac:dyDescent="0.2">
      <c r="A4" s="131"/>
      <c r="B4" s="131"/>
      <c r="C4" s="131"/>
      <c r="D4" s="131"/>
      <c r="E4" s="131"/>
      <c r="F4" s="131"/>
      <c r="G4" s="131"/>
      <c r="H4" s="602"/>
    </row>
    <row r="5" spans="1:21" ht="6.75" customHeight="1" x14ac:dyDescent="0.2">
      <c r="A5" s="470"/>
      <c r="B5" s="471"/>
      <c r="C5" s="472"/>
      <c r="D5" s="471"/>
      <c r="E5" s="471"/>
      <c r="F5" s="473"/>
      <c r="G5" s="474"/>
      <c r="H5" s="603"/>
    </row>
    <row r="6" spans="1:21" ht="12.75" customHeight="1" x14ac:dyDescent="0.2">
      <c r="A6" s="475" t="s">
        <v>559</v>
      </c>
      <c r="B6" s="475"/>
      <c r="C6" s="475"/>
      <c r="D6" s="475"/>
      <c r="E6" s="475"/>
      <c r="F6" s="475"/>
      <c r="G6" s="475"/>
      <c r="H6" s="604"/>
    </row>
    <row r="7" spans="1:21" ht="13.5" customHeight="1" x14ac:dyDescent="0.2">
      <c r="A7" s="475" t="s">
        <v>39</v>
      </c>
      <c r="B7" s="475"/>
      <c r="C7" s="475"/>
      <c r="D7" s="475"/>
      <c r="E7" s="475"/>
      <c r="F7" s="475"/>
      <c r="G7" s="475" t="s">
        <v>560</v>
      </c>
      <c r="H7" s="604"/>
    </row>
    <row r="8" spans="1:21" ht="13.5" customHeight="1" x14ac:dyDescent="0.2">
      <c r="A8" s="475" t="s">
        <v>561</v>
      </c>
      <c r="B8" s="476"/>
      <c r="C8" s="476"/>
      <c r="D8" s="476"/>
      <c r="E8" s="476"/>
      <c r="F8" s="477"/>
      <c r="G8" s="475" t="s">
        <v>610</v>
      </c>
      <c r="H8" s="605"/>
    </row>
    <row r="9" spans="1:21" ht="6" customHeight="1" thickBot="1" x14ac:dyDescent="0.25">
      <c r="A9" s="478"/>
      <c r="B9" s="478"/>
      <c r="C9" s="478"/>
      <c r="D9" s="478"/>
      <c r="E9" s="478"/>
      <c r="F9" s="478"/>
      <c r="G9" s="478"/>
      <c r="H9" s="606"/>
    </row>
    <row r="10" spans="1:21" ht="25.5" customHeight="1" thickBot="1" x14ac:dyDescent="0.25">
      <c r="A10" s="141" t="s">
        <v>563</v>
      </c>
      <c r="B10" s="141" t="s">
        <v>1</v>
      </c>
      <c r="C10" s="141" t="s">
        <v>2</v>
      </c>
      <c r="D10" s="141" t="s">
        <v>3</v>
      </c>
      <c r="E10" s="141" t="s">
        <v>4</v>
      </c>
      <c r="F10" s="141" t="s">
        <v>5</v>
      </c>
      <c r="G10" s="141" t="s">
        <v>6</v>
      </c>
      <c r="H10" s="592" t="s">
        <v>7</v>
      </c>
    </row>
    <row r="11" spans="1:21" ht="12.75" hidden="1" customHeight="1" thickBot="1" x14ac:dyDescent="0.25">
      <c r="A11" s="141" t="s">
        <v>9</v>
      </c>
      <c r="B11" s="141" t="s">
        <v>12</v>
      </c>
      <c r="C11" s="141" t="s">
        <v>14</v>
      </c>
      <c r="D11" s="141" t="s">
        <v>17</v>
      </c>
      <c r="E11" s="141" t="s">
        <v>18</v>
      </c>
      <c r="F11" s="141" t="s">
        <v>20</v>
      </c>
      <c r="G11" s="141" t="s">
        <v>21</v>
      </c>
      <c r="H11" s="592" t="s">
        <v>23</v>
      </c>
    </row>
    <row r="12" spans="1:21" ht="4.5" customHeight="1" x14ac:dyDescent="0.2">
      <c r="A12" s="478"/>
      <c r="B12" s="478"/>
      <c r="C12" s="478"/>
      <c r="D12" s="478"/>
      <c r="E12" s="478"/>
      <c r="F12" s="478"/>
      <c r="G12" s="478"/>
      <c r="H12" s="606"/>
    </row>
    <row r="13" spans="1:21" ht="30.75" customHeight="1" x14ac:dyDescent="0.2">
      <c r="A13" s="479"/>
      <c r="B13" s="480"/>
      <c r="C13" s="480" t="s">
        <v>8</v>
      </c>
      <c r="D13" s="480" t="s">
        <v>564</v>
      </c>
      <c r="E13" s="480"/>
      <c r="F13" s="481"/>
      <c r="G13" s="482"/>
      <c r="H13" s="607">
        <f>H14+H16+H43+H50</f>
        <v>0</v>
      </c>
    </row>
    <row r="14" spans="1:21" ht="28.5" customHeight="1" x14ac:dyDescent="0.2">
      <c r="A14" s="483"/>
      <c r="B14" s="484"/>
      <c r="C14" s="484" t="s">
        <v>9</v>
      </c>
      <c r="D14" s="484" t="s">
        <v>565</v>
      </c>
      <c r="E14" s="484"/>
      <c r="F14" s="485"/>
      <c r="G14" s="486"/>
      <c r="H14" s="608">
        <f>SUM(H15)</f>
        <v>0</v>
      </c>
    </row>
    <row r="15" spans="1:21" ht="24" customHeight="1" x14ac:dyDescent="0.2">
      <c r="A15" s="487">
        <v>18</v>
      </c>
      <c r="B15" s="488" t="s">
        <v>10</v>
      </c>
      <c r="C15" s="488" t="s">
        <v>586</v>
      </c>
      <c r="D15" s="488" t="s">
        <v>587</v>
      </c>
      <c r="E15" s="488" t="s">
        <v>22</v>
      </c>
      <c r="F15" s="489">
        <v>8.3819999999999997</v>
      </c>
      <c r="G15" s="490">
        <v>0</v>
      </c>
      <c r="H15" s="609">
        <f>F15*G15</f>
        <v>0</v>
      </c>
    </row>
    <row r="16" spans="1:21" ht="28.5" customHeight="1" x14ac:dyDescent="0.2">
      <c r="A16" s="483"/>
      <c r="B16" s="484"/>
      <c r="C16" s="484" t="s">
        <v>24</v>
      </c>
      <c r="D16" s="484" t="s">
        <v>589</v>
      </c>
      <c r="E16" s="484"/>
      <c r="F16" s="485"/>
      <c r="G16" s="486"/>
      <c r="H16" s="608">
        <f>SUM(H17:H42)</f>
        <v>0</v>
      </c>
    </row>
    <row r="17" spans="1:8" ht="24" customHeight="1" x14ac:dyDescent="0.2">
      <c r="A17" s="487">
        <v>1</v>
      </c>
      <c r="B17" s="488" t="s">
        <v>33</v>
      </c>
      <c r="C17" s="488" t="s">
        <v>611</v>
      </c>
      <c r="D17" s="488" t="s">
        <v>612</v>
      </c>
      <c r="E17" s="488" t="s">
        <v>30</v>
      </c>
      <c r="F17" s="489">
        <v>400</v>
      </c>
      <c r="G17" s="490">
        <v>0</v>
      </c>
      <c r="H17" s="609">
        <f t="shared" ref="H17:H18" si="0">F17*G17</f>
        <v>0</v>
      </c>
    </row>
    <row r="18" spans="1:8" ht="24" customHeight="1" x14ac:dyDescent="0.2">
      <c r="A18" s="487">
        <v>2</v>
      </c>
      <c r="B18" s="488" t="s">
        <v>33</v>
      </c>
      <c r="C18" s="488" t="s">
        <v>613</v>
      </c>
      <c r="D18" s="488" t="s">
        <v>614</v>
      </c>
      <c r="E18" s="488" t="s">
        <v>30</v>
      </c>
      <c r="F18" s="489">
        <v>204000</v>
      </c>
      <c r="G18" s="490">
        <v>0</v>
      </c>
      <c r="H18" s="609">
        <f t="shared" si="0"/>
        <v>0</v>
      </c>
    </row>
    <row r="19" spans="1:8" ht="13.5" customHeight="1" x14ac:dyDescent="0.2">
      <c r="A19" s="491"/>
      <c r="B19" s="492"/>
      <c r="C19" s="492"/>
      <c r="D19" s="492" t="s">
        <v>615</v>
      </c>
      <c r="E19" s="492"/>
      <c r="F19" s="493">
        <v>180000</v>
      </c>
      <c r="G19" s="494"/>
      <c r="H19" s="610"/>
    </row>
    <row r="20" spans="1:8" ht="13.5" customHeight="1" x14ac:dyDescent="0.2">
      <c r="A20" s="491"/>
      <c r="B20" s="492"/>
      <c r="C20" s="492"/>
      <c r="D20" s="492" t="s">
        <v>616</v>
      </c>
      <c r="E20" s="492"/>
      <c r="F20" s="493">
        <v>24000</v>
      </c>
      <c r="G20" s="494"/>
      <c r="H20" s="610"/>
    </row>
    <row r="21" spans="1:8" ht="13.5" customHeight="1" x14ac:dyDescent="0.2">
      <c r="A21" s="491"/>
      <c r="B21" s="492"/>
      <c r="C21" s="492"/>
      <c r="D21" s="492" t="s">
        <v>594</v>
      </c>
      <c r="E21" s="492"/>
      <c r="F21" s="493">
        <v>204000</v>
      </c>
      <c r="G21" s="494"/>
      <c r="H21" s="610"/>
    </row>
    <row r="22" spans="1:8" ht="24" customHeight="1" x14ac:dyDescent="0.2">
      <c r="A22" s="487">
        <v>3</v>
      </c>
      <c r="B22" s="488" t="s">
        <v>33</v>
      </c>
      <c r="C22" s="488" t="s">
        <v>617</v>
      </c>
      <c r="D22" s="488" t="s">
        <v>618</v>
      </c>
      <c r="E22" s="488" t="s">
        <v>30</v>
      </c>
      <c r="F22" s="489">
        <v>400</v>
      </c>
      <c r="G22" s="490">
        <v>0</v>
      </c>
      <c r="H22" s="609">
        <f t="shared" ref="H22:H23" si="1">F22*G22</f>
        <v>0</v>
      </c>
    </row>
    <row r="23" spans="1:8" ht="24" customHeight="1" x14ac:dyDescent="0.2">
      <c r="A23" s="487">
        <v>4</v>
      </c>
      <c r="B23" s="488" t="s">
        <v>33</v>
      </c>
      <c r="C23" s="488" t="s">
        <v>619</v>
      </c>
      <c r="D23" s="488" t="s">
        <v>620</v>
      </c>
      <c r="E23" s="488" t="s">
        <v>30</v>
      </c>
      <c r="F23" s="489">
        <v>134.4</v>
      </c>
      <c r="G23" s="490">
        <v>0</v>
      </c>
      <c r="H23" s="609">
        <f t="shared" si="1"/>
        <v>0</v>
      </c>
    </row>
    <row r="24" spans="1:8" ht="13.5" customHeight="1" x14ac:dyDescent="0.2">
      <c r="A24" s="491"/>
      <c r="B24" s="492"/>
      <c r="C24" s="492"/>
      <c r="D24" s="492" t="s">
        <v>621</v>
      </c>
      <c r="E24" s="492"/>
      <c r="F24" s="493">
        <v>134.4</v>
      </c>
      <c r="G24" s="494"/>
      <c r="H24" s="610"/>
    </row>
    <row r="25" spans="1:8" ht="24" customHeight="1" x14ac:dyDescent="0.2">
      <c r="A25" s="487">
        <v>5</v>
      </c>
      <c r="B25" s="488" t="s">
        <v>33</v>
      </c>
      <c r="C25" s="488" t="s">
        <v>34</v>
      </c>
      <c r="D25" s="488" t="s">
        <v>622</v>
      </c>
      <c r="E25" s="488" t="s">
        <v>30</v>
      </c>
      <c r="F25" s="489">
        <v>12096</v>
      </c>
      <c r="G25" s="490">
        <v>0</v>
      </c>
      <c r="H25" s="609">
        <f>F25*G25</f>
        <v>0</v>
      </c>
    </row>
    <row r="26" spans="1:8" ht="13.5" customHeight="1" x14ac:dyDescent="0.2">
      <c r="A26" s="491"/>
      <c r="B26" s="492"/>
      <c r="C26" s="492"/>
      <c r="D26" s="492" t="s">
        <v>623</v>
      </c>
      <c r="E26" s="492"/>
      <c r="F26" s="493">
        <v>12096</v>
      </c>
      <c r="G26" s="494"/>
      <c r="H26" s="610"/>
    </row>
    <row r="27" spans="1:8" ht="24" customHeight="1" x14ac:dyDescent="0.2">
      <c r="A27" s="487">
        <v>6</v>
      </c>
      <c r="B27" s="488" t="s">
        <v>33</v>
      </c>
      <c r="C27" s="488" t="s">
        <v>624</v>
      </c>
      <c r="D27" s="488" t="s">
        <v>625</v>
      </c>
      <c r="E27" s="488" t="s">
        <v>30</v>
      </c>
      <c r="F27" s="489">
        <v>134.4</v>
      </c>
      <c r="G27" s="490">
        <v>0</v>
      </c>
      <c r="H27" s="609">
        <f>F27*G27</f>
        <v>0</v>
      </c>
    </row>
    <row r="28" spans="1:8" ht="13.5" customHeight="1" x14ac:dyDescent="0.2">
      <c r="A28" s="491"/>
      <c r="B28" s="492"/>
      <c r="C28" s="492"/>
      <c r="D28" s="492" t="s">
        <v>621</v>
      </c>
      <c r="E28" s="492"/>
      <c r="F28" s="493">
        <v>134.4</v>
      </c>
      <c r="G28" s="494"/>
      <c r="H28" s="610"/>
    </row>
    <row r="29" spans="1:8" ht="13.5" customHeight="1" x14ac:dyDescent="0.2">
      <c r="A29" s="487">
        <v>7</v>
      </c>
      <c r="B29" s="488" t="s">
        <v>626</v>
      </c>
      <c r="C29" s="488" t="s">
        <v>627</v>
      </c>
      <c r="D29" s="488" t="s">
        <v>628</v>
      </c>
      <c r="E29" s="488" t="s">
        <v>30</v>
      </c>
      <c r="F29" s="489">
        <v>856.43</v>
      </c>
      <c r="G29" s="490">
        <v>0</v>
      </c>
      <c r="H29" s="609">
        <f>F29*G29</f>
        <v>0</v>
      </c>
    </row>
    <row r="30" spans="1:8" ht="24" customHeight="1" x14ac:dyDescent="0.2">
      <c r="A30" s="487">
        <v>8</v>
      </c>
      <c r="B30" s="488" t="s">
        <v>626</v>
      </c>
      <c r="C30" s="488" t="s">
        <v>629</v>
      </c>
      <c r="D30" s="488" t="s">
        <v>630</v>
      </c>
      <c r="E30" s="488" t="s">
        <v>30</v>
      </c>
      <c r="F30" s="489">
        <v>856.43</v>
      </c>
      <c r="G30" s="490">
        <v>0</v>
      </c>
      <c r="H30" s="609">
        <f>F30*G30</f>
        <v>0</v>
      </c>
    </row>
    <row r="31" spans="1:8" ht="13.5" customHeight="1" x14ac:dyDescent="0.2">
      <c r="A31" s="491"/>
      <c r="B31" s="492"/>
      <c r="C31" s="492"/>
      <c r="D31" s="492" t="s">
        <v>631</v>
      </c>
      <c r="E31" s="492"/>
      <c r="F31" s="493">
        <v>311.26</v>
      </c>
      <c r="G31" s="494"/>
      <c r="H31" s="610"/>
    </row>
    <row r="32" spans="1:8" ht="13.5" customHeight="1" x14ac:dyDescent="0.2">
      <c r="A32" s="491"/>
      <c r="B32" s="492"/>
      <c r="C32" s="492"/>
      <c r="D32" s="492" t="s">
        <v>632</v>
      </c>
      <c r="E32" s="492"/>
      <c r="F32" s="493">
        <v>128.88</v>
      </c>
      <c r="G32" s="494"/>
      <c r="H32" s="610"/>
    </row>
    <row r="33" spans="1:8" ht="13.5" customHeight="1" x14ac:dyDescent="0.2">
      <c r="A33" s="491"/>
      <c r="B33" s="492"/>
      <c r="C33" s="492"/>
      <c r="D33" s="492" t="s">
        <v>633</v>
      </c>
      <c r="E33" s="492"/>
      <c r="F33" s="493">
        <v>324.25</v>
      </c>
      <c r="G33" s="494"/>
      <c r="H33" s="610"/>
    </row>
    <row r="34" spans="1:8" ht="13.5" customHeight="1" x14ac:dyDescent="0.2">
      <c r="A34" s="491"/>
      <c r="B34" s="492"/>
      <c r="C34" s="492"/>
      <c r="D34" s="492" t="s">
        <v>634</v>
      </c>
      <c r="E34" s="492"/>
      <c r="F34" s="493">
        <v>92.04</v>
      </c>
      <c r="G34" s="494"/>
      <c r="H34" s="610"/>
    </row>
    <row r="35" spans="1:8" ht="13.5" customHeight="1" x14ac:dyDescent="0.2">
      <c r="A35" s="491"/>
      <c r="B35" s="492"/>
      <c r="C35" s="492"/>
      <c r="D35" s="492" t="s">
        <v>594</v>
      </c>
      <c r="E35" s="492"/>
      <c r="F35" s="493">
        <v>856.43</v>
      </c>
      <c r="G35" s="494"/>
      <c r="H35" s="610"/>
    </row>
    <row r="36" spans="1:8" ht="24" customHeight="1" x14ac:dyDescent="0.2">
      <c r="A36" s="487">
        <v>9</v>
      </c>
      <c r="B36" s="488" t="s">
        <v>626</v>
      </c>
      <c r="C36" s="488" t="s">
        <v>635</v>
      </c>
      <c r="D36" s="488" t="s">
        <v>636</v>
      </c>
      <c r="E36" s="488" t="s">
        <v>30</v>
      </c>
      <c r="F36" s="489">
        <v>386.75599999999997</v>
      </c>
      <c r="G36" s="490">
        <v>0</v>
      </c>
      <c r="H36" s="609">
        <f>F36*G36</f>
        <v>0</v>
      </c>
    </row>
    <row r="37" spans="1:8" ht="13.5" customHeight="1" x14ac:dyDescent="0.2">
      <c r="A37" s="491"/>
      <c r="B37" s="492"/>
      <c r="C37" s="492"/>
      <c r="D37" s="492" t="s">
        <v>637</v>
      </c>
      <c r="E37" s="492"/>
      <c r="F37" s="493">
        <v>124.504</v>
      </c>
      <c r="G37" s="494"/>
      <c r="H37" s="610"/>
    </row>
    <row r="38" spans="1:8" ht="13.5" customHeight="1" x14ac:dyDescent="0.2">
      <c r="A38" s="491"/>
      <c r="B38" s="492"/>
      <c r="C38" s="492"/>
      <c r="D38" s="492" t="s">
        <v>638</v>
      </c>
      <c r="E38" s="492"/>
      <c r="F38" s="493">
        <v>77.328000000000003</v>
      </c>
      <c r="G38" s="494"/>
      <c r="H38" s="610"/>
    </row>
    <row r="39" spans="1:8" ht="13.5" customHeight="1" x14ac:dyDescent="0.2">
      <c r="A39" s="491"/>
      <c r="B39" s="492"/>
      <c r="C39" s="492"/>
      <c r="D39" s="492" t="s">
        <v>639</v>
      </c>
      <c r="E39" s="492"/>
      <c r="F39" s="493">
        <v>129.69999999999999</v>
      </c>
      <c r="G39" s="494"/>
      <c r="H39" s="610"/>
    </row>
    <row r="40" spans="1:8" ht="13.5" customHeight="1" x14ac:dyDescent="0.2">
      <c r="A40" s="491"/>
      <c r="B40" s="492"/>
      <c r="C40" s="492"/>
      <c r="D40" s="492" t="s">
        <v>640</v>
      </c>
      <c r="E40" s="492"/>
      <c r="F40" s="493">
        <v>55.223999999999997</v>
      </c>
      <c r="G40" s="494"/>
      <c r="H40" s="610"/>
    </row>
    <row r="41" spans="1:8" ht="13.5" customHeight="1" x14ac:dyDescent="0.2">
      <c r="A41" s="491"/>
      <c r="B41" s="492"/>
      <c r="C41" s="492"/>
      <c r="D41" s="492" t="s">
        <v>594</v>
      </c>
      <c r="E41" s="492"/>
      <c r="F41" s="493">
        <v>386.75599999999997</v>
      </c>
      <c r="G41" s="494"/>
      <c r="H41" s="610"/>
    </row>
    <row r="42" spans="1:8" ht="24" customHeight="1" x14ac:dyDescent="0.2">
      <c r="A42" s="487">
        <v>10</v>
      </c>
      <c r="B42" s="488" t="s">
        <v>626</v>
      </c>
      <c r="C42" s="488" t="s">
        <v>641</v>
      </c>
      <c r="D42" s="488" t="s">
        <v>642</v>
      </c>
      <c r="E42" s="488" t="s">
        <v>30</v>
      </c>
      <c r="F42" s="489">
        <v>856.43</v>
      </c>
      <c r="G42" s="490">
        <v>0</v>
      </c>
      <c r="H42" s="609">
        <f>F42*G42</f>
        <v>0</v>
      </c>
    </row>
    <row r="43" spans="1:8" ht="28.5" customHeight="1" x14ac:dyDescent="0.2">
      <c r="A43" s="483"/>
      <c r="B43" s="484"/>
      <c r="C43" s="484" t="s">
        <v>643</v>
      </c>
      <c r="D43" s="484" t="s">
        <v>644</v>
      </c>
      <c r="E43" s="484"/>
      <c r="F43" s="485"/>
      <c r="G43" s="486"/>
      <c r="H43" s="608">
        <f>SUM(H44:H49)</f>
        <v>0</v>
      </c>
    </row>
    <row r="44" spans="1:8" ht="13.5" customHeight="1" x14ac:dyDescent="0.2">
      <c r="A44" s="487">
        <v>11</v>
      </c>
      <c r="B44" s="488" t="s">
        <v>27</v>
      </c>
      <c r="C44" s="488" t="s">
        <v>645</v>
      </c>
      <c r="D44" s="488" t="s">
        <v>646</v>
      </c>
      <c r="E44" s="488" t="s">
        <v>22</v>
      </c>
      <c r="F44" s="489">
        <v>8.3819999999999997</v>
      </c>
      <c r="G44" s="490">
        <v>0</v>
      </c>
      <c r="H44" s="609">
        <f t="shared" ref="H44:H49" si="2">F44*G44</f>
        <v>0</v>
      </c>
    </row>
    <row r="45" spans="1:8" ht="24" customHeight="1" x14ac:dyDescent="0.2">
      <c r="A45" s="487">
        <v>12</v>
      </c>
      <c r="B45" s="488" t="s">
        <v>27</v>
      </c>
      <c r="C45" s="488" t="s">
        <v>647</v>
      </c>
      <c r="D45" s="488" t="s">
        <v>648</v>
      </c>
      <c r="E45" s="488" t="s">
        <v>22</v>
      </c>
      <c r="F45" s="489">
        <v>16.763999999999999</v>
      </c>
      <c r="G45" s="490">
        <v>0</v>
      </c>
      <c r="H45" s="609">
        <f t="shared" si="2"/>
        <v>0</v>
      </c>
    </row>
    <row r="46" spans="1:8" ht="24" customHeight="1" x14ac:dyDescent="0.2">
      <c r="A46" s="487">
        <v>13</v>
      </c>
      <c r="B46" s="488" t="s">
        <v>27</v>
      </c>
      <c r="C46" s="488" t="s">
        <v>649</v>
      </c>
      <c r="D46" s="488" t="s">
        <v>650</v>
      </c>
      <c r="E46" s="488" t="s">
        <v>22</v>
      </c>
      <c r="F46" s="489">
        <v>8.3819999999999997</v>
      </c>
      <c r="G46" s="490">
        <v>0</v>
      </c>
      <c r="H46" s="609">
        <f t="shared" si="2"/>
        <v>0</v>
      </c>
    </row>
    <row r="47" spans="1:8" ht="24" customHeight="1" x14ac:dyDescent="0.2">
      <c r="A47" s="487">
        <v>14</v>
      </c>
      <c r="B47" s="488" t="s">
        <v>27</v>
      </c>
      <c r="C47" s="488" t="s">
        <v>651</v>
      </c>
      <c r="D47" s="488" t="s">
        <v>652</v>
      </c>
      <c r="E47" s="488" t="s">
        <v>22</v>
      </c>
      <c r="F47" s="489">
        <v>117.348</v>
      </c>
      <c r="G47" s="490">
        <v>0</v>
      </c>
      <c r="H47" s="609">
        <f t="shared" si="2"/>
        <v>0</v>
      </c>
    </row>
    <row r="48" spans="1:8" ht="24" customHeight="1" x14ac:dyDescent="0.2">
      <c r="A48" s="487">
        <v>15</v>
      </c>
      <c r="B48" s="488" t="s">
        <v>27</v>
      </c>
      <c r="C48" s="488" t="s">
        <v>653</v>
      </c>
      <c r="D48" s="488" t="s">
        <v>654</v>
      </c>
      <c r="E48" s="488" t="s">
        <v>22</v>
      </c>
      <c r="F48" s="489">
        <v>8.3819999999999997</v>
      </c>
      <c r="G48" s="490">
        <v>0</v>
      </c>
      <c r="H48" s="609">
        <f t="shared" si="2"/>
        <v>0</v>
      </c>
    </row>
    <row r="49" spans="1:8" ht="13.5" customHeight="1" x14ac:dyDescent="0.2">
      <c r="A49" s="487">
        <v>16</v>
      </c>
      <c r="B49" s="488" t="s">
        <v>27</v>
      </c>
      <c r="C49" s="488" t="s">
        <v>655</v>
      </c>
      <c r="D49" s="488" t="s">
        <v>656</v>
      </c>
      <c r="E49" s="488" t="s">
        <v>22</v>
      </c>
      <c r="F49" s="489">
        <v>8.3819999999999997</v>
      </c>
      <c r="G49" s="490">
        <v>0</v>
      </c>
      <c r="H49" s="609">
        <f t="shared" si="2"/>
        <v>0</v>
      </c>
    </row>
    <row r="50" spans="1:8" ht="28.5" customHeight="1" x14ac:dyDescent="0.2">
      <c r="A50" s="483"/>
      <c r="B50" s="484"/>
      <c r="C50" s="484" t="s">
        <v>657</v>
      </c>
      <c r="D50" s="484" t="s">
        <v>658</v>
      </c>
      <c r="E50" s="484"/>
      <c r="F50" s="485"/>
      <c r="G50" s="486"/>
      <c r="H50" s="608">
        <f>SUM(H51)</f>
        <v>0</v>
      </c>
    </row>
    <row r="51" spans="1:8" ht="13.5" customHeight="1" x14ac:dyDescent="0.2">
      <c r="A51" s="487">
        <v>17</v>
      </c>
      <c r="B51" s="488" t="s">
        <v>27</v>
      </c>
      <c r="C51" s="488" t="s">
        <v>35</v>
      </c>
      <c r="D51" s="488" t="s">
        <v>659</v>
      </c>
      <c r="E51" s="488" t="s">
        <v>22</v>
      </c>
      <c r="F51" s="489">
        <v>14.285</v>
      </c>
      <c r="G51" s="490">
        <v>0</v>
      </c>
      <c r="H51" s="609">
        <f>F51*G51</f>
        <v>0</v>
      </c>
    </row>
    <row r="52" spans="1:8" ht="30.75" customHeight="1" x14ac:dyDescent="0.2">
      <c r="A52" s="479"/>
      <c r="B52" s="480"/>
      <c r="C52" s="480"/>
      <c r="D52" s="480" t="s">
        <v>608</v>
      </c>
      <c r="E52" s="480"/>
      <c r="F52" s="481"/>
      <c r="G52" s="482"/>
      <c r="H52" s="607">
        <f>H13</f>
        <v>0</v>
      </c>
    </row>
  </sheetData>
  <pageMargins left="0.7" right="0.7" top="0.78740157499999996" bottom="0.78740157499999996" header="0.3" footer="0.3"/>
  <pageSetup paperSize="9" scale="8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5"/>
  <sheetViews>
    <sheetView topLeftCell="A49" workbookViewId="0">
      <selection activeCell="G75" sqref="G75"/>
    </sheetView>
  </sheetViews>
  <sheetFormatPr defaultColWidth="9" defaultRowHeight="12.75" x14ac:dyDescent="0.2"/>
  <cols>
    <col min="1" max="1" width="6" style="528" customWidth="1"/>
    <col min="2" max="2" width="7.42578125" style="529" customWidth="1"/>
    <col min="3" max="3" width="13.28515625" style="529" customWidth="1"/>
    <col min="4" max="4" width="40.140625" style="529" customWidth="1"/>
    <col min="5" max="5" width="4.7109375" style="529" customWidth="1"/>
    <col min="6" max="6" width="9.5703125" style="530" customWidth="1"/>
    <col min="7" max="7" width="11.42578125" style="531" customWidth="1"/>
    <col min="8" max="8" width="18.140625" style="612" customWidth="1"/>
    <col min="9" max="256" width="9" style="527"/>
    <col min="257" max="257" width="6" style="527" customWidth="1"/>
    <col min="258" max="258" width="7.42578125" style="527" customWidth="1"/>
    <col min="259" max="259" width="13.28515625" style="527" customWidth="1"/>
    <col min="260" max="260" width="40.140625" style="527" customWidth="1"/>
    <col min="261" max="261" width="4.7109375" style="527" customWidth="1"/>
    <col min="262" max="262" width="9.5703125" style="527" customWidth="1"/>
    <col min="263" max="263" width="11.42578125" style="527" customWidth="1"/>
    <col min="264" max="264" width="18.140625" style="527" customWidth="1"/>
    <col min="265" max="512" width="9" style="527"/>
    <col min="513" max="513" width="6" style="527" customWidth="1"/>
    <col min="514" max="514" width="7.42578125" style="527" customWidth="1"/>
    <col min="515" max="515" width="13.28515625" style="527" customWidth="1"/>
    <col min="516" max="516" width="40.140625" style="527" customWidth="1"/>
    <col min="517" max="517" width="4.7109375" style="527" customWidth="1"/>
    <col min="518" max="518" width="9.5703125" style="527" customWidth="1"/>
    <col min="519" max="519" width="11.42578125" style="527" customWidth="1"/>
    <col min="520" max="520" width="18.140625" style="527" customWidth="1"/>
    <col min="521" max="768" width="9" style="527"/>
    <col min="769" max="769" width="6" style="527" customWidth="1"/>
    <col min="770" max="770" width="7.42578125" style="527" customWidth="1"/>
    <col min="771" max="771" width="13.28515625" style="527" customWidth="1"/>
    <col min="772" max="772" width="40.140625" style="527" customWidth="1"/>
    <col min="773" max="773" width="4.7109375" style="527" customWidth="1"/>
    <col min="774" max="774" width="9.5703125" style="527" customWidth="1"/>
    <col min="775" max="775" width="11.42578125" style="527" customWidth="1"/>
    <col min="776" max="776" width="18.140625" style="527" customWidth="1"/>
    <col min="777" max="1024" width="9" style="527"/>
    <col min="1025" max="1025" width="6" style="527" customWidth="1"/>
    <col min="1026" max="1026" width="7.42578125" style="527" customWidth="1"/>
    <col min="1027" max="1027" width="13.28515625" style="527" customWidth="1"/>
    <col min="1028" max="1028" width="40.140625" style="527" customWidth="1"/>
    <col min="1029" max="1029" width="4.7109375" style="527" customWidth="1"/>
    <col min="1030" max="1030" width="9.5703125" style="527" customWidth="1"/>
    <col min="1031" max="1031" width="11.42578125" style="527" customWidth="1"/>
    <col min="1032" max="1032" width="18.140625" style="527" customWidth="1"/>
    <col min="1033" max="1280" width="9" style="527"/>
    <col min="1281" max="1281" width="6" style="527" customWidth="1"/>
    <col min="1282" max="1282" width="7.42578125" style="527" customWidth="1"/>
    <col min="1283" max="1283" width="13.28515625" style="527" customWidth="1"/>
    <col min="1284" max="1284" width="40.140625" style="527" customWidth="1"/>
    <col min="1285" max="1285" width="4.7109375" style="527" customWidth="1"/>
    <col min="1286" max="1286" width="9.5703125" style="527" customWidth="1"/>
    <col min="1287" max="1287" width="11.42578125" style="527" customWidth="1"/>
    <col min="1288" max="1288" width="18.140625" style="527" customWidth="1"/>
    <col min="1289" max="1536" width="9" style="527"/>
    <col min="1537" max="1537" width="6" style="527" customWidth="1"/>
    <col min="1538" max="1538" width="7.42578125" style="527" customWidth="1"/>
    <col min="1539" max="1539" width="13.28515625" style="527" customWidth="1"/>
    <col min="1540" max="1540" width="40.140625" style="527" customWidth="1"/>
    <col min="1541" max="1541" width="4.7109375" style="527" customWidth="1"/>
    <col min="1542" max="1542" width="9.5703125" style="527" customWidth="1"/>
    <col min="1543" max="1543" width="11.42578125" style="527" customWidth="1"/>
    <col min="1544" max="1544" width="18.140625" style="527" customWidth="1"/>
    <col min="1545" max="1792" width="9" style="527"/>
    <col min="1793" max="1793" width="6" style="527" customWidth="1"/>
    <col min="1794" max="1794" width="7.42578125" style="527" customWidth="1"/>
    <col min="1795" max="1795" width="13.28515625" style="527" customWidth="1"/>
    <col min="1796" max="1796" width="40.140625" style="527" customWidth="1"/>
    <col min="1797" max="1797" width="4.7109375" style="527" customWidth="1"/>
    <col min="1798" max="1798" width="9.5703125" style="527" customWidth="1"/>
    <col min="1799" max="1799" width="11.42578125" style="527" customWidth="1"/>
    <col min="1800" max="1800" width="18.140625" style="527" customWidth="1"/>
    <col min="1801" max="2048" width="9" style="527"/>
    <col min="2049" max="2049" width="6" style="527" customWidth="1"/>
    <col min="2050" max="2050" width="7.42578125" style="527" customWidth="1"/>
    <col min="2051" max="2051" width="13.28515625" style="527" customWidth="1"/>
    <col min="2052" max="2052" width="40.140625" style="527" customWidth="1"/>
    <col min="2053" max="2053" width="4.7109375" style="527" customWidth="1"/>
    <col min="2054" max="2054" width="9.5703125" style="527" customWidth="1"/>
    <col min="2055" max="2055" width="11.42578125" style="527" customWidth="1"/>
    <col min="2056" max="2056" width="18.140625" style="527" customWidth="1"/>
    <col min="2057" max="2304" width="9" style="527"/>
    <col min="2305" max="2305" width="6" style="527" customWidth="1"/>
    <col min="2306" max="2306" width="7.42578125" style="527" customWidth="1"/>
    <col min="2307" max="2307" width="13.28515625" style="527" customWidth="1"/>
    <col min="2308" max="2308" width="40.140625" style="527" customWidth="1"/>
    <col min="2309" max="2309" width="4.7109375" style="527" customWidth="1"/>
    <col min="2310" max="2310" width="9.5703125" style="527" customWidth="1"/>
    <col min="2311" max="2311" width="11.42578125" style="527" customWidth="1"/>
    <col min="2312" max="2312" width="18.140625" style="527" customWidth="1"/>
    <col min="2313" max="2560" width="9" style="527"/>
    <col min="2561" max="2561" width="6" style="527" customWidth="1"/>
    <col min="2562" max="2562" width="7.42578125" style="527" customWidth="1"/>
    <col min="2563" max="2563" width="13.28515625" style="527" customWidth="1"/>
    <col min="2564" max="2564" width="40.140625" style="527" customWidth="1"/>
    <col min="2565" max="2565" width="4.7109375" style="527" customWidth="1"/>
    <col min="2566" max="2566" width="9.5703125" style="527" customWidth="1"/>
    <col min="2567" max="2567" width="11.42578125" style="527" customWidth="1"/>
    <col min="2568" max="2568" width="18.140625" style="527" customWidth="1"/>
    <col min="2569" max="2816" width="9" style="527"/>
    <col min="2817" max="2817" width="6" style="527" customWidth="1"/>
    <col min="2818" max="2818" width="7.42578125" style="527" customWidth="1"/>
    <col min="2819" max="2819" width="13.28515625" style="527" customWidth="1"/>
    <col min="2820" max="2820" width="40.140625" style="527" customWidth="1"/>
    <col min="2821" max="2821" width="4.7109375" style="527" customWidth="1"/>
    <col min="2822" max="2822" width="9.5703125" style="527" customWidth="1"/>
    <col min="2823" max="2823" width="11.42578125" style="527" customWidth="1"/>
    <col min="2824" max="2824" width="18.140625" style="527" customWidth="1"/>
    <col min="2825" max="3072" width="9" style="527"/>
    <col min="3073" max="3073" width="6" style="527" customWidth="1"/>
    <col min="3074" max="3074" width="7.42578125" style="527" customWidth="1"/>
    <col min="3075" max="3075" width="13.28515625" style="527" customWidth="1"/>
    <col min="3076" max="3076" width="40.140625" style="527" customWidth="1"/>
    <col min="3077" max="3077" width="4.7109375" style="527" customWidth="1"/>
    <col min="3078" max="3078" width="9.5703125" style="527" customWidth="1"/>
    <col min="3079" max="3079" width="11.42578125" style="527" customWidth="1"/>
    <col min="3080" max="3080" width="18.140625" style="527" customWidth="1"/>
    <col min="3081" max="3328" width="9" style="527"/>
    <col min="3329" max="3329" width="6" style="527" customWidth="1"/>
    <col min="3330" max="3330" width="7.42578125" style="527" customWidth="1"/>
    <col min="3331" max="3331" width="13.28515625" style="527" customWidth="1"/>
    <col min="3332" max="3332" width="40.140625" style="527" customWidth="1"/>
    <col min="3333" max="3333" width="4.7109375" style="527" customWidth="1"/>
    <col min="3334" max="3334" width="9.5703125" style="527" customWidth="1"/>
    <col min="3335" max="3335" width="11.42578125" style="527" customWidth="1"/>
    <col min="3336" max="3336" width="18.140625" style="527" customWidth="1"/>
    <col min="3337" max="3584" width="9" style="527"/>
    <col min="3585" max="3585" width="6" style="527" customWidth="1"/>
    <col min="3586" max="3586" width="7.42578125" style="527" customWidth="1"/>
    <col min="3587" max="3587" width="13.28515625" style="527" customWidth="1"/>
    <col min="3588" max="3588" width="40.140625" style="527" customWidth="1"/>
    <col min="3589" max="3589" width="4.7109375" style="527" customWidth="1"/>
    <col min="3590" max="3590" width="9.5703125" style="527" customWidth="1"/>
    <col min="3591" max="3591" width="11.42578125" style="527" customWidth="1"/>
    <col min="3592" max="3592" width="18.140625" style="527" customWidth="1"/>
    <col min="3593" max="3840" width="9" style="527"/>
    <col min="3841" max="3841" width="6" style="527" customWidth="1"/>
    <col min="3842" max="3842" width="7.42578125" style="527" customWidth="1"/>
    <col min="3843" max="3843" width="13.28515625" style="527" customWidth="1"/>
    <col min="3844" max="3844" width="40.140625" style="527" customWidth="1"/>
    <col min="3845" max="3845" width="4.7109375" style="527" customWidth="1"/>
    <col min="3846" max="3846" width="9.5703125" style="527" customWidth="1"/>
    <col min="3847" max="3847" width="11.42578125" style="527" customWidth="1"/>
    <col min="3848" max="3848" width="18.140625" style="527" customWidth="1"/>
    <col min="3849" max="4096" width="9" style="527"/>
    <col min="4097" max="4097" width="6" style="527" customWidth="1"/>
    <col min="4098" max="4098" width="7.42578125" style="527" customWidth="1"/>
    <col min="4099" max="4099" width="13.28515625" style="527" customWidth="1"/>
    <col min="4100" max="4100" width="40.140625" style="527" customWidth="1"/>
    <col min="4101" max="4101" width="4.7109375" style="527" customWidth="1"/>
    <col min="4102" max="4102" width="9.5703125" style="527" customWidth="1"/>
    <col min="4103" max="4103" width="11.42578125" style="527" customWidth="1"/>
    <col min="4104" max="4104" width="18.140625" style="527" customWidth="1"/>
    <col min="4105" max="4352" width="9" style="527"/>
    <col min="4353" max="4353" width="6" style="527" customWidth="1"/>
    <col min="4354" max="4354" width="7.42578125" style="527" customWidth="1"/>
    <col min="4355" max="4355" width="13.28515625" style="527" customWidth="1"/>
    <col min="4356" max="4356" width="40.140625" style="527" customWidth="1"/>
    <col min="4357" max="4357" width="4.7109375" style="527" customWidth="1"/>
    <col min="4358" max="4358" width="9.5703125" style="527" customWidth="1"/>
    <col min="4359" max="4359" width="11.42578125" style="527" customWidth="1"/>
    <col min="4360" max="4360" width="18.140625" style="527" customWidth="1"/>
    <col min="4361" max="4608" width="9" style="527"/>
    <col min="4609" max="4609" width="6" style="527" customWidth="1"/>
    <col min="4610" max="4610" width="7.42578125" style="527" customWidth="1"/>
    <col min="4611" max="4611" width="13.28515625" style="527" customWidth="1"/>
    <col min="4612" max="4612" width="40.140625" style="527" customWidth="1"/>
    <col min="4613" max="4613" width="4.7109375" style="527" customWidth="1"/>
    <col min="4614" max="4614" width="9.5703125" style="527" customWidth="1"/>
    <col min="4615" max="4615" width="11.42578125" style="527" customWidth="1"/>
    <col min="4616" max="4616" width="18.140625" style="527" customWidth="1"/>
    <col min="4617" max="4864" width="9" style="527"/>
    <col min="4865" max="4865" width="6" style="527" customWidth="1"/>
    <col min="4866" max="4866" width="7.42578125" style="527" customWidth="1"/>
    <col min="4867" max="4867" width="13.28515625" style="527" customWidth="1"/>
    <col min="4868" max="4868" width="40.140625" style="527" customWidth="1"/>
    <col min="4869" max="4869" width="4.7109375" style="527" customWidth="1"/>
    <col min="4870" max="4870" width="9.5703125" style="527" customWidth="1"/>
    <col min="4871" max="4871" width="11.42578125" style="527" customWidth="1"/>
    <col min="4872" max="4872" width="18.140625" style="527" customWidth="1"/>
    <col min="4873" max="5120" width="9" style="527"/>
    <col min="5121" max="5121" width="6" style="527" customWidth="1"/>
    <col min="5122" max="5122" width="7.42578125" style="527" customWidth="1"/>
    <col min="5123" max="5123" width="13.28515625" style="527" customWidth="1"/>
    <col min="5124" max="5124" width="40.140625" style="527" customWidth="1"/>
    <col min="5125" max="5125" width="4.7109375" style="527" customWidth="1"/>
    <col min="5126" max="5126" width="9.5703125" style="527" customWidth="1"/>
    <col min="5127" max="5127" width="11.42578125" style="527" customWidth="1"/>
    <col min="5128" max="5128" width="18.140625" style="527" customWidth="1"/>
    <col min="5129" max="5376" width="9" style="527"/>
    <col min="5377" max="5377" width="6" style="527" customWidth="1"/>
    <col min="5378" max="5378" width="7.42578125" style="527" customWidth="1"/>
    <col min="5379" max="5379" width="13.28515625" style="527" customWidth="1"/>
    <col min="5380" max="5380" width="40.140625" style="527" customWidth="1"/>
    <col min="5381" max="5381" width="4.7109375" style="527" customWidth="1"/>
    <col min="5382" max="5382" width="9.5703125" style="527" customWidth="1"/>
    <col min="5383" max="5383" width="11.42578125" style="527" customWidth="1"/>
    <col min="5384" max="5384" width="18.140625" style="527" customWidth="1"/>
    <col min="5385" max="5632" width="9" style="527"/>
    <col min="5633" max="5633" width="6" style="527" customWidth="1"/>
    <col min="5634" max="5634" width="7.42578125" style="527" customWidth="1"/>
    <col min="5635" max="5635" width="13.28515625" style="527" customWidth="1"/>
    <col min="5636" max="5636" width="40.140625" style="527" customWidth="1"/>
    <col min="5637" max="5637" width="4.7109375" style="527" customWidth="1"/>
    <col min="5638" max="5638" width="9.5703125" style="527" customWidth="1"/>
    <col min="5639" max="5639" width="11.42578125" style="527" customWidth="1"/>
    <col min="5640" max="5640" width="18.140625" style="527" customWidth="1"/>
    <col min="5641" max="5888" width="9" style="527"/>
    <col min="5889" max="5889" width="6" style="527" customWidth="1"/>
    <col min="5890" max="5890" width="7.42578125" style="527" customWidth="1"/>
    <col min="5891" max="5891" width="13.28515625" style="527" customWidth="1"/>
    <col min="5892" max="5892" width="40.140625" style="527" customWidth="1"/>
    <col min="5893" max="5893" width="4.7109375" style="527" customWidth="1"/>
    <col min="5894" max="5894" width="9.5703125" style="527" customWidth="1"/>
    <col min="5895" max="5895" width="11.42578125" style="527" customWidth="1"/>
    <col min="5896" max="5896" width="18.140625" style="527" customWidth="1"/>
    <col min="5897" max="6144" width="9" style="527"/>
    <col min="6145" max="6145" width="6" style="527" customWidth="1"/>
    <col min="6146" max="6146" width="7.42578125" style="527" customWidth="1"/>
    <col min="6147" max="6147" width="13.28515625" style="527" customWidth="1"/>
    <col min="6148" max="6148" width="40.140625" style="527" customWidth="1"/>
    <col min="6149" max="6149" width="4.7109375" style="527" customWidth="1"/>
    <col min="6150" max="6150" width="9.5703125" style="527" customWidth="1"/>
    <col min="6151" max="6151" width="11.42578125" style="527" customWidth="1"/>
    <col min="6152" max="6152" width="18.140625" style="527" customWidth="1"/>
    <col min="6153" max="6400" width="9" style="527"/>
    <col min="6401" max="6401" width="6" style="527" customWidth="1"/>
    <col min="6402" max="6402" width="7.42578125" style="527" customWidth="1"/>
    <col min="6403" max="6403" width="13.28515625" style="527" customWidth="1"/>
    <col min="6404" max="6404" width="40.140625" style="527" customWidth="1"/>
    <col min="6405" max="6405" width="4.7109375" style="527" customWidth="1"/>
    <col min="6406" max="6406" width="9.5703125" style="527" customWidth="1"/>
    <col min="6407" max="6407" width="11.42578125" style="527" customWidth="1"/>
    <col min="6408" max="6408" width="18.140625" style="527" customWidth="1"/>
    <col min="6409" max="6656" width="9" style="527"/>
    <col min="6657" max="6657" width="6" style="527" customWidth="1"/>
    <col min="6658" max="6658" width="7.42578125" style="527" customWidth="1"/>
    <col min="6659" max="6659" width="13.28515625" style="527" customWidth="1"/>
    <col min="6660" max="6660" width="40.140625" style="527" customWidth="1"/>
    <col min="6661" max="6661" width="4.7109375" style="527" customWidth="1"/>
    <col min="6662" max="6662" width="9.5703125" style="527" customWidth="1"/>
    <col min="6663" max="6663" width="11.42578125" style="527" customWidth="1"/>
    <col min="6664" max="6664" width="18.140625" style="527" customWidth="1"/>
    <col min="6665" max="6912" width="9" style="527"/>
    <col min="6913" max="6913" width="6" style="527" customWidth="1"/>
    <col min="6914" max="6914" width="7.42578125" style="527" customWidth="1"/>
    <col min="6915" max="6915" width="13.28515625" style="527" customWidth="1"/>
    <col min="6916" max="6916" width="40.140625" style="527" customWidth="1"/>
    <col min="6917" max="6917" width="4.7109375" style="527" customWidth="1"/>
    <col min="6918" max="6918" width="9.5703125" style="527" customWidth="1"/>
    <col min="6919" max="6919" width="11.42578125" style="527" customWidth="1"/>
    <col min="6920" max="6920" width="18.140625" style="527" customWidth="1"/>
    <col min="6921" max="7168" width="9" style="527"/>
    <col min="7169" max="7169" width="6" style="527" customWidth="1"/>
    <col min="7170" max="7170" width="7.42578125" style="527" customWidth="1"/>
    <col min="7171" max="7171" width="13.28515625" style="527" customWidth="1"/>
    <col min="7172" max="7172" width="40.140625" style="527" customWidth="1"/>
    <col min="7173" max="7173" width="4.7109375" style="527" customWidth="1"/>
    <col min="7174" max="7174" width="9.5703125" style="527" customWidth="1"/>
    <col min="7175" max="7175" width="11.42578125" style="527" customWidth="1"/>
    <col min="7176" max="7176" width="18.140625" style="527" customWidth="1"/>
    <col min="7177" max="7424" width="9" style="527"/>
    <col min="7425" max="7425" width="6" style="527" customWidth="1"/>
    <col min="7426" max="7426" width="7.42578125" style="527" customWidth="1"/>
    <col min="7427" max="7427" width="13.28515625" style="527" customWidth="1"/>
    <col min="7428" max="7428" width="40.140625" style="527" customWidth="1"/>
    <col min="7429" max="7429" width="4.7109375" style="527" customWidth="1"/>
    <col min="7430" max="7430" width="9.5703125" style="527" customWidth="1"/>
    <col min="7431" max="7431" width="11.42578125" style="527" customWidth="1"/>
    <col min="7432" max="7432" width="18.140625" style="527" customWidth="1"/>
    <col min="7433" max="7680" width="9" style="527"/>
    <col min="7681" max="7681" width="6" style="527" customWidth="1"/>
    <col min="7682" max="7682" width="7.42578125" style="527" customWidth="1"/>
    <col min="7683" max="7683" width="13.28515625" style="527" customWidth="1"/>
    <col min="7684" max="7684" width="40.140625" style="527" customWidth="1"/>
    <col min="7685" max="7685" width="4.7109375" style="527" customWidth="1"/>
    <col min="7686" max="7686" width="9.5703125" style="527" customWidth="1"/>
    <col min="7687" max="7687" width="11.42578125" style="527" customWidth="1"/>
    <col min="7688" max="7688" width="18.140625" style="527" customWidth="1"/>
    <col min="7689" max="7936" width="9" style="527"/>
    <col min="7937" max="7937" width="6" style="527" customWidth="1"/>
    <col min="7938" max="7938" width="7.42578125" style="527" customWidth="1"/>
    <col min="7939" max="7939" width="13.28515625" style="527" customWidth="1"/>
    <col min="7940" max="7940" width="40.140625" style="527" customWidth="1"/>
    <col min="7941" max="7941" width="4.7109375" style="527" customWidth="1"/>
    <col min="7942" max="7942" width="9.5703125" style="527" customWidth="1"/>
    <col min="7943" max="7943" width="11.42578125" style="527" customWidth="1"/>
    <col min="7944" max="7944" width="18.140625" style="527" customWidth="1"/>
    <col min="7945" max="8192" width="9" style="527"/>
    <col min="8193" max="8193" width="6" style="527" customWidth="1"/>
    <col min="8194" max="8194" width="7.42578125" style="527" customWidth="1"/>
    <col min="8195" max="8195" width="13.28515625" style="527" customWidth="1"/>
    <col min="8196" max="8196" width="40.140625" style="527" customWidth="1"/>
    <col min="8197" max="8197" width="4.7109375" style="527" customWidth="1"/>
    <col min="8198" max="8198" width="9.5703125" style="527" customWidth="1"/>
    <col min="8199" max="8199" width="11.42578125" style="527" customWidth="1"/>
    <col min="8200" max="8200" width="18.140625" style="527" customWidth="1"/>
    <col min="8201" max="8448" width="9" style="527"/>
    <col min="8449" max="8449" width="6" style="527" customWidth="1"/>
    <col min="8450" max="8450" width="7.42578125" style="527" customWidth="1"/>
    <col min="8451" max="8451" width="13.28515625" style="527" customWidth="1"/>
    <col min="8452" max="8452" width="40.140625" style="527" customWidth="1"/>
    <col min="8453" max="8453" width="4.7109375" style="527" customWidth="1"/>
    <col min="8454" max="8454" width="9.5703125" style="527" customWidth="1"/>
    <col min="8455" max="8455" width="11.42578125" style="527" customWidth="1"/>
    <col min="8456" max="8456" width="18.140625" style="527" customWidth="1"/>
    <col min="8457" max="8704" width="9" style="527"/>
    <col min="8705" max="8705" width="6" style="527" customWidth="1"/>
    <col min="8706" max="8706" width="7.42578125" style="527" customWidth="1"/>
    <col min="8707" max="8707" width="13.28515625" style="527" customWidth="1"/>
    <col min="8708" max="8708" width="40.140625" style="527" customWidth="1"/>
    <col min="8709" max="8709" width="4.7109375" style="527" customWidth="1"/>
    <col min="8710" max="8710" width="9.5703125" style="527" customWidth="1"/>
    <col min="8711" max="8711" width="11.42578125" style="527" customWidth="1"/>
    <col min="8712" max="8712" width="18.140625" style="527" customWidth="1"/>
    <col min="8713" max="8960" width="9" style="527"/>
    <col min="8961" max="8961" width="6" style="527" customWidth="1"/>
    <col min="8962" max="8962" width="7.42578125" style="527" customWidth="1"/>
    <col min="8963" max="8963" width="13.28515625" style="527" customWidth="1"/>
    <col min="8964" max="8964" width="40.140625" style="527" customWidth="1"/>
    <col min="8965" max="8965" width="4.7109375" style="527" customWidth="1"/>
    <col min="8966" max="8966" width="9.5703125" style="527" customWidth="1"/>
    <col min="8967" max="8967" width="11.42578125" style="527" customWidth="1"/>
    <col min="8968" max="8968" width="18.140625" style="527" customWidth="1"/>
    <col min="8969" max="9216" width="9" style="527"/>
    <col min="9217" max="9217" width="6" style="527" customWidth="1"/>
    <col min="9218" max="9218" width="7.42578125" style="527" customWidth="1"/>
    <col min="9219" max="9219" width="13.28515625" style="527" customWidth="1"/>
    <col min="9220" max="9220" width="40.140625" style="527" customWidth="1"/>
    <col min="9221" max="9221" width="4.7109375" style="527" customWidth="1"/>
    <col min="9222" max="9222" width="9.5703125" style="527" customWidth="1"/>
    <col min="9223" max="9223" width="11.42578125" style="527" customWidth="1"/>
    <col min="9224" max="9224" width="18.140625" style="527" customWidth="1"/>
    <col min="9225" max="9472" width="9" style="527"/>
    <col min="9473" max="9473" width="6" style="527" customWidth="1"/>
    <col min="9474" max="9474" width="7.42578125" style="527" customWidth="1"/>
    <col min="9475" max="9475" width="13.28515625" style="527" customWidth="1"/>
    <col min="9476" max="9476" width="40.140625" style="527" customWidth="1"/>
    <col min="9477" max="9477" width="4.7109375" style="527" customWidth="1"/>
    <col min="9478" max="9478" width="9.5703125" style="527" customWidth="1"/>
    <col min="9479" max="9479" width="11.42578125" style="527" customWidth="1"/>
    <col min="9480" max="9480" width="18.140625" style="527" customWidth="1"/>
    <col min="9481" max="9728" width="9" style="527"/>
    <col min="9729" max="9729" width="6" style="527" customWidth="1"/>
    <col min="9730" max="9730" width="7.42578125" style="527" customWidth="1"/>
    <col min="9731" max="9731" width="13.28515625" style="527" customWidth="1"/>
    <col min="9732" max="9732" width="40.140625" style="527" customWidth="1"/>
    <col min="9733" max="9733" width="4.7109375" style="527" customWidth="1"/>
    <col min="9734" max="9734" width="9.5703125" style="527" customWidth="1"/>
    <col min="9735" max="9735" width="11.42578125" style="527" customWidth="1"/>
    <col min="9736" max="9736" width="18.140625" style="527" customWidth="1"/>
    <col min="9737" max="9984" width="9" style="527"/>
    <col min="9985" max="9985" width="6" style="527" customWidth="1"/>
    <col min="9986" max="9986" width="7.42578125" style="527" customWidth="1"/>
    <col min="9987" max="9987" width="13.28515625" style="527" customWidth="1"/>
    <col min="9988" max="9988" width="40.140625" style="527" customWidth="1"/>
    <col min="9989" max="9989" width="4.7109375" style="527" customWidth="1"/>
    <col min="9990" max="9990" width="9.5703125" style="527" customWidth="1"/>
    <col min="9991" max="9991" width="11.42578125" style="527" customWidth="1"/>
    <col min="9992" max="9992" width="18.140625" style="527" customWidth="1"/>
    <col min="9993" max="10240" width="9" style="527"/>
    <col min="10241" max="10241" width="6" style="527" customWidth="1"/>
    <col min="10242" max="10242" width="7.42578125" style="527" customWidth="1"/>
    <col min="10243" max="10243" width="13.28515625" style="527" customWidth="1"/>
    <col min="10244" max="10244" width="40.140625" style="527" customWidth="1"/>
    <col min="10245" max="10245" width="4.7109375" style="527" customWidth="1"/>
    <col min="10246" max="10246" width="9.5703125" style="527" customWidth="1"/>
    <col min="10247" max="10247" width="11.42578125" style="527" customWidth="1"/>
    <col min="10248" max="10248" width="18.140625" style="527" customWidth="1"/>
    <col min="10249" max="10496" width="9" style="527"/>
    <col min="10497" max="10497" width="6" style="527" customWidth="1"/>
    <col min="10498" max="10498" width="7.42578125" style="527" customWidth="1"/>
    <col min="10499" max="10499" width="13.28515625" style="527" customWidth="1"/>
    <col min="10500" max="10500" width="40.140625" style="527" customWidth="1"/>
    <col min="10501" max="10501" width="4.7109375" style="527" customWidth="1"/>
    <col min="10502" max="10502" width="9.5703125" style="527" customWidth="1"/>
    <col min="10503" max="10503" width="11.42578125" style="527" customWidth="1"/>
    <col min="10504" max="10504" width="18.140625" style="527" customWidth="1"/>
    <col min="10505" max="10752" width="9" style="527"/>
    <col min="10753" max="10753" width="6" style="527" customWidth="1"/>
    <col min="10754" max="10754" width="7.42578125" style="527" customWidth="1"/>
    <col min="10755" max="10755" width="13.28515625" style="527" customWidth="1"/>
    <col min="10756" max="10756" width="40.140625" style="527" customWidth="1"/>
    <col min="10757" max="10757" width="4.7109375" style="527" customWidth="1"/>
    <col min="10758" max="10758" width="9.5703125" style="527" customWidth="1"/>
    <col min="10759" max="10759" width="11.42578125" style="527" customWidth="1"/>
    <col min="10760" max="10760" width="18.140625" style="527" customWidth="1"/>
    <col min="10761" max="11008" width="9" style="527"/>
    <col min="11009" max="11009" width="6" style="527" customWidth="1"/>
    <col min="11010" max="11010" width="7.42578125" style="527" customWidth="1"/>
    <col min="11011" max="11011" width="13.28515625" style="527" customWidth="1"/>
    <col min="11012" max="11012" width="40.140625" style="527" customWidth="1"/>
    <col min="11013" max="11013" width="4.7109375" style="527" customWidth="1"/>
    <col min="11014" max="11014" width="9.5703125" style="527" customWidth="1"/>
    <col min="11015" max="11015" width="11.42578125" style="527" customWidth="1"/>
    <col min="11016" max="11016" width="18.140625" style="527" customWidth="1"/>
    <col min="11017" max="11264" width="9" style="527"/>
    <col min="11265" max="11265" width="6" style="527" customWidth="1"/>
    <col min="11266" max="11266" width="7.42578125" style="527" customWidth="1"/>
    <col min="11267" max="11267" width="13.28515625" style="527" customWidth="1"/>
    <col min="11268" max="11268" width="40.140625" style="527" customWidth="1"/>
    <col min="11269" max="11269" width="4.7109375" style="527" customWidth="1"/>
    <col min="11270" max="11270" width="9.5703125" style="527" customWidth="1"/>
    <col min="11271" max="11271" width="11.42578125" style="527" customWidth="1"/>
    <col min="11272" max="11272" width="18.140625" style="527" customWidth="1"/>
    <col min="11273" max="11520" width="9" style="527"/>
    <col min="11521" max="11521" width="6" style="527" customWidth="1"/>
    <col min="11522" max="11522" width="7.42578125" style="527" customWidth="1"/>
    <col min="11523" max="11523" width="13.28515625" style="527" customWidth="1"/>
    <col min="11524" max="11524" width="40.140625" style="527" customWidth="1"/>
    <col min="11525" max="11525" width="4.7109375" style="527" customWidth="1"/>
    <col min="11526" max="11526" width="9.5703125" style="527" customWidth="1"/>
    <col min="11527" max="11527" width="11.42578125" style="527" customWidth="1"/>
    <col min="11528" max="11528" width="18.140625" style="527" customWidth="1"/>
    <col min="11529" max="11776" width="9" style="527"/>
    <col min="11777" max="11777" width="6" style="527" customWidth="1"/>
    <col min="11778" max="11778" width="7.42578125" style="527" customWidth="1"/>
    <col min="11779" max="11779" width="13.28515625" style="527" customWidth="1"/>
    <col min="11780" max="11780" width="40.140625" style="527" customWidth="1"/>
    <col min="11781" max="11781" width="4.7109375" style="527" customWidth="1"/>
    <col min="11782" max="11782" width="9.5703125" style="527" customWidth="1"/>
    <col min="11783" max="11783" width="11.42578125" style="527" customWidth="1"/>
    <col min="11784" max="11784" width="18.140625" style="527" customWidth="1"/>
    <col min="11785" max="12032" width="9" style="527"/>
    <col min="12033" max="12033" width="6" style="527" customWidth="1"/>
    <col min="12034" max="12034" width="7.42578125" style="527" customWidth="1"/>
    <col min="12035" max="12035" width="13.28515625" style="527" customWidth="1"/>
    <col min="12036" max="12036" width="40.140625" style="527" customWidth="1"/>
    <col min="12037" max="12037" width="4.7109375" style="527" customWidth="1"/>
    <col min="12038" max="12038" width="9.5703125" style="527" customWidth="1"/>
    <col min="12039" max="12039" width="11.42578125" style="527" customWidth="1"/>
    <col min="12040" max="12040" width="18.140625" style="527" customWidth="1"/>
    <col min="12041" max="12288" width="9" style="527"/>
    <col min="12289" max="12289" width="6" style="527" customWidth="1"/>
    <col min="12290" max="12290" width="7.42578125" style="527" customWidth="1"/>
    <col min="12291" max="12291" width="13.28515625" style="527" customWidth="1"/>
    <col min="12292" max="12292" width="40.140625" style="527" customWidth="1"/>
    <col min="12293" max="12293" width="4.7109375" style="527" customWidth="1"/>
    <col min="12294" max="12294" width="9.5703125" style="527" customWidth="1"/>
    <col min="12295" max="12295" width="11.42578125" style="527" customWidth="1"/>
    <col min="12296" max="12296" width="18.140625" style="527" customWidth="1"/>
    <col min="12297" max="12544" width="9" style="527"/>
    <col min="12545" max="12545" width="6" style="527" customWidth="1"/>
    <col min="12546" max="12546" width="7.42578125" style="527" customWidth="1"/>
    <col min="12547" max="12547" width="13.28515625" style="527" customWidth="1"/>
    <col min="12548" max="12548" width="40.140625" style="527" customWidth="1"/>
    <col min="12549" max="12549" width="4.7109375" style="527" customWidth="1"/>
    <col min="12550" max="12550" width="9.5703125" style="527" customWidth="1"/>
    <col min="12551" max="12551" width="11.42578125" style="527" customWidth="1"/>
    <col min="12552" max="12552" width="18.140625" style="527" customWidth="1"/>
    <col min="12553" max="12800" width="9" style="527"/>
    <col min="12801" max="12801" width="6" style="527" customWidth="1"/>
    <col min="12802" max="12802" width="7.42578125" style="527" customWidth="1"/>
    <col min="12803" max="12803" width="13.28515625" style="527" customWidth="1"/>
    <col min="12804" max="12804" width="40.140625" style="527" customWidth="1"/>
    <col min="12805" max="12805" width="4.7109375" style="527" customWidth="1"/>
    <col min="12806" max="12806" width="9.5703125" style="527" customWidth="1"/>
    <col min="12807" max="12807" width="11.42578125" style="527" customWidth="1"/>
    <col min="12808" max="12808" width="18.140625" style="527" customWidth="1"/>
    <col min="12809" max="13056" width="9" style="527"/>
    <col min="13057" max="13057" width="6" style="527" customWidth="1"/>
    <col min="13058" max="13058" width="7.42578125" style="527" customWidth="1"/>
    <col min="13059" max="13059" width="13.28515625" style="527" customWidth="1"/>
    <col min="13060" max="13060" width="40.140625" style="527" customWidth="1"/>
    <col min="13061" max="13061" width="4.7109375" style="527" customWidth="1"/>
    <col min="13062" max="13062" width="9.5703125" style="527" customWidth="1"/>
    <col min="13063" max="13063" width="11.42578125" style="527" customWidth="1"/>
    <col min="13064" max="13064" width="18.140625" style="527" customWidth="1"/>
    <col min="13065" max="13312" width="9" style="527"/>
    <col min="13313" max="13313" width="6" style="527" customWidth="1"/>
    <col min="13314" max="13314" width="7.42578125" style="527" customWidth="1"/>
    <col min="13315" max="13315" width="13.28515625" style="527" customWidth="1"/>
    <col min="13316" max="13316" width="40.140625" style="527" customWidth="1"/>
    <col min="13317" max="13317" width="4.7109375" style="527" customWidth="1"/>
    <col min="13318" max="13318" width="9.5703125" style="527" customWidth="1"/>
    <col min="13319" max="13319" width="11.42578125" style="527" customWidth="1"/>
    <col min="13320" max="13320" width="18.140625" style="527" customWidth="1"/>
    <col min="13321" max="13568" width="9" style="527"/>
    <col min="13569" max="13569" width="6" style="527" customWidth="1"/>
    <col min="13570" max="13570" width="7.42578125" style="527" customWidth="1"/>
    <col min="13571" max="13571" width="13.28515625" style="527" customWidth="1"/>
    <col min="13572" max="13572" width="40.140625" style="527" customWidth="1"/>
    <col min="13573" max="13573" width="4.7109375" style="527" customWidth="1"/>
    <col min="13574" max="13574" width="9.5703125" style="527" customWidth="1"/>
    <col min="13575" max="13575" width="11.42578125" style="527" customWidth="1"/>
    <col min="13576" max="13576" width="18.140625" style="527" customWidth="1"/>
    <col min="13577" max="13824" width="9" style="527"/>
    <col min="13825" max="13825" width="6" style="527" customWidth="1"/>
    <col min="13826" max="13826" width="7.42578125" style="527" customWidth="1"/>
    <col min="13827" max="13827" width="13.28515625" style="527" customWidth="1"/>
    <col min="13828" max="13828" width="40.140625" style="527" customWidth="1"/>
    <col min="13829" max="13829" width="4.7109375" style="527" customWidth="1"/>
    <col min="13830" max="13830" width="9.5703125" style="527" customWidth="1"/>
    <col min="13831" max="13831" width="11.42578125" style="527" customWidth="1"/>
    <col min="13832" max="13832" width="18.140625" style="527" customWidth="1"/>
    <col min="13833" max="14080" width="9" style="527"/>
    <col min="14081" max="14081" width="6" style="527" customWidth="1"/>
    <col min="14082" max="14082" width="7.42578125" style="527" customWidth="1"/>
    <col min="14083" max="14083" width="13.28515625" style="527" customWidth="1"/>
    <col min="14084" max="14084" width="40.140625" style="527" customWidth="1"/>
    <col min="14085" max="14085" width="4.7109375" style="527" customWidth="1"/>
    <col min="14086" max="14086" width="9.5703125" style="527" customWidth="1"/>
    <col min="14087" max="14087" width="11.42578125" style="527" customWidth="1"/>
    <col min="14088" max="14088" width="18.140625" style="527" customWidth="1"/>
    <col min="14089" max="14336" width="9" style="527"/>
    <col min="14337" max="14337" width="6" style="527" customWidth="1"/>
    <col min="14338" max="14338" width="7.42578125" style="527" customWidth="1"/>
    <col min="14339" max="14339" width="13.28515625" style="527" customWidth="1"/>
    <col min="14340" max="14340" width="40.140625" style="527" customWidth="1"/>
    <col min="14341" max="14341" width="4.7109375" style="527" customWidth="1"/>
    <col min="14342" max="14342" width="9.5703125" style="527" customWidth="1"/>
    <col min="14343" max="14343" width="11.42578125" style="527" customWidth="1"/>
    <col min="14344" max="14344" width="18.140625" style="527" customWidth="1"/>
    <col min="14345" max="14592" width="9" style="527"/>
    <col min="14593" max="14593" width="6" style="527" customWidth="1"/>
    <col min="14594" max="14594" width="7.42578125" style="527" customWidth="1"/>
    <col min="14595" max="14595" width="13.28515625" style="527" customWidth="1"/>
    <col min="14596" max="14596" width="40.140625" style="527" customWidth="1"/>
    <col min="14597" max="14597" width="4.7109375" style="527" customWidth="1"/>
    <col min="14598" max="14598" width="9.5703125" style="527" customWidth="1"/>
    <col min="14599" max="14599" width="11.42578125" style="527" customWidth="1"/>
    <col min="14600" max="14600" width="18.140625" style="527" customWidth="1"/>
    <col min="14601" max="14848" width="9" style="527"/>
    <col min="14849" max="14849" width="6" style="527" customWidth="1"/>
    <col min="14850" max="14850" width="7.42578125" style="527" customWidth="1"/>
    <col min="14851" max="14851" width="13.28515625" style="527" customWidth="1"/>
    <col min="14852" max="14852" width="40.140625" style="527" customWidth="1"/>
    <col min="14853" max="14853" width="4.7109375" style="527" customWidth="1"/>
    <col min="14854" max="14854" width="9.5703125" style="527" customWidth="1"/>
    <col min="14855" max="14855" width="11.42578125" style="527" customWidth="1"/>
    <col min="14856" max="14856" width="18.140625" style="527" customWidth="1"/>
    <col min="14857" max="15104" width="9" style="527"/>
    <col min="15105" max="15105" width="6" style="527" customWidth="1"/>
    <col min="15106" max="15106" width="7.42578125" style="527" customWidth="1"/>
    <col min="15107" max="15107" width="13.28515625" style="527" customWidth="1"/>
    <col min="15108" max="15108" width="40.140625" style="527" customWidth="1"/>
    <col min="15109" max="15109" width="4.7109375" style="527" customWidth="1"/>
    <col min="15110" max="15110" width="9.5703125" style="527" customWidth="1"/>
    <col min="15111" max="15111" width="11.42578125" style="527" customWidth="1"/>
    <col min="15112" max="15112" width="18.140625" style="527" customWidth="1"/>
    <col min="15113" max="15360" width="9" style="527"/>
    <col min="15361" max="15361" width="6" style="527" customWidth="1"/>
    <col min="15362" max="15362" width="7.42578125" style="527" customWidth="1"/>
    <col min="15363" max="15363" width="13.28515625" style="527" customWidth="1"/>
    <col min="15364" max="15364" width="40.140625" style="527" customWidth="1"/>
    <col min="15365" max="15365" width="4.7109375" style="527" customWidth="1"/>
    <col min="15366" max="15366" width="9.5703125" style="527" customWidth="1"/>
    <col min="15367" max="15367" width="11.42578125" style="527" customWidth="1"/>
    <col min="15368" max="15368" width="18.140625" style="527" customWidth="1"/>
    <col min="15369" max="15616" width="9" style="527"/>
    <col min="15617" max="15617" width="6" style="527" customWidth="1"/>
    <col min="15618" max="15618" width="7.42578125" style="527" customWidth="1"/>
    <col min="15619" max="15619" width="13.28515625" style="527" customWidth="1"/>
    <col min="15620" max="15620" width="40.140625" style="527" customWidth="1"/>
    <col min="15621" max="15621" width="4.7109375" style="527" customWidth="1"/>
    <col min="15622" max="15622" width="9.5703125" style="527" customWidth="1"/>
    <col min="15623" max="15623" width="11.42578125" style="527" customWidth="1"/>
    <col min="15624" max="15624" width="18.140625" style="527" customWidth="1"/>
    <col min="15625" max="15872" width="9" style="527"/>
    <col min="15873" max="15873" width="6" style="527" customWidth="1"/>
    <col min="15874" max="15874" width="7.42578125" style="527" customWidth="1"/>
    <col min="15875" max="15875" width="13.28515625" style="527" customWidth="1"/>
    <col min="15876" max="15876" width="40.140625" style="527" customWidth="1"/>
    <col min="15877" max="15877" width="4.7109375" style="527" customWidth="1"/>
    <col min="15878" max="15878" width="9.5703125" style="527" customWidth="1"/>
    <col min="15879" max="15879" width="11.42578125" style="527" customWidth="1"/>
    <col min="15880" max="15880" width="18.140625" style="527" customWidth="1"/>
    <col min="15881" max="16128" width="9" style="527"/>
    <col min="16129" max="16129" width="6" style="527" customWidth="1"/>
    <col min="16130" max="16130" width="7.42578125" style="527" customWidth="1"/>
    <col min="16131" max="16131" width="13.28515625" style="527" customWidth="1"/>
    <col min="16132" max="16132" width="40.140625" style="527" customWidth="1"/>
    <col min="16133" max="16133" width="4.7109375" style="527" customWidth="1"/>
    <col min="16134" max="16134" width="9.5703125" style="527" customWidth="1"/>
    <col min="16135" max="16135" width="11.42578125" style="527" customWidth="1"/>
    <col min="16136" max="16136" width="18.140625" style="527" customWidth="1"/>
    <col min="16137" max="16384" width="9" style="527"/>
  </cols>
  <sheetData>
    <row r="1" spans="1:21" s="10" customFormat="1" ht="20.25" customHeight="1" x14ac:dyDescent="0.2">
      <c r="A1" s="511" t="str">
        <f>Titul!A12</f>
        <v>F.2.2.1.3.</v>
      </c>
      <c r="B1" s="511"/>
      <c r="C1" s="511" t="str">
        <f>Titul!B1</f>
        <v>Soupis prací a dodávek</v>
      </c>
      <c r="D1" s="149"/>
      <c r="E1" s="149"/>
      <c r="F1" s="150"/>
      <c r="G1" s="151"/>
      <c r="H1" s="586"/>
      <c r="I1" s="150"/>
      <c r="J1" s="153"/>
      <c r="K1" s="153"/>
      <c r="L1" s="154"/>
      <c r="U1" s="1"/>
    </row>
    <row r="2" spans="1:21" ht="12.75" customHeight="1" x14ac:dyDescent="0.2">
      <c r="A2" s="131" t="s">
        <v>557</v>
      </c>
      <c r="B2" s="131"/>
      <c r="C2" s="131"/>
      <c r="D2" s="131"/>
      <c r="E2" s="131"/>
      <c r="F2" s="131"/>
      <c r="G2" s="131"/>
      <c r="H2" s="602"/>
    </row>
    <row r="3" spans="1:21" ht="12.75" customHeight="1" x14ac:dyDescent="0.2">
      <c r="A3" s="131" t="s">
        <v>660</v>
      </c>
      <c r="B3" s="131"/>
      <c r="C3" s="131"/>
      <c r="D3" s="131"/>
      <c r="E3" s="131"/>
      <c r="F3" s="131"/>
      <c r="G3" s="131"/>
      <c r="H3" s="602"/>
    </row>
    <row r="4" spans="1:21" ht="13.5" customHeight="1" x14ac:dyDescent="0.2">
      <c r="A4" s="131"/>
      <c r="B4" s="131"/>
      <c r="C4" s="131"/>
      <c r="D4" s="131"/>
      <c r="E4" s="131"/>
      <c r="F4" s="131"/>
      <c r="G4" s="131"/>
      <c r="H4" s="602"/>
    </row>
    <row r="5" spans="1:21" ht="6.75" customHeight="1" x14ac:dyDescent="0.2">
      <c r="A5" s="470"/>
      <c r="B5" s="471"/>
      <c r="C5" s="472"/>
      <c r="D5" s="471"/>
      <c r="E5" s="471"/>
      <c r="F5" s="473"/>
      <c r="G5" s="474"/>
      <c r="H5" s="603"/>
    </row>
    <row r="6" spans="1:21" ht="12.75" customHeight="1" x14ac:dyDescent="0.2">
      <c r="A6" s="475" t="s">
        <v>559</v>
      </c>
      <c r="B6" s="475"/>
      <c r="C6" s="475"/>
      <c r="D6" s="475"/>
      <c r="E6" s="475"/>
      <c r="F6" s="475"/>
      <c r="G6" s="475"/>
      <c r="H6" s="604"/>
    </row>
    <row r="7" spans="1:21" ht="13.5" customHeight="1" x14ac:dyDescent="0.2">
      <c r="A7" s="475" t="s">
        <v>39</v>
      </c>
      <c r="B7" s="475"/>
      <c r="C7" s="475"/>
      <c r="D7" s="475"/>
      <c r="E7" s="475"/>
      <c r="F7" s="475"/>
      <c r="G7" s="475" t="s">
        <v>560</v>
      </c>
      <c r="H7" s="604"/>
    </row>
    <row r="8" spans="1:21" ht="13.5" customHeight="1" x14ac:dyDescent="0.2">
      <c r="A8" s="475" t="s">
        <v>561</v>
      </c>
      <c r="B8" s="476"/>
      <c r="C8" s="476"/>
      <c r="D8" s="476"/>
      <c r="E8" s="476"/>
      <c r="F8" s="477"/>
      <c r="G8" s="475" t="s">
        <v>610</v>
      </c>
      <c r="H8" s="605"/>
    </row>
    <row r="9" spans="1:21" ht="6" customHeight="1" thickBot="1" x14ac:dyDescent="0.25">
      <c r="A9" s="478"/>
      <c r="B9" s="478"/>
      <c r="C9" s="478"/>
      <c r="D9" s="478"/>
      <c r="E9" s="478"/>
      <c r="F9" s="478"/>
      <c r="G9" s="478"/>
      <c r="H9" s="606"/>
    </row>
    <row r="10" spans="1:21" ht="25.5" customHeight="1" thickBot="1" x14ac:dyDescent="0.25">
      <c r="A10" s="141" t="s">
        <v>563</v>
      </c>
      <c r="B10" s="141" t="s">
        <v>1</v>
      </c>
      <c r="C10" s="141" t="s">
        <v>2</v>
      </c>
      <c r="D10" s="141" t="s">
        <v>3</v>
      </c>
      <c r="E10" s="141" t="s">
        <v>4</v>
      </c>
      <c r="F10" s="141" t="s">
        <v>5</v>
      </c>
      <c r="G10" s="141" t="s">
        <v>6</v>
      </c>
      <c r="H10" s="592" t="s">
        <v>7</v>
      </c>
    </row>
    <row r="11" spans="1:21" ht="12.75" hidden="1" customHeight="1" x14ac:dyDescent="0.2">
      <c r="A11" s="141" t="s">
        <v>9</v>
      </c>
      <c r="B11" s="141" t="s">
        <v>12</v>
      </c>
      <c r="C11" s="141" t="s">
        <v>14</v>
      </c>
      <c r="D11" s="141" t="s">
        <v>17</v>
      </c>
      <c r="E11" s="141" t="s">
        <v>18</v>
      </c>
      <c r="F11" s="141" t="s">
        <v>20</v>
      </c>
      <c r="G11" s="141" t="s">
        <v>21</v>
      </c>
      <c r="H11" s="592" t="s">
        <v>23</v>
      </c>
    </row>
    <row r="12" spans="1:21" ht="4.5" customHeight="1" x14ac:dyDescent="0.2">
      <c r="A12" s="478"/>
      <c r="B12" s="478"/>
      <c r="C12" s="478"/>
      <c r="D12" s="478"/>
      <c r="E12" s="478"/>
      <c r="F12" s="478"/>
      <c r="G12" s="478"/>
      <c r="H12" s="606"/>
    </row>
    <row r="13" spans="1:21" ht="30.75" customHeight="1" x14ac:dyDescent="0.2">
      <c r="A13" s="479"/>
      <c r="B13" s="480"/>
      <c r="C13" s="480" t="s">
        <v>8</v>
      </c>
      <c r="D13" s="480" t="s">
        <v>564</v>
      </c>
      <c r="E13" s="480"/>
      <c r="F13" s="481"/>
      <c r="G13" s="482"/>
      <c r="H13" s="607">
        <f>H14+H16+H68+H73</f>
        <v>0</v>
      </c>
    </row>
    <row r="14" spans="1:21" ht="28.5" customHeight="1" x14ac:dyDescent="0.2">
      <c r="A14" s="483"/>
      <c r="B14" s="484"/>
      <c r="C14" s="484" t="s">
        <v>9</v>
      </c>
      <c r="D14" s="484" t="s">
        <v>565</v>
      </c>
      <c r="E14" s="484"/>
      <c r="F14" s="485"/>
      <c r="G14" s="486"/>
      <c r="H14" s="608">
        <f>SUM(H15)</f>
        <v>0</v>
      </c>
    </row>
    <row r="15" spans="1:21" ht="24" customHeight="1" x14ac:dyDescent="0.2">
      <c r="A15" s="487">
        <v>1</v>
      </c>
      <c r="B15" s="488" t="s">
        <v>10</v>
      </c>
      <c r="C15" s="488" t="s">
        <v>586</v>
      </c>
      <c r="D15" s="488" t="s">
        <v>587</v>
      </c>
      <c r="E15" s="488" t="s">
        <v>22</v>
      </c>
      <c r="F15" s="489">
        <v>5.0369999999999999</v>
      </c>
      <c r="G15" s="490">
        <v>0</v>
      </c>
      <c r="H15" s="609">
        <f>F15*G15</f>
        <v>0</v>
      </c>
    </row>
    <row r="16" spans="1:21" ht="28.5" customHeight="1" x14ac:dyDescent="0.2">
      <c r="A16" s="483"/>
      <c r="B16" s="484"/>
      <c r="C16" s="484" t="s">
        <v>24</v>
      </c>
      <c r="D16" s="484" t="s">
        <v>589</v>
      </c>
      <c r="E16" s="484"/>
      <c r="F16" s="485"/>
      <c r="G16" s="486"/>
      <c r="H16" s="608">
        <f>SUM(H17:H64)</f>
        <v>0</v>
      </c>
    </row>
    <row r="17" spans="1:8" ht="24" customHeight="1" x14ac:dyDescent="0.2">
      <c r="A17" s="487">
        <v>2</v>
      </c>
      <c r="B17" s="488" t="s">
        <v>33</v>
      </c>
      <c r="C17" s="488" t="s">
        <v>611</v>
      </c>
      <c r="D17" s="488" t="s">
        <v>612</v>
      </c>
      <c r="E17" s="488" t="s">
        <v>30</v>
      </c>
      <c r="F17" s="489">
        <v>730</v>
      </c>
      <c r="G17" s="490">
        <v>0</v>
      </c>
      <c r="H17" s="609">
        <f>F17*G17</f>
        <v>0</v>
      </c>
    </row>
    <row r="18" spans="1:8" ht="13.5" customHeight="1" x14ac:dyDescent="0.2">
      <c r="A18" s="491"/>
      <c r="B18" s="492"/>
      <c r="C18" s="492"/>
      <c r="D18" s="492" t="s">
        <v>661</v>
      </c>
      <c r="E18" s="492"/>
      <c r="F18" s="493">
        <v>245</v>
      </c>
      <c r="G18" s="494"/>
      <c r="H18" s="610"/>
    </row>
    <row r="19" spans="1:8" ht="13.5" customHeight="1" x14ac:dyDescent="0.2">
      <c r="A19" s="491"/>
      <c r="B19" s="492"/>
      <c r="C19" s="492"/>
      <c r="D19" s="492" t="s">
        <v>662</v>
      </c>
      <c r="E19" s="492"/>
      <c r="F19" s="493">
        <v>485</v>
      </c>
      <c r="G19" s="494"/>
      <c r="H19" s="610"/>
    </row>
    <row r="20" spans="1:8" ht="13.5" customHeight="1" x14ac:dyDescent="0.2">
      <c r="A20" s="491"/>
      <c r="B20" s="492"/>
      <c r="C20" s="492"/>
      <c r="D20" s="492" t="s">
        <v>594</v>
      </c>
      <c r="E20" s="492"/>
      <c r="F20" s="493">
        <v>730</v>
      </c>
      <c r="G20" s="494"/>
      <c r="H20" s="610"/>
    </row>
    <row r="21" spans="1:8" ht="24" customHeight="1" x14ac:dyDescent="0.2">
      <c r="A21" s="487">
        <v>3</v>
      </c>
      <c r="B21" s="488" t="s">
        <v>33</v>
      </c>
      <c r="C21" s="488" t="s">
        <v>613</v>
      </c>
      <c r="D21" s="488" t="s">
        <v>614</v>
      </c>
      <c r="E21" s="488" t="s">
        <v>30</v>
      </c>
      <c r="F21" s="489">
        <v>350400</v>
      </c>
      <c r="G21" s="490">
        <v>0</v>
      </c>
      <c r="H21" s="609">
        <f>F21*G21</f>
        <v>0</v>
      </c>
    </row>
    <row r="22" spans="1:8" ht="13.5" customHeight="1" x14ac:dyDescent="0.2">
      <c r="A22" s="491"/>
      <c r="B22" s="492"/>
      <c r="C22" s="492"/>
      <c r="D22" s="492" t="s">
        <v>663</v>
      </c>
      <c r="E22" s="492"/>
      <c r="F22" s="493">
        <v>350400</v>
      </c>
      <c r="G22" s="494"/>
      <c r="H22" s="610"/>
    </row>
    <row r="23" spans="1:8" ht="24" customHeight="1" x14ac:dyDescent="0.2">
      <c r="A23" s="487">
        <v>4</v>
      </c>
      <c r="B23" s="488" t="s">
        <v>33</v>
      </c>
      <c r="C23" s="488" t="s">
        <v>617</v>
      </c>
      <c r="D23" s="488" t="s">
        <v>618</v>
      </c>
      <c r="E23" s="488" t="s">
        <v>30</v>
      </c>
      <c r="F23" s="489">
        <v>730</v>
      </c>
      <c r="G23" s="490">
        <v>0</v>
      </c>
      <c r="H23" s="609">
        <f>F23*G23</f>
        <v>0</v>
      </c>
    </row>
    <row r="24" spans="1:8" ht="13.5" customHeight="1" x14ac:dyDescent="0.2">
      <c r="A24" s="491"/>
      <c r="B24" s="492"/>
      <c r="C24" s="492"/>
      <c r="D24" s="492" t="s">
        <v>661</v>
      </c>
      <c r="E24" s="492"/>
      <c r="F24" s="493">
        <v>245</v>
      </c>
      <c r="G24" s="494"/>
      <c r="H24" s="610"/>
    </row>
    <row r="25" spans="1:8" ht="13.5" customHeight="1" x14ac:dyDescent="0.2">
      <c r="A25" s="491"/>
      <c r="B25" s="492"/>
      <c r="C25" s="492"/>
      <c r="D25" s="492" t="s">
        <v>662</v>
      </c>
      <c r="E25" s="492"/>
      <c r="F25" s="493">
        <v>485</v>
      </c>
      <c r="G25" s="494"/>
      <c r="H25" s="610"/>
    </row>
    <row r="26" spans="1:8" ht="13.5" customHeight="1" x14ac:dyDescent="0.2">
      <c r="A26" s="491"/>
      <c r="B26" s="492"/>
      <c r="C26" s="492"/>
      <c r="D26" s="492" t="s">
        <v>594</v>
      </c>
      <c r="E26" s="492"/>
      <c r="F26" s="493">
        <v>730</v>
      </c>
      <c r="G26" s="494"/>
      <c r="H26" s="610"/>
    </row>
    <row r="27" spans="1:8" ht="24" customHeight="1" x14ac:dyDescent="0.2">
      <c r="A27" s="487">
        <v>5</v>
      </c>
      <c r="B27" s="488" t="s">
        <v>33</v>
      </c>
      <c r="C27" s="488" t="s">
        <v>619</v>
      </c>
      <c r="D27" s="488" t="s">
        <v>620</v>
      </c>
      <c r="E27" s="488" t="s">
        <v>30</v>
      </c>
      <c r="F27" s="489">
        <v>204.55199999999999</v>
      </c>
      <c r="G27" s="490">
        <v>0</v>
      </c>
      <c r="H27" s="609">
        <f>F27*G27</f>
        <v>0</v>
      </c>
    </row>
    <row r="28" spans="1:8" ht="13.5" customHeight="1" x14ac:dyDescent="0.2">
      <c r="A28" s="491"/>
      <c r="B28" s="492"/>
      <c r="C28" s="492"/>
      <c r="D28" s="492" t="s">
        <v>664</v>
      </c>
      <c r="E28" s="492"/>
      <c r="F28" s="493">
        <v>57.887999999999998</v>
      </c>
      <c r="G28" s="494"/>
      <c r="H28" s="610"/>
    </row>
    <row r="29" spans="1:8" ht="13.5" customHeight="1" x14ac:dyDescent="0.2">
      <c r="A29" s="491"/>
      <c r="B29" s="492"/>
      <c r="C29" s="492"/>
      <c r="D29" s="492" t="s">
        <v>665</v>
      </c>
      <c r="E29" s="492"/>
      <c r="F29" s="493">
        <v>146.66399999999999</v>
      </c>
      <c r="G29" s="494"/>
      <c r="H29" s="610"/>
    </row>
    <row r="30" spans="1:8" ht="13.5" customHeight="1" x14ac:dyDescent="0.2">
      <c r="A30" s="491"/>
      <c r="B30" s="492"/>
      <c r="C30" s="492"/>
      <c r="D30" s="492" t="s">
        <v>594</v>
      </c>
      <c r="E30" s="492"/>
      <c r="F30" s="493">
        <v>204.55199999999999</v>
      </c>
      <c r="G30" s="494"/>
      <c r="H30" s="610"/>
    </row>
    <row r="31" spans="1:8" ht="24" customHeight="1" x14ac:dyDescent="0.2">
      <c r="A31" s="487">
        <v>6</v>
      </c>
      <c r="B31" s="488" t="s">
        <v>33</v>
      </c>
      <c r="C31" s="488" t="s">
        <v>34</v>
      </c>
      <c r="D31" s="488" t="s">
        <v>622</v>
      </c>
      <c r="E31" s="488" t="s">
        <v>30</v>
      </c>
      <c r="F31" s="489">
        <v>30682.799999999999</v>
      </c>
      <c r="G31" s="490">
        <v>0</v>
      </c>
      <c r="H31" s="609">
        <f>F31*G31</f>
        <v>0</v>
      </c>
    </row>
    <row r="32" spans="1:8" ht="13.5" customHeight="1" x14ac:dyDescent="0.2">
      <c r="A32" s="491"/>
      <c r="B32" s="492"/>
      <c r="C32" s="492"/>
      <c r="D32" s="492" t="s">
        <v>666</v>
      </c>
      <c r="E32" s="492"/>
      <c r="F32" s="493">
        <v>21999.599999999999</v>
      </c>
      <c r="G32" s="494"/>
      <c r="H32" s="610"/>
    </row>
    <row r="33" spans="1:8" ht="13.5" customHeight="1" x14ac:dyDescent="0.2">
      <c r="A33" s="491"/>
      <c r="B33" s="492"/>
      <c r="C33" s="492"/>
      <c r="D33" s="492" t="s">
        <v>667</v>
      </c>
      <c r="E33" s="492"/>
      <c r="F33" s="493">
        <v>8683.2000000000007</v>
      </c>
      <c r="G33" s="494"/>
      <c r="H33" s="610"/>
    </row>
    <row r="34" spans="1:8" ht="13.5" customHeight="1" x14ac:dyDescent="0.2">
      <c r="A34" s="491"/>
      <c r="B34" s="492"/>
      <c r="C34" s="492"/>
      <c r="D34" s="492" t="s">
        <v>594</v>
      </c>
      <c r="E34" s="492"/>
      <c r="F34" s="493">
        <v>30682.799999999999</v>
      </c>
      <c r="G34" s="494"/>
      <c r="H34" s="610"/>
    </row>
    <row r="35" spans="1:8" ht="24" customHeight="1" x14ac:dyDescent="0.2">
      <c r="A35" s="487">
        <v>7</v>
      </c>
      <c r="B35" s="488" t="s">
        <v>33</v>
      </c>
      <c r="C35" s="488" t="s">
        <v>624</v>
      </c>
      <c r="D35" s="488" t="s">
        <v>625</v>
      </c>
      <c r="E35" s="488" t="s">
        <v>30</v>
      </c>
      <c r="F35" s="489">
        <v>204.55199999999999</v>
      </c>
      <c r="G35" s="490">
        <v>0</v>
      </c>
      <c r="H35" s="609">
        <f>F35*G35</f>
        <v>0</v>
      </c>
    </row>
    <row r="36" spans="1:8" ht="13.5" customHeight="1" x14ac:dyDescent="0.2">
      <c r="A36" s="491"/>
      <c r="B36" s="492"/>
      <c r="C36" s="492"/>
      <c r="D36" s="492" t="s">
        <v>668</v>
      </c>
      <c r="E36" s="492"/>
      <c r="F36" s="493">
        <v>57.887999999999998</v>
      </c>
      <c r="G36" s="494"/>
      <c r="H36" s="610"/>
    </row>
    <row r="37" spans="1:8" ht="13.5" customHeight="1" x14ac:dyDescent="0.2">
      <c r="A37" s="491"/>
      <c r="B37" s="492"/>
      <c r="C37" s="492"/>
      <c r="D37" s="492" t="s">
        <v>669</v>
      </c>
      <c r="E37" s="492"/>
      <c r="F37" s="493">
        <v>146.66399999999999</v>
      </c>
      <c r="G37" s="494"/>
      <c r="H37" s="610"/>
    </row>
    <row r="38" spans="1:8" ht="13.5" customHeight="1" x14ac:dyDescent="0.2">
      <c r="A38" s="491"/>
      <c r="B38" s="492"/>
      <c r="C38" s="492"/>
      <c r="D38" s="492" t="s">
        <v>594</v>
      </c>
      <c r="E38" s="492"/>
      <c r="F38" s="493">
        <v>204.55199999999999</v>
      </c>
      <c r="G38" s="494"/>
      <c r="H38" s="610"/>
    </row>
    <row r="39" spans="1:8" ht="13.5" customHeight="1" x14ac:dyDescent="0.2">
      <c r="A39" s="487">
        <v>8</v>
      </c>
      <c r="B39" s="488" t="s">
        <v>626</v>
      </c>
      <c r="C39" s="488" t="s">
        <v>670</v>
      </c>
      <c r="D39" s="488" t="s">
        <v>671</v>
      </c>
      <c r="E39" s="488" t="s">
        <v>30</v>
      </c>
      <c r="F39" s="489">
        <v>1.61</v>
      </c>
      <c r="G39" s="490">
        <v>0</v>
      </c>
      <c r="H39" s="609">
        <f>F39*G39</f>
        <v>0</v>
      </c>
    </row>
    <row r="40" spans="1:8" ht="13.5" customHeight="1" x14ac:dyDescent="0.2">
      <c r="A40" s="491"/>
      <c r="B40" s="492"/>
      <c r="C40" s="492"/>
      <c r="D40" s="492" t="s">
        <v>672</v>
      </c>
      <c r="E40" s="492"/>
      <c r="F40" s="493">
        <v>0.83599999999999997</v>
      </c>
      <c r="G40" s="494"/>
      <c r="H40" s="610"/>
    </row>
    <row r="41" spans="1:8" ht="13.5" customHeight="1" x14ac:dyDescent="0.2">
      <c r="A41" s="491"/>
      <c r="B41" s="492"/>
      <c r="C41" s="492"/>
      <c r="D41" s="492" t="s">
        <v>673</v>
      </c>
      <c r="E41" s="492"/>
      <c r="F41" s="493">
        <v>0.77400000000000002</v>
      </c>
      <c r="G41" s="494"/>
      <c r="H41" s="610"/>
    </row>
    <row r="42" spans="1:8" ht="13.5" customHeight="1" x14ac:dyDescent="0.2">
      <c r="A42" s="491"/>
      <c r="B42" s="492"/>
      <c r="C42" s="492"/>
      <c r="D42" s="492" t="s">
        <v>594</v>
      </c>
      <c r="E42" s="492"/>
      <c r="F42" s="493">
        <v>1.61</v>
      </c>
      <c r="G42" s="494"/>
      <c r="H42" s="610"/>
    </row>
    <row r="43" spans="1:8" ht="13.5" customHeight="1" x14ac:dyDescent="0.2">
      <c r="A43" s="487">
        <v>9</v>
      </c>
      <c r="B43" s="488" t="s">
        <v>626</v>
      </c>
      <c r="C43" s="488" t="s">
        <v>627</v>
      </c>
      <c r="D43" s="488" t="s">
        <v>628</v>
      </c>
      <c r="E43" s="488" t="s">
        <v>30</v>
      </c>
      <c r="F43" s="489">
        <v>570.57000000000005</v>
      </c>
      <c r="G43" s="490">
        <v>0</v>
      </c>
      <c r="H43" s="609">
        <f>F43*G43</f>
        <v>0</v>
      </c>
    </row>
    <row r="44" spans="1:8" ht="24" customHeight="1" x14ac:dyDescent="0.2">
      <c r="A44" s="487">
        <v>10</v>
      </c>
      <c r="B44" s="488" t="s">
        <v>626</v>
      </c>
      <c r="C44" s="488" t="s">
        <v>629</v>
      </c>
      <c r="D44" s="488" t="s">
        <v>630</v>
      </c>
      <c r="E44" s="488" t="s">
        <v>30</v>
      </c>
      <c r="F44" s="489">
        <v>570.57000000000005</v>
      </c>
      <c r="G44" s="490">
        <v>0</v>
      </c>
      <c r="H44" s="609">
        <f>F44*G44</f>
        <v>0</v>
      </c>
    </row>
    <row r="45" spans="1:8" ht="13.5" customHeight="1" x14ac:dyDescent="0.2">
      <c r="A45" s="491"/>
      <c r="B45" s="492"/>
      <c r="C45" s="492"/>
      <c r="D45" s="492" t="s">
        <v>674</v>
      </c>
      <c r="E45" s="492"/>
      <c r="F45" s="493">
        <v>118.43</v>
      </c>
      <c r="G45" s="494"/>
      <c r="H45" s="610"/>
    </row>
    <row r="46" spans="1:8" ht="13.5" customHeight="1" x14ac:dyDescent="0.2">
      <c r="A46" s="491"/>
      <c r="B46" s="492"/>
      <c r="C46" s="492"/>
      <c r="D46" s="492" t="s">
        <v>675</v>
      </c>
      <c r="E46" s="492"/>
      <c r="F46" s="493">
        <v>41.79</v>
      </c>
      <c r="G46" s="494"/>
      <c r="H46" s="610"/>
    </row>
    <row r="47" spans="1:8" ht="13.5" customHeight="1" x14ac:dyDescent="0.2">
      <c r="A47" s="491"/>
      <c r="B47" s="492"/>
      <c r="C47" s="492"/>
      <c r="D47" s="492" t="s">
        <v>676</v>
      </c>
      <c r="E47" s="492"/>
      <c r="F47" s="493">
        <v>371.67</v>
      </c>
      <c r="G47" s="494"/>
      <c r="H47" s="610"/>
    </row>
    <row r="48" spans="1:8" ht="13.5" customHeight="1" x14ac:dyDescent="0.2">
      <c r="A48" s="491"/>
      <c r="B48" s="492"/>
      <c r="C48" s="492"/>
      <c r="D48" s="492" t="s">
        <v>677</v>
      </c>
      <c r="E48" s="492"/>
      <c r="F48" s="493">
        <v>38.68</v>
      </c>
      <c r="G48" s="494"/>
      <c r="H48" s="610"/>
    </row>
    <row r="49" spans="1:8" ht="13.5" customHeight="1" x14ac:dyDescent="0.2">
      <c r="A49" s="491"/>
      <c r="B49" s="492"/>
      <c r="C49" s="492"/>
      <c r="D49" s="492" t="s">
        <v>594</v>
      </c>
      <c r="E49" s="492"/>
      <c r="F49" s="493">
        <v>570.57000000000005</v>
      </c>
      <c r="G49" s="494"/>
      <c r="H49" s="610"/>
    </row>
    <row r="50" spans="1:8" ht="24" customHeight="1" x14ac:dyDescent="0.2">
      <c r="A50" s="487">
        <v>11</v>
      </c>
      <c r="B50" s="488" t="s">
        <v>626</v>
      </c>
      <c r="C50" s="488" t="s">
        <v>635</v>
      </c>
      <c r="D50" s="488" t="s">
        <v>636</v>
      </c>
      <c r="E50" s="488" t="s">
        <v>30</v>
      </c>
      <c r="F50" s="489">
        <v>196.04</v>
      </c>
      <c r="G50" s="490">
        <v>0</v>
      </c>
      <c r="H50" s="609">
        <f>F50*G50</f>
        <v>0</v>
      </c>
    </row>
    <row r="51" spans="1:8" ht="13.5" customHeight="1" x14ac:dyDescent="0.2">
      <c r="A51" s="491"/>
      <c r="B51" s="492"/>
      <c r="C51" s="492"/>
      <c r="D51" s="492" t="s">
        <v>678</v>
      </c>
      <c r="E51" s="492"/>
      <c r="F51" s="493">
        <v>47.372</v>
      </c>
      <c r="G51" s="494"/>
      <c r="H51" s="610"/>
    </row>
    <row r="52" spans="1:8" ht="13.5" customHeight="1" x14ac:dyDescent="0.2">
      <c r="A52" s="491"/>
      <c r="B52" s="492"/>
      <c r="C52" s="492"/>
      <c r="D52" s="492" t="s">
        <v>679</v>
      </c>
      <c r="E52" s="492"/>
      <c r="F52" s="493">
        <v>148.66800000000001</v>
      </c>
      <c r="G52" s="494"/>
      <c r="H52" s="610"/>
    </row>
    <row r="53" spans="1:8" ht="13.5" customHeight="1" x14ac:dyDescent="0.2">
      <c r="A53" s="491"/>
      <c r="B53" s="492"/>
      <c r="C53" s="492"/>
      <c r="D53" s="492" t="s">
        <v>594</v>
      </c>
      <c r="E53" s="492"/>
      <c r="F53" s="493">
        <v>196.04</v>
      </c>
      <c r="G53" s="494"/>
      <c r="H53" s="610"/>
    </row>
    <row r="54" spans="1:8" ht="24" customHeight="1" x14ac:dyDescent="0.2">
      <c r="A54" s="487">
        <v>12</v>
      </c>
      <c r="B54" s="488" t="s">
        <v>626</v>
      </c>
      <c r="C54" s="488" t="s">
        <v>641</v>
      </c>
      <c r="D54" s="488" t="s">
        <v>642</v>
      </c>
      <c r="E54" s="488" t="s">
        <v>30</v>
      </c>
      <c r="F54" s="489">
        <v>490.1</v>
      </c>
      <c r="G54" s="490">
        <v>0</v>
      </c>
      <c r="H54" s="609">
        <f>F54*G54</f>
        <v>0</v>
      </c>
    </row>
    <row r="55" spans="1:8" ht="13.5" customHeight="1" x14ac:dyDescent="0.2">
      <c r="A55" s="491"/>
      <c r="B55" s="492"/>
      <c r="C55" s="492"/>
      <c r="D55" s="492" t="s">
        <v>680</v>
      </c>
      <c r="E55" s="492"/>
      <c r="F55" s="493">
        <v>118.43</v>
      </c>
      <c r="G55" s="494"/>
      <c r="H55" s="610"/>
    </row>
    <row r="56" spans="1:8" ht="13.5" customHeight="1" x14ac:dyDescent="0.2">
      <c r="A56" s="491"/>
      <c r="B56" s="492"/>
      <c r="C56" s="492"/>
      <c r="D56" s="492" t="s">
        <v>681</v>
      </c>
      <c r="E56" s="492"/>
      <c r="F56" s="493">
        <v>371.67</v>
      </c>
      <c r="G56" s="494"/>
      <c r="H56" s="610"/>
    </row>
    <row r="57" spans="1:8" ht="13.5" customHeight="1" x14ac:dyDescent="0.2">
      <c r="A57" s="491"/>
      <c r="B57" s="492"/>
      <c r="C57" s="492"/>
      <c r="D57" s="492" t="s">
        <v>594</v>
      </c>
      <c r="E57" s="492"/>
      <c r="F57" s="493">
        <v>490.1</v>
      </c>
      <c r="G57" s="494"/>
      <c r="H57" s="610"/>
    </row>
    <row r="58" spans="1:8" ht="24" customHeight="1" x14ac:dyDescent="0.2">
      <c r="A58" s="487">
        <v>13</v>
      </c>
      <c r="B58" s="488" t="s">
        <v>626</v>
      </c>
      <c r="C58" s="488" t="s">
        <v>682</v>
      </c>
      <c r="D58" s="488" t="s">
        <v>683</v>
      </c>
      <c r="E58" s="488" t="s">
        <v>30</v>
      </c>
      <c r="F58" s="489">
        <v>80.47</v>
      </c>
      <c r="G58" s="490">
        <v>0</v>
      </c>
      <c r="H58" s="609">
        <f>F58*G58</f>
        <v>0</v>
      </c>
    </row>
    <row r="59" spans="1:8" ht="13.5" customHeight="1" x14ac:dyDescent="0.2">
      <c r="A59" s="491"/>
      <c r="B59" s="492"/>
      <c r="C59" s="492"/>
      <c r="D59" s="492" t="s">
        <v>675</v>
      </c>
      <c r="E59" s="492"/>
      <c r="F59" s="493">
        <v>41.79</v>
      </c>
      <c r="G59" s="494"/>
      <c r="H59" s="610"/>
    </row>
    <row r="60" spans="1:8" ht="13.5" customHeight="1" x14ac:dyDescent="0.2">
      <c r="A60" s="491"/>
      <c r="B60" s="492"/>
      <c r="C60" s="492"/>
      <c r="D60" s="492" t="s">
        <v>684</v>
      </c>
      <c r="E60" s="492"/>
      <c r="F60" s="493">
        <v>38.68</v>
      </c>
      <c r="G60" s="494"/>
      <c r="H60" s="610"/>
    </row>
    <row r="61" spans="1:8" ht="13.5" customHeight="1" x14ac:dyDescent="0.2">
      <c r="A61" s="491"/>
      <c r="B61" s="492"/>
      <c r="C61" s="492"/>
      <c r="D61" s="492" t="s">
        <v>594</v>
      </c>
      <c r="E61" s="492"/>
      <c r="F61" s="493">
        <v>80.47</v>
      </c>
      <c r="G61" s="494"/>
      <c r="H61" s="610"/>
    </row>
    <row r="62" spans="1:8" ht="24" customHeight="1" x14ac:dyDescent="0.2">
      <c r="A62" s="495">
        <v>14</v>
      </c>
      <c r="B62" s="496"/>
      <c r="C62" s="496" t="s">
        <v>685</v>
      </c>
      <c r="D62" s="496" t="s">
        <v>686</v>
      </c>
      <c r="E62" s="496" t="s">
        <v>30</v>
      </c>
      <c r="F62" s="497">
        <v>80.47</v>
      </c>
      <c r="G62" s="498">
        <v>0</v>
      </c>
      <c r="H62" s="611">
        <f t="shared" ref="H62:H64" si="0">F62*G62</f>
        <v>0</v>
      </c>
    </row>
    <row r="63" spans="1:8" ht="24" customHeight="1" x14ac:dyDescent="0.2">
      <c r="A63" s="487">
        <v>15</v>
      </c>
      <c r="B63" s="488" t="s">
        <v>626</v>
      </c>
      <c r="C63" s="488" t="s">
        <v>687</v>
      </c>
      <c r="D63" s="488" t="s">
        <v>688</v>
      </c>
      <c r="E63" s="488" t="s">
        <v>30</v>
      </c>
      <c r="F63" s="489">
        <v>1.61</v>
      </c>
      <c r="G63" s="490">
        <v>0</v>
      </c>
      <c r="H63" s="609">
        <f t="shared" si="0"/>
        <v>0</v>
      </c>
    </row>
    <row r="64" spans="1:8" ht="24" customHeight="1" x14ac:dyDescent="0.2">
      <c r="A64" s="487">
        <v>16</v>
      </c>
      <c r="B64" s="488" t="s">
        <v>626</v>
      </c>
      <c r="C64" s="488" t="s">
        <v>689</v>
      </c>
      <c r="D64" s="488" t="s">
        <v>690</v>
      </c>
      <c r="E64" s="488" t="s">
        <v>30</v>
      </c>
      <c r="F64" s="489">
        <v>80.47</v>
      </c>
      <c r="G64" s="490">
        <v>0</v>
      </c>
      <c r="H64" s="609">
        <f t="shared" si="0"/>
        <v>0</v>
      </c>
    </row>
    <row r="65" spans="1:8" ht="13.5" customHeight="1" x14ac:dyDescent="0.2">
      <c r="A65" s="491"/>
      <c r="B65" s="492"/>
      <c r="C65" s="492"/>
      <c r="D65" s="492" t="s">
        <v>691</v>
      </c>
      <c r="E65" s="492"/>
      <c r="F65" s="493">
        <v>41.79</v>
      </c>
      <c r="G65" s="494"/>
      <c r="H65" s="610"/>
    </row>
    <row r="66" spans="1:8" ht="13.5" customHeight="1" x14ac:dyDescent="0.2">
      <c r="A66" s="491"/>
      <c r="B66" s="492"/>
      <c r="C66" s="492"/>
      <c r="D66" s="492" t="s">
        <v>692</v>
      </c>
      <c r="E66" s="492"/>
      <c r="F66" s="493">
        <v>38.68</v>
      </c>
      <c r="G66" s="494"/>
      <c r="H66" s="610"/>
    </row>
    <row r="67" spans="1:8" ht="13.5" customHeight="1" x14ac:dyDescent="0.2">
      <c r="A67" s="491"/>
      <c r="B67" s="492"/>
      <c r="C67" s="492"/>
      <c r="D67" s="492" t="s">
        <v>594</v>
      </c>
      <c r="E67" s="492"/>
      <c r="F67" s="493">
        <v>80.47</v>
      </c>
      <c r="G67" s="494"/>
      <c r="H67" s="610"/>
    </row>
    <row r="68" spans="1:8" ht="28.5" customHeight="1" x14ac:dyDescent="0.2">
      <c r="A68" s="483"/>
      <c r="B68" s="484"/>
      <c r="C68" s="484" t="s">
        <v>643</v>
      </c>
      <c r="D68" s="484" t="s">
        <v>644</v>
      </c>
      <c r="E68" s="484"/>
      <c r="F68" s="485"/>
      <c r="G68" s="486"/>
      <c r="H68" s="608">
        <f>SUM(H69:H72)</f>
        <v>0</v>
      </c>
    </row>
    <row r="69" spans="1:8" ht="24" customHeight="1" x14ac:dyDescent="0.2">
      <c r="A69" s="487">
        <v>17</v>
      </c>
      <c r="B69" s="488" t="s">
        <v>27</v>
      </c>
      <c r="C69" s="488" t="s">
        <v>649</v>
      </c>
      <c r="D69" s="488" t="s">
        <v>650</v>
      </c>
      <c r="E69" s="488" t="s">
        <v>22</v>
      </c>
      <c r="F69" s="489">
        <v>5.0369999999999999</v>
      </c>
      <c r="G69" s="490">
        <v>0</v>
      </c>
      <c r="H69" s="609">
        <f t="shared" ref="H69:H72" si="1">F69*G69</f>
        <v>0</v>
      </c>
    </row>
    <row r="70" spans="1:8" ht="24" customHeight="1" x14ac:dyDescent="0.2">
      <c r="A70" s="487">
        <v>18</v>
      </c>
      <c r="B70" s="488" t="s">
        <v>27</v>
      </c>
      <c r="C70" s="488" t="s">
        <v>651</v>
      </c>
      <c r="D70" s="488" t="s">
        <v>652</v>
      </c>
      <c r="E70" s="488" t="s">
        <v>22</v>
      </c>
      <c r="F70" s="489">
        <v>70.518000000000001</v>
      </c>
      <c r="G70" s="490">
        <v>0</v>
      </c>
      <c r="H70" s="609">
        <f t="shared" si="1"/>
        <v>0</v>
      </c>
    </row>
    <row r="71" spans="1:8" ht="24" customHeight="1" x14ac:dyDescent="0.2">
      <c r="A71" s="487">
        <v>19</v>
      </c>
      <c r="B71" s="488" t="s">
        <v>27</v>
      </c>
      <c r="C71" s="488" t="s">
        <v>653</v>
      </c>
      <c r="D71" s="488" t="s">
        <v>654</v>
      </c>
      <c r="E71" s="488" t="s">
        <v>22</v>
      </c>
      <c r="F71" s="489">
        <v>5.0369999999999999</v>
      </c>
      <c r="G71" s="490">
        <v>0</v>
      </c>
      <c r="H71" s="609">
        <f t="shared" si="1"/>
        <v>0</v>
      </c>
    </row>
    <row r="72" spans="1:8" ht="13.5" customHeight="1" x14ac:dyDescent="0.2">
      <c r="A72" s="487">
        <v>20</v>
      </c>
      <c r="B72" s="488" t="s">
        <v>27</v>
      </c>
      <c r="C72" s="488" t="s">
        <v>655</v>
      </c>
      <c r="D72" s="488" t="s">
        <v>656</v>
      </c>
      <c r="E72" s="488" t="s">
        <v>22</v>
      </c>
      <c r="F72" s="489">
        <v>5.0369999999999999</v>
      </c>
      <c r="G72" s="490">
        <v>0</v>
      </c>
      <c r="H72" s="609">
        <f t="shared" si="1"/>
        <v>0</v>
      </c>
    </row>
    <row r="73" spans="1:8" ht="28.5" customHeight="1" x14ac:dyDescent="0.2">
      <c r="A73" s="483"/>
      <c r="B73" s="484"/>
      <c r="C73" s="484" t="s">
        <v>657</v>
      </c>
      <c r="D73" s="484" t="s">
        <v>658</v>
      </c>
      <c r="E73" s="484"/>
      <c r="F73" s="485"/>
      <c r="G73" s="486"/>
      <c r="H73" s="608">
        <f>SUM(H74)</f>
        <v>0</v>
      </c>
    </row>
    <row r="74" spans="1:8" ht="13.5" customHeight="1" x14ac:dyDescent="0.2">
      <c r="A74" s="487">
        <v>21</v>
      </c>
      <c r="B74" s="488" t="s">
        <v>27</v>
      </c>
      <c r="C74" s="488" t="s">
        <v>35</v>
      </c>
      <c r="D74" s="488" t="s">
        <v>659</v>
      </c>
      <c r="E74" s="488" t="s">
        <v>22</v>
      </c>
      <c r="F74" s="489">
        <v>11.962</v>
      </c>
      <c r="G74" s="490">
        <v>0</v>
      </c>
      <c r="H74" s="609">
        <f>F74*G74</f>
        <v>0</v>
      </c>
    </row>
    <row r="75" spans="1:8" ht="30.75" customHeight="1" x14ac:dyDescent="0.2">
      <c r="A75" s="479"/>
      <c r="B75" s="480"/>
      <c r="C75" s="480"/>
      <c r="D75" s="480" t="s">
        <v>608</v>
      </c>
      <c r="E75" s="480"/>
      <c r="F75" s="481"/>
      <c r="G75" s="482"/>
      <c r="H75" s="607">
        <f>H13</f>
        <v>0</v>
      </c>
    </row>
  </sheetData>
  <pageMargins left="0.7" right="0.7" top="0.78740157499999996" bottom="0.78740157499999996" header="0.3" footer="0.3"/>
  <pageSetup paperSize="9" scale="8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3"/>
  <sheetViews>
    <sheetView topLeftCell="A119" workbookViewId="0">
      <selection activeCell="G143" sqref="G143"/>
    </sheetView>
  </sheetViews>
  <sheetFormatPr defaultColWidth="9" defaultRowHeight="12.75" x14ac:dyDescent="0.2"/>
  <cols>
    <col min="1" max="1" width="6" style="523" customWidth="1"/>
    <col min="2" max="2" width="7.42578125" style="524" customWidth="1"/>
    <col min="3" max="3" width="13.28515625" style="524" customWidth="1"/>
    <col min="4" max="4" width="40.140625" style="524" customWidth="1"/>
    <col min="5" max="5" width="4.7109375" style="524" customWidth="1"/>
    <col min="6" max="6" width="9.5703125" style="525" customWidth="1"/>
    <col min="7" max="7" width="11.42578125" style="526" customWidth="1"/>
    <col min="8" max="8" width="18.140625" style="601" customWidth="1"/>
    <col min="9" max="256" width="9" style="522"/>
    <col min="257" max="257" width="6" style="522" customWidth="1"/>
    <col min="258" max="258" width="7.42578125" style="522" customWidth="1"/>
    <col min="259" max="259" width="13.28515625" style="522" customWidth="1"/>
    <col min="260" max="260" width="40.140625" style="522" customWidth="1"/>
    <col min="261" max="261" width="4.7109375" style="522" customWidth="1"/>
    <col min="262" max="262" width="9.5703125" style="522" customWidth="1"/>
    <col min="263" max="263" width="11.42578125" style="522" customWidth="1"/>
    <col min="264" max="264" width="18.140625" style="522" customWidth="1"/>
    <col min="265" max="512" width="9" style="522"/>
    <col min="513" max="513" width="6" style="522" customWidth="1"/>
    <col min="514" max="514" width="7.42578125" style="522" customWidth="1"/>
    <col min="515" max="515" width="13.28515625" style="522" customWidth="1"/>
    <col min="516" max="516" width="40.140625" style="522" customWidth="1"/>
    <col min="517" max="517" width="4.7109375" style="522" customWidth="1"/>
    <col min="518" max="518" width="9.5703125" style="522" customWidth="1"/>
    <col min="519" max="519" width="11.42578125" style="522" customWidth="1"/>
    <col min="520" max="520" width="18.140625" style="522" customWidth="1"/>
    <col min="521" max="768" width="9" style="522"/>
    <col min="769" max="769" width="6" style="522" customWidth="1"/>
    <col min="770" max="770" width="7.42578125" style="522" customWidth="1"/>
    <col min="771" max="771" width="13.28515625" style="522" customWidth="1"/>
    <col min="772" max="772" width="40.140625" style="522" customWidth="1"/>
    <col min="773" max="773" width="4.7109375" style="522" customWidth="1"/>
    <col min="774" max="774" width="9.5703125" style="522" customWidth="1"/>
    <col min="775" max="775" width="11.42578125" style="522" customWidth="1"/>
    <col min="776" max="776" width="18.140625" style="522" customWidth="1"/>
    <col min="777" max="1024" width="9" style="522"/>
    <col min="1025" max="1025" width="6" style="522" customWidth="1"/>
    <col min="1026" max="1026" width="7.42578125" style="522" customWidth="1"/>
    <col min="1027" max="1027" width="13.28515625" style="522" customWidth="1"/>
    <col min="1028" max="1028" width="40.140625" style="522" customWidth="1"/>
    <col min="1029" max="1029" width="4.7109375" style="522" customWidth="1"/>
    <col min="1030" max="1030" width="9.5703125" style="522" customWidth="1"/>
    <col min="1031" max="1031" width="11.42578125" style="522" customWidth="1"/>
    <col min="1032" max="1032" width="18.140625" style="522" customWidth="1"/>
    <col min="1033" max="1280" width="9" style="522"/>
    <col min="1281" max="1281" width="6" style="522" customWidth="1"/>
    <col min="1282" max="1282" width="7.42578125" style="522" customWidth="1"/>
    <col min="1283" max="1283" width="13.28515625" style="522" customWidth="1"/>
    <col min="1284" max="1284" width="40.140625" style="522" customWidth="1"/>
    <col min="1285" max="1285" width="4.7109375" style="522" customWidth="1"/>
    <col min="1286" max="1286" width="9.5703125" style="522" customWidth="1"/>
    <col min="1287" max="1287" width="11.42578125" style="522" customWidth="1"/>
    <col min="1288" max="1288" width="18.140625" style="522" customWidth="1"/>
    <col min="1289" max="1536" width="9" style="522"/>
    <col min="1537" max="1537" width="6" style="522" customWidth="1"/>
    <col min="1538" max="1538" width="7.42578125" style="522" customWidth="1"/>
    <col min="1539" max="1539" width="13.28515625" style="522" customWidth="1"/>
    <col min="1540" max="1540" width="40.140625" style="522" customWidth="1"/>
    <col min="1541" max="1541" width="4.7109375" style="522" customWidth="1"/>
    <col min="1542" max="1542" width="9.5703125" style="522" customWidth="1"/>
    <col min="1543" max="1543" width="11.42578125" style="522" customWidth="1"/>
    <col min="1544" max="1544" width="18.140625" style="522" customWidth="1"/>
    <col min="1545" max="1792" width="9" style="522"/>
    <col min="1793" max="1793" width="6" style="522" customWidth="1"/>
    <col min="1794" max="1794" width="7.42578125" style="522" customWidth="1"/>
    <col min="1795" max="1795" width="13.28515625" style="522" customWidth="1"/>
    <col min="1796" max="1796" width="40.140625" style="522" customWidth="1"/>
    <col min="1797" max="1797" width="4.7109375" style="522" customWidth="1"/>
    <col min="1798" max="1798" width="9.5703125" style="522" customWidth="1"/>
    <col min="1799" max="1799" width="11.42578125" style="522" customWidth="1"/>
    <col min="1800" max="1800" width="18.140625" style="522" customWidth="1"/>
    <col min="1801" max="2048" width="9" style="522"/>
    <col min="2049" max="2049" width="6" style="522" customWidth="1"/>
    <col min="2050" max="2050" width="7.42578125" style="522" customWidth="1"/>
    <col min="2051" max="2051" width="13.28515625" style="522" customWidth="1"/>
    <col min="2052" max="2052" width="40.140625" style="522" customWidth="1"/>
    <col min="2053" max="2053" width="4.7109375" style="522" customWidth="1"/>
    <col min="2054" max="2054" width="9.5703125" style="522" customWidth="1"/>
    <col min="2055" max="2055" width="11.42578125" style="522" customWidth="1"/>
    <col min="2056" max="2056" width="18.140625" style="522" customWidth="1"/>
    <col min="2057" max="2304" width="9" style="522"/>
    <col min="2305" max="2305" width="6" style="522" customWidth="1"/>
    <col min="2306" max="2306" width="7.42578125" style="522" customWidth="1"/>
    <col min="2307" max="2307" width="13.28515625" style="522" customWidth="1"/>
    <col min="2308" max="2308" width="40.140625" style="522" customWidth="1"/>
    <col min="2309" max="2309" width="4.7109375" style="522" customWidth="1"/>
    <col min="2310" max="2310" width="9.5703125" style="522" customWidth="1"/>
    <col min="2311" max="2311" width="11.42578125" style="522" customWidth="1"/>
    <col min="2312" max="2312" width="18.140625" style="522" customWidth="1"/>
    <col min="2313" max="2560" width="9" style="522"/>
    <col min="2561" max="2561" width="6" style="522" customWidth="1"/>
    <col min="2562" max="2562" width="7.42578125" style="522" customWidth="1"/>
    <col min="2563" max="2563" width="13.28515625" style="522" customWidth="1"/>
    <col min="2564" max="2564" width="40.140625" style="522" customWidth="1"/>
    <col min="2565" max="2565" width="4.7109375" style="522" customWidth="1"/>
    <col min="2566" max="2566" width="9.5703125" style="522" customWidth="1"/>
    <col min="2567" max="2567" width="11.42578125" style="522" customWidth="1"/>
    <col min="2568" max="2568" width="18.140625" style="522" customWidth="1"/>
    <col min="2569" max="2816" width="9" style="522"/>
    <col min="2817" max="2817" width="6" style="522" customWidth="1"/>
    <col min="2818" max="2818" width="7.42578125" style="522" customWidth="1"/>
    <col min="2819" max="2819" width="13.28515625" style="522" customWidth="1"/>
    <col min="2820" max="2820" width="40.140625" style="522" customWidth="1"/>
    <col min="2821" max="2821" width="4.7109375" style="522" customWidth="1"/>
    <col min="2822" max="2822" width="9.5703125" style="522" customWidth="1"/>
    <col min="2823" max="2823" width="11.42578125" style="522" customWidth="1"/>
    <col min="2824" max="2824" width="18.140625" style="522" customWidth="1"/>
    <col min="2825" max="3072" width="9" style="522"/>
    <col min="3073" max="3073" width="6" style="522" customWidth="1"/>
    <col min="3074" max="3074" width="7.42578125" style="522" customWidth="1"/>
    <col min="3075" max="3075" width="13.28515625" style="522" customWidth="1"/>
    <col min="3076" max="3076" width="40.140625" style="522" customWidth="1"/>
    <col min="3077" max="3077" width="4.7109375" style="522" customWidth="1"/>
    <col min="3078" max="3078" width="9.5703125" style="522" customWidth="1"/>
    <col min="3079" max="3079" width="11.42578125" style="522" customWidth="1"/>
    <col min="3080" max="3080" width="18.140625" style="522" customWidth="1"/>
    <col min="3081" max="3328" width="9" style="522"/>
    <col min="3329" max="3329" width="6" style="522" customWidth="1"/>
    <col min="3330" max="3330" width="7.42578125" style="522" customWidth="1"/>
    <col min="3331" max="3331" width="13.28515625" style="522" customWidth="1"/>
    <col min="3332" max="3332" width="40.140625" style="522" customWidth="1"/>
    <col min="3333" max="3333" width="4.7109375" style="522" customWidth="1"/>
    <col min="3334" max="3334" width="9.5703125" style="522" customWidth="1"/>
    <col min="3335" max="3335" width="11.42578125" style="522" customWidth="1"/>
    <col min="3336" max="3336" width="18.140625" style="522" customWidth="1"/>
    <col min="3337" max="3584" width="9" style="522"/>
    <col min="3585" max="3585" width="6" style="522" customWidth="1"/>
    <col min="3586" max="3586" width="7.42578125" style="522" customWidth="1"/>
    <col min="3587" max="3587" width="13.28515625" style="522" customWidth="1"/>
    <col min="3588" max="3588" width="40.140625" style="522" customWidth="1"/>
    <col min="3589" max="3589" width="4.7109375" style="522" customWidth="1"/>
    <col min="3590" max="3590" width="9.5703125" style="522" customWidth="1"/>
    <col min="3591" max="3591" width="11.42578125" style="522" customWidth="1"/>
    <col min="3592" max="3592" width="18.140625" style="522" customWidth="1"/>
    <col min="3593" max="3840" width="9" style="522"/>
    <col min="3841" max="3841" width="6" style="522" customWidth="1"/>
    <col min="3842" max="3842" width="7.42578125" style="522" customWidth="1"/>
    <col min="3843" max="3843" width="13.28515625" style="522" customWidth="1"/>
    <col min="3844" max="3844" width="40.140625" style="522" customWidth="1"/>
    <col min="3845" max="3845" width="4.7109375" style="522" customWidth="1"/>
    <col min="3846" max="3846" width="9.5703125" style="522" customWidth="1"/>
    <col min="3847" max="3847" width="11.42578125" style="522" customWidth="1"/>
    <col min="3848" max="3848" width="18.140625" style="522" customWidth="1"/>
    <col min="3849" max="4096" width="9" style="522"/>
    <col min="4097" max="4097" width="6" style="522" customWidth="1"/>
    <col min="4098" max="4098" width="7.42578125" style="522" customWidth="1"/>
    <col min="4099" max="4099" width="13.28515625" style="522" customWidth="1"/>
    <col min="4100" max="4100" width="40.140625" style="522" customWidth="1"/>
    <col min="4101" max="4101" width="4.7109375" style="522" customWidth="1"/>
    <col min="4102" max="4102" width="9.5703125" style="522" customWidth="1"/>
    <col min="4103" max="4103" width="11.42578125" style="522" customWidth="1"/>
    <col min="4104" max="4104" width="18.140625" style="522" customWidth="1"/>
    <col min="4105" max="4352" width="9" style="522"/>
    <col min="4353" max="4353" width="6" style="522" customWidth="1"/>
    <col min="4354" max="4354" width="7.42578125" style="522" customWidth="1"/>
    <col min="4355" max="4355" width="13.28515625" style="522" customWidth="1"/>
    <col min="4356" max="4356" width="40.140625" style="522" customWidth="1"/>
    <col min="4357" max="4357" width="4.7109375" style="522" customWidth="1"/>
    <col min="4358" max="4358" width="9.5703125" style="522" customWidth="1"/>
    <col min="4359" max="4359" width="11.42578125" style="522" customWidth="1"/>
    <col min="4360" max="4360" width="18.140625" style="522" customWidth="1"/>
    <col min="4361" max="4608" width="9" style="522"/>
    <col min="4609" max="4609" width="6" style="522" customWidth="1"/>
    <col min="4610" max="4610" width="7.42578125" style="522" customWidth="1"/>
    <col min="4611" max="4611" width="13.28515625" style="522" customWidth="1"/>
    <col min="4612" max="4612" width="40.140625" style="522" customWidth="1"/>
    <col min="4613" max="4613" width="4.7109375" style="522" customWidth="1"/>
    <col min="4614" max="4614" width="9.5703125" style="522" customWidth="1"/>
    <col min="4615" max="4615" width="11.42578125" style="522" customWidth="1"/>
    <col min="4616" max="4616" width="18.140625" style="522" customWidth="1"/>
    <col min="4617" max="4864" width="9" style="522"/>
    <col min="4865" max="4865" width="6" style="522" customWidth="1"/>
    <col min="4866" max="4866" width="7.42578125" style="522" customWidth="1"/>
    <col min="4867" max="4867" width="13.28515625" style="522" customWidth="1"/>
    <col min="4868" max="4868" width="40.140625" style="522" customWidth="1"/>
    <col min="4869" max="4869" width="4.7109375" style="522" customWidth="1"/>
    <col min="4870" max="4870" width="9.5703125" style="522" customWidth="1"/>
    <col min="4871" max="4871" width="11.42578125" style="522" customWidth="1"/>
    <col min="4872" max="4872" width="18.140625" style="522" customWidth="1"/>
    <col min="4873" max="5120" width="9" style="522"/>
    <col min="5121" max="5121" width="6" style="522" customWidth="1"/>
    <col min="5122" max="5122" width="7.42578125" style="522" customWidth="1"/>
    <col min="5123" max="5123" width="13.28515625" style="522" customWidth="1"/>
    <col min="5124" max="5124" width="40.140625" style="522" customWidth="1"/>
    <col min="5125" max="5125" width="4.7109375" style="522" customWidth="1"/>
    <col min="5126" max="5126" width="9.5703125" style="522" customWidth="1"/>
    <col min="5127" max="5127" width="11.42578125" style="522" customWidth="1"/>
    <col min="5128" max="5128" width="18.140625" style="522" customWidth="1"/>
    <col min="5129" max="5376" width="9" style="522"/>
    <col min="5377" max="5377" width="6" style="522" customWidth="1"/>
    <col min="5378" max="5378" width="7.42578125" style="522" customWidth="1"/>
    <col min="5379" max="5379" width="13.28515625" style="522" customWidth="1"/>
    <col min="5380" max="5380" width="40.140625" style="522" customWidth="1"/>
    <col min="5381" max="5381" width="4.7109375" style="522" customWidth="1"/>
    <col min="5382" max="5382" width="9.5703125" style="522" customWidth="1"/>
    <col min="5383" max="5383" width="11.42578125" style="522" customWidth="1"/>
    <col min="5384" max="5384" width="18.140625" style="522" customWidth="1"/>
    <col min="5385" max="5632" width="9" style="522"/>
    <col min="5633" max="5633" width="6" style="522" customWidth="1"/>
    <col min="5634" max="5634" width="7.42578125" style="522" customWidth="1"/>
    <col min="5635" max="5635" width="13.28515625" style="522" customWidth="1"/>
    <col min="5636" max="5636" width="40.140625" style="522" customWidth="1"/>
    <col min="5637" max="5637" width="4.7109375" style="522" customWidth="1"/>
    <col min="5638" max="5638" width="9.5703125" style="522" customWidth="1"/>
    <col min="5639" max="5639" width="11.42578125" style="522" customWidth="1"/>
    <col min="5640" max="5640" width="18.140625" style="522" customWidth="1"/>
    <col min="5641" max="5888" width="9" style="522"/>
    <col min="5889" max="5889" width="6" style="522" customWidth="1"/>
    <col min="5890" max="5890" width="7.42578125" style="522" customWidth="1"/>
    <col min="5891" max="5891" width="13.28515625" style="522" customWidth="1"/>
    <col min="5892" max="5892" width="40.140625" style="522" customWidth="1"/>
    <col min="5893" max="5893" width="4.7109375" style="522" customWidth="1"/>
    <col min="5894" max="5894" width="9.5703125" style="522" customWidth="1"/>
    <col min="5895" max="5895" width="11.42578125" style="522" customWidth="1"/>
    <col min="5896" max="5896" width="18.140625" style="522" customWidth="1"/>
    <col min="5897" max="6144" width="9" style="522"/>
    <col min="6145" max="6145" width="6" style="522" customWidth="1"/>
    <col min="6146" max="6146" width="7.42578125" style="522" customWidth="1"/>
    <col min="6147" max="6147" width="13.28515625" style="522" customWidth="1"/>
    <col min="6148" max="6148" width="40.140625" style="522" customWidth="1"/>
    <col min="6149" max="6149" width="4.7109375" style="522" customWidth="1"/>
    <col min="6150" max="6150" width="9.5703125" style="522" customWidth="1"/>
    <col min="6151" max="6151" width="11.42578125" style="522" customWidth="1"/>
    <col min="6152" max="6152" width="18.140625" style="522" customWidth="1"/>
    <col min="6153" max="6400" width="9" style="522"/>
    <col min="6401" max="6401" width="6" style="522" customWidth="1"/>
    <col min="6402" max="6402" width="7.42578125" style="522" customWidth="1"/>
    <col min="6403" max="6403" width="13.28515625" style="522" customWidth="1"/>
    <col min="6404" max="6404" width="40.140625" style="522" customWidth="1"/>
    <col min="6405" max="6405" width="4.7109375" style="522" customWidth="1"/>
    <col min="6406" max="6406" width="9.5703125" style="522" customWidth="1"/>
    <col min="6407" max="6407" width="11.42578125" style="522" customWidth="1"/>
    <col min="6408" max="6408" width="18.140625" style="522" customWidth="1"/>
    <col min="6409" max="6656" width="9" style="522"/>
    <col min="6657" max="6657" width="6" style="522" customWidth="1"/>
    <col min="6658" max="6658" width="7.42578125" style="522" customWidth="1"/>
    <col min="6659" max="6659" width="13.28515625" style="522" customWidth="1"/>
    <col min="6660" max="6660" width="40.140625" style="522" customWidth="1"/>
    <col min="6661" max="6661" width="4.7109375" style="522" customWidth="1"/>
    <col min="6662" max="6662" width="9.5703125" style="522" customWidth="1"/>
    <col min="6663" max="6663" width="11.42578125" style="522" customWidth="1"/>
    <col min="6664" max="6664" width="18.140625" style="522" customWidth="1"/>
    <col min="6665" max="6912" width="9" style="522"/>
    <col min="6913" max="6913" width="6" style="522" customWidth="1"/>
    <col min="6914" max="6914" width="7.42578125" style="522" customWidth="1"/>
    <col min="6915" max="6915" width="13.28515625" style="522" customWidth="1"/>
    <col min="6916" max="6916" width="40.140625" style="522" customWidth="1"/>
    <col min="6917" max="6917" width="4.7109375" style="522" customWidth="1"/>
    <col min="6918" max="6918" width="9.5703125" style="522" customWidth="1"/>
    <col min="6919" max="6919" width="11.42578125" style="522" customWidth="1"/>
    <col min="6920" max="6920" width="18.140625" style="522" customWidth="1"/>
    <col min="6921" max="7168" width="9" style="522"/>
    <col min="7169" max="7169" width="6" style="522" customWidth="1"/>
    <col min="7170" max="7170" width="7.42578125" style="522" customWidth="1"/>
    <col min="7171" max="7171" width="13.28515625" style="522" customWidth="1"/>
    <col min="7172" max="7172" width="40.140625" style="522" customWidth="1"/>
    <col min="7173" max="7173" width="4.7109375" style="522" customWidth="1"/>
    <col min="7174" max="7174" width="9.5703125" style="522" customWidth="1"/>
    <col min="7175" max="7175" width="11.42578125" style="522" customWidth="1"/>
    <col min="7176" max="7176" width="18.140625" style="522" customWidth="1"/>
    <col min="7177" max="7424" width="9" style="522"/>
    <col min="7425" max="7425" width="6" style="522" customWidth="1"/>
    <col min="7426" max="7426" width="7.42578125" style="522" customWidth="1"/>
    <col min="7427" max="7427" width="13.28515625" style="522" customWidth="1"/>
    <col min="7428" max="7428" width="40.140625" style="522" customWidth="1"/>
    <col min="7429" max="7429" width="4.7109375" style="522" customWidth="1"/>
    <col min="7430" max="7430" width="9.5703125" style="522" customWidth="1"/>
    <col min="7431" max="7431" width="11.42578125" style="522" customWidth="1"/>
    <col min="7432" max="7432" width="18.140625" style="522" customWidth="1"/>
    <col min="7433" max="7680" width="9" style="522"/>
    <col min="7681" max="7681" width="6" style="522" customWidth="1"/>
    <col min="7682" max="7682" width="7.42578125" style="522" customWidth="1"/>
    <col min="7683" max="7683" width="13.28515625" style="522" customWidth="1"/>
    <col min="7684" max="7684" width="40.140625" style="522" customWidth="1"/>
    <col min="7685" max="7685" width="4.7109375" style="522" customWidth="1"/>
    <col min="7686" max="7686" width="9.5703125" style="522" customWidth="1"/>
    <col min="7687" max="7687" width="11.42578125" style="522" customWidth="1"/>
    <col min="7688" max="7688" width="18.140625" style="522" customWidth="1"/>
    <col min="7689" max="7936" width="9" style="522"/>
    <col min="7937" max="7937" width="6" style="522" customWidth="1"/>
    <col min="7938" max="7938" width="7.42578125" style="522" customWidth="1"/>
    <col min="7939" max="7939" width="13.28515625" style="522" customWidth="1"/>
    <col min="7940" max="7940" width="40.140625" style="522" customWidth="1"/>
    <col min="7941" max="7941" width="4.7109375" style="522" customWidth="1"/>
    <col min="7942" max="7942" width="9.5703125" style="522" customWidth="1"/>
    <col min="7943" max="7943" width="11.42578125" style="522" customWidth="1"/>
    <col min="7944" max="7944" width="18.140625" style="522" customWidth="1"/>
    <col min="7945" max="8192" width="9" style="522"/>
    <col min="8193" max="8193" width="6" style="522" customWidth="1"/>
    <col min="8194" max="8194" width="7.42578125" style="522" customWidth="1"/>
    <col min="8195" max="8195" width="13.28515625" style="522" customWidth="1"/>
    <col min="8196" max="8196" width="40.140625" style="522" customWidth="1"/>
    <col min="8197" max="8197" width="4.7109375" style="522" customWidth="1"/>
    <col min="8198" max="8198" width="9.5703125" style="522" customWidth="1"/>
    <col min="8199" max="8199" width="11.42578125" style="522" customWidth="1"/>
    <col min="8200" max="8200" width="18.140625" style="522" customWidth="1"/>
    <col min="8201" max="8448" width="9" style="522"/>
    <col min="8449" max="8449" width="6" style="522" customWidth="1"/>
    <col min="8450" max="8450" width="7.42578125" style="522" customWidth="1"/>
    <col min="8451" max="8451" width="13.28515625" style="522" customWidth="1"/>
    <col min="8452" max="8452" width="40.140625" style="522" customWidth="1"/>
    <col min="8453" max="8453" width="4.7109375" style="522" customWidth="1"/>
    <col min="8454" max="8454" width="9.5703125" style="522" customWidth="1"/>
    <col min="8455" max="8455" width="11.42578125" style="522" customWidth="1"/>
    <col min="8456" max="8456" width="18.140625" style="522" customWidth="1"/>
    <col min="8457" max="8704" width="9" style="522"/>
    <col min="8705" max="8705" width="6" style="522" customWidth="1"/>
    <col min="8706" max="8706" width="7.42578125" style="522" customWidth="1"/>
    <col min="8707" max="8707" width="13.28515625" style="522" customWidth="1"/>
    <col min="8708" max="8708" width="40.140625" style="522" customWidth="1"/>
    <col min="8709" max="8709" width="4.7109375" style="522" customWidth="1"/>
    <col min="8710" max="8710" width="9.5703125" style="522" customWidth="1"/>
    <col min="8711" max="8711" width="11.42578125" style="522" customWidth="1"/>
    <col min="8712" max="8712" width="18.140625" style="522" customWidth="1"/>
    <col min="8713" max="8960" width="9" style="522"/>
    <col min="8961" max="8961" width="6" style="522" customWidth="1"/>
    <col min="8962" max="8962" width="7.42578125" style="522" customWidth="1"/>
    <col min="8963" max="8963" width="13.28515625" style="522" customWidth="1"/>
    <col min="8964" max="8964" width="40.140625" style="522" customWidth="1"/>
    <col min="8965" max="8965" width="4.7109375" style="522" customWidth="1"/>
    <col min="8966" max="8966" width="9.5703125" style="522" customWidth="1"/>
    <col min="8967" max="8967" width="11.42578125" style="522" customWidth="1"/>
    <col min="8968" max="8968" width="18.140625" style="522" customWidth="1"/>
    <col min="8969" max="9216" width="9" style="522"/>
    <col min="9217" max="9217" width="6" style="522" customWidth="1"/>
    <col min="9218" max="9218" width="7.42578125" style="522" customWidth="1"/>
    <col min="9219" max="9219" width="13.28515625" style="522" customWidth="1"/>
    <col min="9220" max="9220" width="40.140625" style="522" customWidth="1"/>
    <col min="9221" max="9221" width="4.7109375" style="522" customWidth="1"/>
    <col min="9222" max="9222" width="9.5703125" style="522" customWidth="1"/>
    <col min="9223" max="9223" width="11.42578125" style="522" customWidth="1"/>
    <col min="9224" max="9224" width="18.140625" style="522" customWidth="1"/>
    <col min="9225" max="9472" width="9" style="522"/>
    <col min="9473" max="9473" width="6" style="522" customWidth="1"/>
    <col min="9474" max="9474" width="7.42578125" style="522" customWidth="1"/>
    <col min="9475" max="9475" width="13.28515625" style="522" customWidth="1"/>
    <col min="9476" max="9476" width="40.140625" style="522" customWidth="1"/>
    <col min="9477" max="9477" width="4.7109375" style="522" customWidth="1"/>
    <col min="9478" max="9478" width="9.5703125" style="522" customWidth="1"/>
    <col min="9479" max="9479" width="11.42578125" style="522" customWidth="1"/>
    <col min="9480" max="9480" width="18.140625" style="522" customWidth="1"/>
    <col min="9481" max="9728" width="9" style="522"/>
    <col min="9729" max="9729" width="6" style="522" customWidth="1"/>
    <col min="9730" max="9730" width="7.42578125" style="522" customWidth="1"/>
    <col min="9731" max="9731" width="13.28515625" style="522" customWidth="1"/>
    <col min="9732" max="9732" width="40.140625" style="522" customWidth="1"/>
    <col min="9733" max="9733" width="4.7109375" style="522" customWidth="1"/>
    <col min="9734" max="9734" width="9.5703125" style="522" customWidth="1"/>
    <col min="9735" max="9735" width="11.42578125" style="522" customWidth="1"/>
    <col min="9736" max="9736" width="18.140625" style="522" customWidth="1"/>
    <col min="9737" max="9984" width="9" style="522"/>
    <col min="9985" max="9985" width="6" style="522" customWidth="1"/>
    <col min="9986" max="9986" width="7.42578125" style="522" customWidth="1"/>
    <col min="9987" max="9987" width="13.28515625" style="522" customWidth="1"/>
    <col min="9988" max="9988" width="40.140625" style="522" customWidth="1"/>
    <col min="9989" max="9989" width="4.7109375" style="522" customWidth="1"/>
    <col min="9990" max="9990" width="9.5703125" style="522" customWidth="1"/>
    <col min="9991" max="9991" width="11.42578125" style="522" customWidth="1"/>
    <col min="9992" max="9992" width="18.140625" style="522" customWidth="1"/>
    <col min="9993" max="10240" width="9" style="522"/>
    <col min="10241" max="10241" width="6" style="522" customWidth="1"/>
    <col min="10242" max="10242" width="7.42578125" style="522" customWidth="1"/>
    <col min="10243" max="10243" width="13.28515625" style="522" customWidth="1"/>
    <col min="10244" max="10244" width="40.140625" style="522" customWidth="1"/>
    <col min="10245" max="10245" width="4.7109375" style="522" customWidth="1"/>
    <col min="10246" max="10246" width="9.5703125" style="522" customWidth="1"/>
    <col min="10247" max="10247" width="11.42578125" style="522" customWidth="1"/>
    <col min="10248" max="10248" width="18.140625" style="522" customWidth="1"/>
    <col min="10249" max="10496" width="9" style="522"/>
    <col min="10497" max="10497" width="6" style="522" customWidth="1"/>
    <col min="10498" max="10498" width="7.42578125" style="522" customWidth="1"/>
    <col min="10499" max="10499" width="13.28515625" style="522" customWidth="1"/>
    <col min="10500" max="10500" width="40.140625" style="522" customWidth="1"/>
    <col min="10501" max="10501" width="4.7109375" style="522" customWidth="1"/>
    <col min="10502" max="10502" width="9.5703125" style="522" customWidth="1"/>
    <col min="10503" max="10503" width="11.42578125" style="522" customWidth="1"/>
    <col min="10504" max="10504" width="18.140625" style="522" customWidth="1"/>
    <col min="10505" max="10752" width="9" style="522"/>
    <col min="10753" max="10753" width="6" style="522" customWidth="1"/>
    <col min="10754" max="10754" width="7.42578125" style="522" customWidth="1"/>
    <col min="10755" max="10755" width="13.28515625" style="522" customWidth="1"/>
    <col min="10756" max="10756" width="40.140625" style="522" customWidth="1"/>
    <col min="10757" max="10757" width="4.7109375" style="522" customWidth="1"/>
    <col min="10758" max="10758" width="9.5703125" style="522" customWidth="1"/>
    <col min="10759" max="10759" width="11.42578125" style="522" customWidth="1"/>
    <col min="10760" max="10760" width="18.140625" style="522" customWidth="1"/>
    <col min="10761" max="11008" width="9" style="522"/>
    <col min="11009" max="11009" width="6" style="522" customWidth="1"/>
    <col min="11010" max="11010" width="7.42578125" style="522" customWidth="1"/>
    <col min="11011" max="11011" width="13.28515625" style="522" customWidth="1"/>
    <col min="11012" max="11012" width="40.140625" style="522" customWidth="1"/>
    <col min="11013" max="11013" width="4.7109375" style="522" customWidth="1"/>
    <col min="11014" max="11014" width="9.5703125" style="522" customWidth="1"/>
    <col min="11015" max="11015" width="11.42578125" style="522" customWidth="1"/>
    <col min="11016" max="11016" width="18.140625" style="522" customWidth="1"/>
    <col min="11017" max="11264" width="9" style="522"/>
    <col min="11265" max="11265" width="6" style="522" customWidth="1"/>
    <col min="11266" max="11266" width="7.42578125" style="522" customWidth="1"/>
    <col min="11267" max="11267" width="13.28515625" style="522" customWidth="1"/>
    <col min="11268" max="11268" width="40.140625" style="522" customWidth="1"/>
    <col min="11269" max="11269" width="4.7109375" style="522" customWidth="1"/>
    <col min="11270" max="11270" width="9.5703125" style="522" customWidth="1"/>
    <col min="11271" max="11271" width="11.42578125" style="522" customWidth="1"/>
    <col min="11272" max="11272" width="18.140625" style="522" customWidth="1"/>
    <col min="11273" max="11520" width="9" style="522"/>
    <col min="11521" max="11521" width="6" style="522" customWidth="1"/>
    <col min="11522" max="11522" width="7.42578125" style="522" customWidth="1"/>
    <col min="11523" max="11523" width="13.28515625" style="522" customWidth="1"/>
    <col min="11524" max="11524" width="40.140625" style="522" customWidth="1"/>
    <col min="11525" max="11525" width="4.7109375" style="522" customWidth="1"/>
    <col min="11526" max="11526" width="9.5703125" style="522" customWidth="1"/>
    <col min="11527" max="11527" width="11.42578125" style="522" customWidth="1"/>
    <col min="11528" max="11528" width="18.140625" style="522" customWidth="1"/>
    <col min="11529" max="11776" width="9" style="522"/>
    <col min="11777" max="11777" width="6" style="522" customWidth="1"/>
    <col min="11778" max="11778" width="7.42578125" style="522" customWidth="1"/>
    <col min="11779" max="11779" width="13.28515625" style="522" customWidth="1"/>
    <col min="11780" max="11780" width="40.140625" style="522" customWidth="1"/>
    <col min="11781" max="11781" width="4.7109375" style="522" customWidth="1"/>
    <col min="11782" max="11782" width="9.5703125" style="522" customWidth="1"/>
    <col min="11783" max="11783" width="11.42578125" style="522" customWidth="1"/>
    <col min="11784" max="11784" width="18.140625" style="522" customWidth="1"/>
    <col min="11785" max="12032" width="9" style="522"/>
    <col min="12033" max="12033" width="6" style="522" customWidth="1"/>
    <col min="12034" max="12034" width="7.42578125" style="522" customWidth="1"/>
    <col min="12035" max="12035" width="13.28515625" style="522" customWidth="1"/>
    <col min="12036" max="12036" width="40.140625" style="522" customWidth="1"/>
    <col min="12037" max="12037" width="4.7109375" style="522" customWidth="1"/>
    <col min="12038" max="12038" width="9.5703125" style="522" customWidth="1"/>
    <col min="12039" max="12039" width="11.42578125" style="522" customWidth="1"/>
    <col min="12040" max="12040" width="18.140625" style="522" customWidth="1"/>
    <col min="12041" max="12288" width="9" style="522"/>
    <col min="12289" max="12289" width="6" style="522" customWidth="1"/>
    <col min="12290" max="12290" width="7.42578125" style="522" customWidth="1"/>
    <col min="12291" max="12291" width="13.28515625" style="522" customWidth="1"/>
    <col min="12292" max="12292" width="40.140625" style="522" customWidth="1"/>
    <col min="12293" max="12293" width="4.7109375" style="522" customWidth="1"/>
    <col min="12294" max="12294" width="9.5703125" style="522" customWidth="1"/>
    <col min="12295" max="12295" width="11.42578125" style="522" customWidth="1"/>
    <col min="12296" max="12296" width="18.140625" style="522" customWidth="1"/>
    <col min="12297" max="12544" width="9" style="522"/>
    <col min="12545" max="12545" width="6" style="522" customWidth="1"/>
    <col min="12546" max="12546" width="7.42578125" style="522" customWidth="1"/>
    <col min="12547" max="12547" width="13.28515625" style="522" customWidth="1"/>
    <col min="12548" max="12548" width="40.140625" style="522" customWidth="1"/>
    <col min="12549" max="12549" width="4.7109375" style="522" customWidth="1"/>
    <col min="12550" max="12550" width="9.5703125" style="522" customWidth="1"/>
    <col min="12551" max="12551" width="11.42578125" style="522" customWidth="1"/>
    <col min="12552" max="12552" width="18.140625" style="522" customWidth="1"/>
    <col min="12553" max="12800" width="9" style="522"/>
    <col min="12801" max="12801" width="6" style="522" customWidth="1"/>
    <col min="12802" max="12802" width="7.42578125" style="522" customWidth="1"/>
    <col min="12803" max="12803" width="13.28515625" style="522" customWidth="1"/>
    <col min="12804" max="12804" width="40.140625" style="522" customWidth="1"/>
    <col min="12805" max="12805" width="4.7109375" style="522" customWidth="1"/>
    <col min="12806" max="12806" width="9.5703125" style="522" customWidth="1"/>
    <col min="12807" max="12807" width="11.42578125" style="522" customWidth="1"/>
    <col min="12808" max="12808" width="18.140625" style="522" customWidth="1"/>
    <col min="12809" max="13056" width="9" style="522"/>
    <col min="13057" max="13057" width="6" style="522" customWidth="1"/>
    <col min="13058" max="13058" width="7.42578125" style="522" customWidth="1"/>
    <col min="13059" max="13059" width="13.28515625" style="522" customWidth="1"/>
    <col min="13060" max="13060" width="40.140625" style="522" customWidth="1"/>
    <col min="13061" max="13061" width="4.7109375" style="522" customWidth="1"/>
    <col min="13062" max="13062" width="9.5703125" style="522" customWidth="1"/>
    <col min="13063" max="13063" width="11.42578125" style="522" customWidth="1"/>
    <col min="13064" max="13064" width="18.140625" style="522" customWidth="1"/>
    <col min="13065" max="13312" width="9" style="522"/>
    <col min="13313" max="13313" width="6" style="522" customWidth="1"/>
    <col min="13314" max="13314" width="7.42578125" style="522" customWidth="1"/>
    <col min="13315" max="13315" width="13.28515625" style="522" customWidth="1"/>
    <col min="13316" max="13316" width="40.140625" style="522" customWidth="1"/>
    <col min="13317" max="13317" width="4.7109375" style="522" customWidth="1"/>
    <col min="13318" max="13318" width="9.5703125" style="522" customWidth="1"/>
    <col min="13319" max="13319" width="11.42578125" style="522" customWidth="1"/>
    <col min="13320" max="13320" width="18.140625" style="522" customWidth="1"/>
    <col min="13321" max="13568" width="9" style="522"/>
    <col min="13569" max="13569" width="6" style="522" customWidth="1"/>
    <col min="13570" max="13570" width="7.42578125" style="522" customWidth="1"/>
    <col min="13571" max="13571" width="13.28515625" style="522" customWidth="1"/>
    <col min="13572" max="13572" width="40.140625" style="522" customWidth="1"/>
    <col min="13573" max="13573" width="4.7109375" style="522" customWidth="1"/>
    <col min="13574" max="13574" width="9.5703125" style="522" customWidth="1"/>
    <col min="13575" max="13575" width="11.42578125" style="522" customWidth="1"/>
    <col min="13576" max="13576" width="18.140625" style="522" customWidth="1"/>
    <col min="13577" max="13824" width="9" style="522"/>
    <col min="13825" max="13825" width="6" style="522" customWidth="1"/>
    <col min="13826" max="13826" width="7.42578125" style="522" customWidth="1"/>
    <col min="13827" max="13827" width="13.28515625" style="522" customWidth="1"/>
    <col min="13828" max="13828" width="40.140625" style="522" customWidth="1"/>
    <col min="13829" max="13829" width="4.7109375" style="522" customWidth="1"/>
    <col min="13830" max="13830" width="9.5703125" style="522" customWidth="1"/>
    <col min="13831" max="13831" width="11.42578125" style="522" customWidth="1"/>
    <col min="13832" max="13832" width="18.140625" style="522" customWidth="1"/>
    <col min="13833" max="14080" width="9" style="522"/>
    <col min="14081" max="14081" width="6" style="522" customWidth="1"/>
    <col min="14082" max="14082" width="7.42578125" style="522" customWidth="1"/>
    <col min="14083" max="14083" width="13.28515625" style="522" customWidth="1"/>
    <col min="14084" max="14084" width="40.140625" style="522" customWidth="1"/>
    <col min="14085" max="14085" width="4.7109375" style="522" customWidth="1"/>
    <col min="14086" max="14086" width="9.5703125" style="522" customWidth="1"/>
    <col min="14087" max="14087" width="11.42578125" style="522" customWidth="1"/>
    <col min="14088" max="14088" width="18.140625" style="522" customWidth="1"/>
    <col min="14089" max="14336" width="9" style="522"/>
    <col min="14337" max="14337" width="6" style="522" customWidth="1"/>
    <col min="14338" max="14338" width="7.42578125" style="522" customWidth="1"/>
    <col min="14339" max="14339" width="13.28515625" style="522" customWidth="1"/>
    <col min="14340" max="14340" width="40.140625" style="522" customWidth="1"/>
    <col min="14341" max="14341" width="4.7109375" style="522" customWidth="1"/>
    <col min="14342" max="14342" width="9.5703125" style="522" customWidth="1"/>
    <col min="14343" max="14343" width="11.42578125" style="522" customWidth="1"/>
    <col min="14344" max="14344" width="18.140625" style="522" customWidth="1"/>
    <col min="14345" max="14592" width="9" style="522"/>
    <col min="14593" max="14593" width="6" style="522" customWidth="1"/>
    <col min="14594" max="14594" width="7.42578125" style="522" customWidth="1"/>
    <col min="14595" max="14595" width="13.28515625" style="522" customWidth="1"/>
    <col min="14596" max="14596" width="40.140625" style="522" customWidth="1"/>
    <col min="14597" max="14597" width="4.7109375" style="522" customWidth="1"/>
    <col min="14598" max="14598" width="9.5703125" style="522" customWidth="1"/>
    <col min="14599" max="14599" width="11.42578125" style="522" customWidth="1"/>
    <col min="14600" max="14600" width="18.140625" style="522" customWidth="1"/>
    <col min="14601" max="14848" width="9" style="522"/>
    <col min="14849" max="14849" width="6" style="522" customWidth="1"/>
    <col min="14850" max="14850" width="7.42578125" style="522" customWidth="1"/>
    <col min="14851" max="14851" width="13.28515625" style="522" customWidth="1"/>
    <col min="14852" max="14852" width="40.140625" style="522" customWidth="1"/>
    <col min="14853" max="14853" width="4.7109375" style="522" customWidth="1"/>
    <col min="14854" max="14854" width="9.5703125" style="522" customWidth="1"/>
    <col min="14855" max="14855" width="11.42578125" style="522" customWidth="1"/>
    <col min="14856" max="14856" width="18.140625" style="522" customWidth="1"/>
    <col min="14857" max="15104" width="9" style="522"/>
    <col min="15105" max="15105" width="6" style="522" customWidth="1"/>
    <col min="15106" max="15106" width="7.42578125" style="522" customWidth="1"/>
    <col min="15107" max="15107" width="13.28515625" style="522" customWidth="1"/>
    <col min="15108" max="15108" width="40.140625" style="522" customWidth="1"/>
    <col min="15109" max="15109" width="4.7109375" style="522" customWidth="1"/>
    <col min="15110" max="15110" width="9.5703125" style="522" customWidth="1"/>
    <col min="15111" max="15111" width="11.42578125" style="522" customWidth="1"/>
    <col min="15112" max="15112" width="18.140625" style="522" customWidth="1"/>
    <col min="15113" max="15360" width="9" style="522"/>
    <col min="15361" max="15361" width="6" style="522" customWidth="1"/>
    <col min="15362" max="15362" width="7.42578125" style="522" customWidth="1"/>
    <col min="15363" max="15363" width="13.28515625" style="522" customWidth="1"/>
    <col min="15364" max="15364" width="40.140625" style="522" customWidth="1"/>
    <col min="15365" max="15365" width="4.7109375" style="522" customWidth="1"/>
    <col min="15366" max="15366" width="9.5703125" style="522" customWidth="1"/>
    <col min="15367" max="15367" width="11.42578125" style="522" customWidth="1"/>
    <col min="15368" max="15368" width="18.140625" style="522" customWidth="1"/>
    <col min="15369" max="15616" width="9" style="522"/>
    <col min="15617" max="15617" width="6" style="522" customWidth="1"/>
    <col min="15618" max="15618" width="7.42578125" style="522" customWidth="1"/>
    <col min="15619" max="15619" width="13.28515625" style="522" customWidth="1"/>
    <col min="15620" max="15620" width="40.140625" style="522" customWidth="1"/>
    <col min="15621" max="15621" width="4.7109375" style="522" customWidth="1"/>
    <col min="15622" max="15622" width="9.5703125" style="522" customWidth="1"/>
    <col min="15623" max="15623" width="11.42578125" style="522" customWidth="1"/>
    <col min="15624" max="15624" width="18.140625" style="522" customWidth="1"/>
    <col min="15625" max="15872" width="9" style="522"/>
    <col min="15873" max="15873" width="6" style="522" customWidth="1"/>
    <col min="15874" max="15874" width="7.42578125" style="522" customWidth="1"/>
    <col min="15875" max="15875" width="13.28515625" style="522" customWidth="1"/>
    <col min="15876" max="15876" width="40.140625" style="522" customWidth="1"/>
    <col min="15877" max="15877" width="4.7109375" style="522" customWidth="1"/>
    <col min="15878" max="15878" width="9.5703125" style="522" customWidth="1"/>
    <col min="15879" max="15879" width="11.42578125" style="522" customWidth="1"/>
    <col min="15880" max="15880" width="18.140625" style="522" customWidth="1"/>
    <col min="15881" max="16128" width="9" style="522"/>
    <col min="16129" max="16129" width="6" style="522" customWidth="1"/>
    <col min="16130" max="16130" width="7.42578125" style="522" customWidth="1"/>
    <col min="16131" max="16131" width="13.28515625" style="522" customWidth="1"/>
    <col min="16132" max="16132" width="40.140625" style="522" customWidth="1"/>
    <col min="16133" max="16133" width="4.7109375" style="522" customWidth="1"/>
    <col min="16134" max="16134" width="9.5703125" style="522" customWidth="1"/>
    <col min="16135" max="16135" width="11.42578125" style="522" customWidth="1"/>
    <col min="16136" max="16136" width="18.140625" style="522" customWidth="1"/>
    <col min="16137" max="16384" width="9" style="522"/>
  </cols>
  <sheetData>
    <row r="1" spans="1:21" s="10" customFormat="1" ht="20.25" customHeight="1" x14ac:dyDescent="0.2">
      <c r="A1" s="511" t="str">
        <f>Titul!A13</f>
        <v>F.2.2.1.4.</v>
      </c>
      <c r="B1" s="511"/>
      <c r="C1" s="511" t="str">
        <f>Titul!B1</f>
        <v>Soupis prací a dodávek</v>
      </c>
      <c r="D1" s="149"/>
      <c r="E1" s="149"/>
      <c r="F1" s="150"/>
      <c r="G1" s="151"/>
      <c r="H1" s="586"/>
      <c r="I1" s="150"/>
      <c r="J1" s="153"/>
      <c r="K1" s="153"/>
      <c r="L1" s="154"/>
      <c r="U1" s="1"/>
    </row>
    <row r="2" spans="1:21" ht="12.75" customHeight="1" x14ac:dyDescent="0.2">
      <c r="A2" s="130" t="s">
        <v>557</v>
      </c>
      <c r="B2" s="130"/>
      <c r="C2" s="130"/>
      <c r="D2" s="130"/>
      <c r="E2" s="130"/>
      <c r="F2" s="130"/>
      <c r="G2" s="130"/>
      <c r="H2" s="587"/>
    </row>
    <row r="3" spans="1:21" ht="12.75" customHeight="1" x14ac:dyDescent="0.2">
      <c r="A3" s="130" t="s">
        <v>693</v>
      </c>
      <c r="B3" s="130"/>
      <c r="C3" s="130"/>
      <c r="D3" s="130"/>
      <c r="E3" s="130"/>
      <c r="F3" s="130"/>
      <c r="G3" s="130"/>
      <c r="H3" s="587"/>
    </row>
    <row r="4" spans="1:21" ht="13.5" customHeight="1" x14ac:dyDescent="0.2">
      <c r="A4" s="131"/>
      <c r="B4" s="130"/>
      <c r="C4" s="131"/>
      <c r="D4" s="130"/>
      <c r="E4" s="130"/>
      <c r="F4" s="130"/>
      <c r="G4" s="130"/>
      <c r="H4" s="587"/>
    </row>
    <row r="5" spans="1:21" ht="6.75" customHeight="1" x14ac:dyDescent="0.2">
      <c r="A5" s="132"/>
      <c r="B5" s="133"/>
      <c r="C5" s="134"/>
      <c r="D5" s="133"/>
      <c r="E5" s="133"/>
      <c r="F5" s="135"/>
      <c r="G5" s="136"/>
      <c r="H5" s="588"/>
    </row>
    <row r="6" spans="1:21" ht="12.75" customHeight="1" x14ac:dyDescent="0.2">
      <c r="A6" s="137" t="s">
        <v>559</v>
      </c>
      <c r="B6" s="137"/>
      <c r="C6" s="137"/>
      <c r="D6" s="137"/>
      <c r="E6" s="137"/>
      <c r="F6" s="137"/>
      <c r="G6" s="137"/>
      <c r="H6" s="589"/>
    </row>
    <row r="7" spans="1:21" ht="13.5" customHeight="1" x14ac:dyDescent="0.2">
      <c r="A7" s="137" t="s">
        <v>39</v>
      </c>
      <c r="B7" s="137"/>
      <c r="C7" s="137"/>
      <c r="D7" s="137"/>
      <c r="E7" s="137"/>
      <c r="F7" s="137"/>
      <c r="G7" s="137" t="s">
        <v>560</v>
      </c>
      <c r="H7" s="589"/>
    </row>
    <row r="8" spans="1:21" ht="13.5" customHeight="1" x14ac:dyDescent="0.2">
      <c r="A8" s="137" t="s">
        <v>561</v>
      </c>
      <c r="B8" s="138"/>
      <c r="C8" s="138"/>
      <c r="D8" s="138"/>
      <c r="E8" s="138"/>
      <c r="F8" s="139"/>
      <c r="G8" s="137" t="s">
        <v>610</v>
      </c>
      <c r="H8" s="590"/>
    </row>
    <row r="9" spans="1:21" ht="6" customHeight="1" thickBot="1" x14ac:dyDescent="0.25">
      <c r="A9" s="140"/>
      <c r="B9" s="140"/>
      <c r="C9" s="140"/>
      <c r="D9" s="140"/>
      <c r="E9" s="140"/>
      <c r="F9" s="140"/>
      <c r="G9" s="140"/>
      <c r="H9" s="591"/>
    </row>
    <row r="10" spans="1:21" ht="25.5" customHeight="1" thickBot="1" x14ac:dyDescent="0.25">
      <c r="A10" s="141" t="s">
        <v>563</v>
      </c>
      <c r="B10" s="141" t="s">
        <v>1</v>
      </c>
      <c r="C10" s="141" t="s">
        <v>2</v>
      </c>
      <c r="D10" s="141" t="s">
        <v>3</v>
      </c>
      <c r="E10" s="141" t="s">
        <v>4</v>
      </c>
      <c r="F10" s="141" t="s">
        <v>5</v>
      </c>
      <c r="G10" s="141" t="s">
        <v>6</v>
      </c>
      <c r="H10" s="592" t="s">
        <v>7</v>
      </c>
    </row>
    <row r="11" spans="1:21" ht="12.75" hidden="1" customHeight="1" x14ac:dyDescent="0.2">
      <c r="A11" s="141" t="s">
        <v>9</v>
      </c>
      <c r="B11" s="141" t="s">
        <v>12</v>
      </c>
      <c r="C11" s="141" t="s">
        <v>14</v>
      </c>
      <c r="D11" s="141" t="s">
        <v>17</v>
      </c>
      <c r="E11" s="141" t="s">
        <v>18</v>
      </c>
      <c r="F11" s="141" t="s">
        <v>20</v>
      </c>
      <c r="G11" s="141" t="s">
        <v>21</v>
      </c>
      <c r="H11" s="592" t="s">
        <v>23</v>
      </c>
    </row>
    <row r="12" spans="1:21" ht="4.5" customHeight="1" x14ac:dyDescent="0.2">
      <c r="A12" s="140"/>
      <c r="B12" s="140"/>
      <c r="C12" s="140"/>
      <c r="D12" s="140"/>
      <c r="E12" s="140"/>
      <c r="F12" s="140"/>
      <c r="G12" s="140"/>
      <c r="H12" s="591"/>
    </row>
    <row r="13" spans="1:21" ht="30.75" customHeight="1" x14ac:dyDescent="0.25">
      <c r="A13" s="146"/>
      <c r="B13" s="147"/>
      <c r="C13" s="147" t="s">
        <v>8</v>
      </c>
      <c r="D13" s="147" t="s">
        <v>564</v>
      </c>
      <c r="E13" s="147"/>
      <c r="F13" s="148"/>
      <c r="G13" s="129"/>
      <c r="H13" s="593">
        <f>H14+H17+H23+H33+H97+H102</f>
        <v>0</v>
      </c>
    </row>
    <row r="14" spans="1:21" ht="28.5" customHeight="1" x14ac:dyDescent="0.2">
      <c r="A14" s="434"/>
      <c r="B14" s="435"/>
      <c r="C14" s="435" t="s">
        <v>9</v>
      </c>
      <c r="D14" s="435" t="s">
        <v>565</v>
      </c>
      <c r="E14" s="435"/>
      <c r="F14" s="436"/>
      <c r="G14" s="437"/>
      <c r="H14" s="594">
        <f>SUM(H15:H16)</f>
        <v>0</v>
      </c>
    </row>
    <row r="15" spans="1:21" ht="24" customHeight="1" x14ac:dyDescent="0.2">
      <c r="A15" s="142">
        <v>1</v>
      </c>
      <c r="B15" s="143" t="s">
        <v>15</v>
      </c>
      <c r="C15" s="143" t="s">
        <v>694</v>
      </c>
      <c r="D15" s="143" t="s">
        <v>695</v>
      </c>
      <c r="E15" s="143" t="s">
        <v>16</v>
      </c>
      <c r="F15" s="144">
        <v>284</v>
      </c>
      <c r="G15" s="145">
        <v>0</v>
      </c>
      <c r="H15" s="595">
        <f>F15*G15</f>
        <v>0</v>
      </c>
    </row>
    <row r="16" spans="1:21" ht="24" customHeight="1" x14ac:dyDescent="0.2">
      <c r="A16" s="142">
        <v>2</v>
      </c>
      <c r="B16" s="143" t="s">
        <v>10</v>
      </c>
      <c r="C16" s="143" t="s">
        <v>586</v>
      </c>
      <c r="D16" s="143" t="s">
        <v>587</v>
      </c>
      <c r="E16" s="143" t="s">
        <v>22</v>
      </c>
      <c r="F16" s="144">
        <v>25.193999999999999</v>
      </c>
      <c r="G16" s="145">
        <v>0</v>
      </c>
      <c r="H16" s="595">
        <f>F16*G16</f>
        <v>0</v>
      </c>
    </row>
    <row r="17" spans="1:8" ht="28.5" customHeight="1" x14ac:dyDescent="0.2">
      <c r="A17" s="434"/>
      <c r="B17" s="435"/>
      <c r="C17" s="435" t="s">
        <v>14</v>
      </c>
      <c r="D17" s="435" t="s">
        <v>696</v>
      </c>
      <c r="E17" s="435"/>
      <c r="F17" s="436"/>
      <c r="G17" s="437"/>
      <c r="H17" s="594">
        <f>SUM(H18:H21)</f>
        <v>0</v>
      </c>
    </row>
    <row r="18" spans="1:8" ht="24" customHeight="1" x14ac:dyDescent="0.2">
      <c r="A18" s="142">
        <v>3</v>
      </c>
      <c r="B18" s="143" t="s">
        <v>27</v>
      </c>
      <c r="C18" s="143" t="s">
        <v>28</v>
      </c>
      <c r="D18" s="143" t="s">
        <v>697</v>
      </c>
      <c r="E18" s="143" t="s">
        <v>19</v>
      </c>
      <c r="F18" s="144">
        <v>1.45</v>
      </c>
      <c r="G18" s="145">
        <v>0</v>
      </c>
      <c r="H18" s="595">
        <f t="shared" ref="H18:H21" si="0">F18*G18</f>
        <v>0</v>
      </c>
    </row>
    <row r="19" spans="1:8" ht="13.5" customHeight="1" x14ac:dyDescent="0.2">
      <c r="A19" s="142">
        <v>4</v>
      </c>
      <c r="B19" s="143" t="s">
        <v>27</v>
      </c>
      <c r="C19" s="143" t="s">
        <v>29</v>
      </c>
      <c r="D19" s="143" t="s">
        <v>698</v>
      </c>
      <c r="E19" s="143" t="s">
        <v>30</v>
      </c>
      <c r="F19" s="144">
        <v>17.5</v>
      </c>
      <c r="G19" s="145">
        <v>0</v>
      </c>
      <c r="H19" s="595">
        <f t="shared" si="0"/>
        <v>0</v>
      </c>
    </row>
    <row r="20" spans="1:8" ht="13.5" customHeight="1" x14ac:dyDescent="0.2">
      <c r="A20" s="142">
        <v>5</v>
      </c>
      <c r="B20" s="143" t="s">
        <v>27</v>
      </c>
      <c r="C20" s="143" t="s">
        <v>31</v>
      </c>
      <c r="D20" s="143" t="s">
        <v>699</v>
      </c>
      <c r="E20" s="143" t="s">
        <v>30</v>
      </c>
      <c r="F20" s="144">
        <v>17.5</v>
      </c>
      <c r="G20" s="145">
        <v>0</v>
      </c>
      <c r="H20" s="595">
        <f t="shared" si="0"/>
        <v>0</v>
      </c>
    </row>
    <row r="21" spans="1:8" ht="24" customHeight="1" x14ac:dyDescent="0.2">
      <c r="A21" s="142">
        <v>6</v>
      </c>
      <c r="B21" s="143" t="s">
        <v>27</v>
      </c>
      <c r="C21" s="143" t="s">
        <v>32</v>
      </c>
      <c r="D21" s="143" t="s">
        <v>700</v>
      </c>
      <c r="E21" s="143" t="s">
        <v>22</v>
      </c>
      <c r="F21" s="144">
        <v>0.10100000000000001</v>
      </c>
      <c r="G21" s="145">
        <v>0</v>
      </c>
      <c r="H21" s="595">
        <f t="shared" si="0"/>
        <v>0</v>
      </c>
    </row>
    <row r="22" spans="1:8" ht="13.5" customHeight="1" x14ac:dyDescent="0.2">
      <c r="A22" s="438"/>
      <c r="B22" s="439"/>
      <c r="C22" s="439"/>
      <c r="D22" s="439" t="s">
        <v>701</v>
      </c>
      <c r="E22" s="439"/>
      <c r="F22" s="440">
        <v>0.10100000000000001</v>
      </c>
      <c r="G22" s="441"/>
      <c r="H22" s="597"/>
    </row>
    <row r="23" spans="1:8" ht="28.5" customHeight="1" x14ac:dyDescent="0.2">
      <c r="A23" s="434"/>
      <c r="B23" s="435"/>
      <c r="C23" s="435" t="s">
        <v>20</v>
      </c>
      <c r="D23" s="435" t="s">
        <v>702</v>
      </c>
      <c r="E23" s="435"/>
      <c r="F23" s="436"/>
      <c r="G23" s="437"/>
      <c r="H23" s="594">
        <f>SUM(H24:H31)</f>
        <v>0</v>
      </c>
    </row>
    <row r="24" spans="1:8" ht="24" customHeight="1" x14ac:dyDescent="0.2">
      <c r="A24" s="142">
        <v>7</v>
      </c>
      <c r="B24" s="143" t="s">
        <v>703</v>
      </c>
      <c r="C24" s="143" t="s">
        <v>704</v>
      </c>
      <c r="D24" s="143" t="s">
        <v>705</v>
      </c>
      <c r="E24" s="143" t="s">
        <v>30</v>
      </c>
      <c r="F24" s="144">
        <v>598.68100000000004</v>
      </c>
      <c r="G24" s="145">
        <v>0</v>
      </c>
      <c r="H24" s="595">
        <f>F24*G24</f>
        <v>0</v>
      </c>
    </row>
    <row r="25" spans="1:8" ht="13.5" customHeight="1" x14ac:dyDescent="0.2">
      <c r="A25" s="438"/>
      <c r="B25" s="439"/>
      <c r="C25" s="439"/>
      <c r="D25" s="439" t="s">
        <v>706</v>
      </c>
      <c r="E25" s="439"/>
      <c r="F25" s="440">
        <v>33.44</v>
      </c>
      <c r="G25" s="441"/>
      <c r="H25" s="597"/>
    </row>
    <row r="26" spans="1:8" ht="13.5" customHeight="1" x14ac:dyDescent="0.2">
      <c r="A26" s="438"/>
      <c r="B26" s="439"/>
      <c r="C26" s="439"/>
      <c r="D26" s="439" t="s">
        <v>707</v>
      </c>
      <c r="E26" s="439"/>
      <c r="F26" s="440">
        <v>506.79</v>
      </c>
      <c r="G26" s="441"/>
      <c r="H26" s="597"/>
    </row>
    <row r="27" spans="1:8" ht="13.5" customHeight="1" x14ac:dyDescent="0.2">
      <c r="A27" s="438"/>
      <c r="B27" s="439"/>
      <c r="C27" s="439"/>
      <c r="D27" s="439" t="s">
        <v>708</v>
      </c>
      <c r="E27" s="439"/>
      <c r="F27" s="440">
        <v>58.451000000000001</v>
      </c>
      <c r="G27" s="441"/>
      <c r="H27" s="597"/>
    </row>
    <row r="28" spans="1:8" ht="13.5" customHeight="1" x14ac:dyDescent="0.2">
      <c r="A28" s="438"/>
      <c r="B28" s="439"/>
      <c r="C28" s="439"/>
      <c r="D28" s="439" t="s">
        <v>594</v>
      </c>
      <c r="E28" s="439"/>
      <c r="F28" s="440">
        <v>598.68100000000004</v>
      </c>
      <c r="G28" s="441"/>
      <c r="H28" s="597"/>
    </row>
    <row r="29" spans="1:8" ht="13.5" customHeight="1" x14ac:dyDescent="0.2">
      <c r="A29" s="442">
        <v>8</v>
      </c>
      <c r="B29" s="443"/>
      <c r="C29" s="443" t="s">
        <v>685</v>
      </c>
      <c r="D29" s="443" t="s">
        <v>709</v>
      </c>
      <c r="E29" s="443" t="s">
        <v>30</v>
      </c>
      <c r="F29" s="444">
        <v>598.68100000000004</v>
      </c>
      <c r="G29" s="445">
        <v>0</v>
      </c>
      <c r="H29" s="598">
        <f>F29*G29</f>
        <v>0</v>
      </c>
    </row>
    <row r="30" spans="1:8" ht="24" customHeight="1" x14ac:dyDescent="0.2">
      <c r="A30" s="142">
        <v>9</v>
      </c>
      <c r="B30" s="143" t="s">
        <v>703</v>
      </c>
      <c r="C30" s="143" t="s">
        <v>710</v>
      </c>
      <c r="D30" s="143" t="s">
        <v>711</v>
      </c>
      <c r="E30" s="143" t="s">
        <v>19</v>
      </c>
      <c r="F30" s="144">
        <v>0.33200000000000002</v>
      </c>
      <c r="G30" s="145">
        <v>0</v>
      </c>
      <c r="H30" s="595">
        <f>F30*G30</f>
        <v>0</v>
      </c>
    </row>
    <row r="31" spans="1:8" ht="24" customHeight="1" x14ac:dyDescent="0.2">
      <c r="A31" s="142">
        <v>10</v>
      </c>
      <c r="B31" s="143" t="s">
        <v>703</v>
      </c>
      <c r="C31" s="143" t="s">
        <v>712</v>
      </c>
      <c r="D31" s="143" t="s">
        <v>713</v>
      </c>
      <c r="E31" s="143" t="s">
        <v>22</v>
      </c>
      <c r="F31" s="144">
        <v>1.0999999999999999E-2</v>
      </c>
      <c r="G31" s="145">
        <v>0</v>
      </c>
      <c r="H31" s="595">
        <f>F31*G31</f>
        <v>0</v>
      </c>
    </row>
    <row r="32" spans="1:8" ht="13.5" customHeight="1" x14ac:dyDescent="0.2">
      <c r="A32" s="438"/>
      <c r="B32" s="439"/>
      <c r="C32" s="439"/>
      <c r="D32" s="439" t="s">
        <v>714</v>
      </c>
      <c r="E32" s="439"/>
      <c r="F32" s="440">
        <v>1.0999999999999999E-2</v>
      </c>
      <c r="G32" s="441"/>
      <c r="H32" s="597"/>
    </row>
    <row r="33" spans="1:8" ht="28.5" customHeight="1" x14ac:dyDescent="0.2">
      <c r="A33" s="434"/>
      <c r="B33" s="435"/>
      <c r="C33" s="435" t="s">
        <v>24</v>
      </c>
      <c r="D33" s="435" t="s">
        <v>589</v>
      </c>
      <c r="E33" s="435"/>
      <c r="F33" s="436"/>
      <c r="G33" s="437"/>
      <c r="H33" s="594">
        <f>SUM(H34:H95)</f>
        <v>0</v>
      </c>
    </row>
    <row r="34" spans="1:8" ht="24" customHeight="1" x14ac:dyDescent="0.2">
      <c r="A34" s="142">
        <v>11</v>
      </c>
      <c r="B34" s="143" t="s">
        <v>33</v>
      </c>
      <c r="C34" s="143" t="s">
        <v>715</v>
      </c>
      <c r="D34" s="143" t="s">
        <v>716</v>
      </c>
      <c r="E34" s="143" t="s">
        <v>30</v>
      </c>
      <c r="F34" s="144">
        <v>763.71</v>
      </c>
      <c r="G34" s="145">
        <v>0</v>
      </c>
      <c r="H34" s="595">
        <f>F34*G34</f>
        <v>0</v>
      </c>
    </row>
    <row r="35" spans="1:8" ht="13.5" customHeight="1" x14ac:dyDescent="0.2">
      <c r="A35" s="438"/>
      <c r="B35" s="439"/>
      <c r="C35" s="439"/>
      <c r="D35" s="439" t="s">
        <v>717</v>
      </c>
      <c r="E35" s="439"/>
      <c r="F35" s="440">
        <v>235.12</v>
      </c>
      <c r="G35" s="441"/>
      <c r="H35" s="597"/>
    </row>
    <row r="36" spans="1:8" ht="13.5" customHeight="1" x14ac:dyDescent="0.2">
      <c r="A36" s="438"/>
      <c r="B36" s="439"/>
      <c r="C36" s="439"/>
      <c r="D36" s="439" t="s">
        <v>718</v>
      </c>
      <c r="E36" s="439"/>
      <c r="F36" s="440">
        <v>528.59</v>
      </c>
      <c r="G36" s="441"/>
      <c r="H36" s="597"/>
    </row>
    <row r="37" spans="1:8" ht="13.5" customHeight="1" x14ac:dyDescent="0.2">
      <c r="A37" s="438"/>
      <c r="B37" s="439"/>
      <c r="C37" s="439"/>
      <c r="D37" s="439" t="s">
        <v>594</v>
      </c>
      <c r="E37" s="439"/>
      <c r="F37" s="440">
        <v>763.71</v>
      </c>
      <c r="G37" s="441"/>
      <c r="H37" s="597"/>
    </row>
    <row r="38" spans="1:8" ht="24" customHeight="1" x14ac:dyDescent="0.2">
      <c r="A38" s="142">
        <v>12</v>
      </c>
      <c r="B38" s="143" t="s">
        <v>33</v>
      </c>
      <c r="C38" s="143" t="s">
        <v>719</v>
      </c>
      <c r="D38" s="143" t="s">
        <v>720</v>
      </c>
      <c r="E38" s="143" t="s">
        <v>30</v>
      </c>
      <c r="F38" s="144">
        <v>91645.2</v>
      </c>
      <c r="G38" s="145">
        <v>0</v>
      </c>
      <c r="H38" s="595">
        <f>F38*G38</f>
        <v>0</v>
      </c>
    </row>
    <row r="39" spans="1:8" ht="13.5" customHeight="1" x14ac:dyDescent="0.2">
      <c r="A39" s="438"/>
      <c r="B39" s="439"/>
      <c r="C39" s="439"/>
      <c r="D39" s="439" t="s">
        <v>721</v>
      </c>
      <c r="E39" s="439"/>
      <c r="F39" s="440">
        <v>28214.400000000001</v>
      </c>
      <c r="G39" s="441"/>
      <c r="H39" s="597"/>
    </row>
    <row r="40" spans="1:8" ht="13.5" customHeight="1" x14ac:dyDescent="0.2">
      <c r="A40" s="438"/>
      <c r="B40" s="439"/>
      <c r="C40" s="439"/>
      <c r="D40" s="439" t="s">
        <v>722</v>
      </c>
      <c r="E40" s="439"/>
      <c r="F40" s="440">
        <v>63430.8</v>
      </c>
      <c r="G40" s="441"/>
      <c r="H40" s="597"/>
    </row>
    <row r="41" spans="1:8" ht="13.5" customHeight="1" x14ac:dyDescent="0.2">
      <c r="A41" s="438"/>
      <c r="B41" s="439"/>
      <c r="C41" s="439"/>
      <c r="D41" s="439" t="s">
        <v>594</v>
      </c>
      <c r="E41" s="439"/>
      <c r="F41" s="440">
        <v>91645.2</v>
      </c>
      <c r="G41" s="441"/>
      <c r="H41" s="597"/>
    </row>
    <row r="42" spans="1:8" ht="24" customHeight="1" x14ac:dyDescent="0.2">
      <c r="A42" s="142">
        <v>13</v>
      </c>
      <c r="B42" s="143" t="s">
        <v>33</v>
      </c>
      <c r="C42" s="143" t="s">
        <v>723</v>
      </c>
      <c r="D42" s="143" t="s">
        <v>724</v>
      </c>
      <c r="E42" s="143" t="s">
        <v>30</v>
      </c>
      <c r="F42" s="144">
        <v>763.71</v>
      </c>
      <c r="G42" s="145">
        <v>0</v>
      </c>
      <c r="H42" s="595">
        <f>F42*G42</f>
        <v>0</v>
      </c>
    </row>
    <row r="43" spans="1:8" ht="13.5" customHeight="1" x14ac:dyDescent="0.2">
      <c r="A43" s="438"/>
      <c r="B43" s="439"/>
      <c r="C43" s="439"/>
      <c r="D43" s="439" t="s">
        <v>717</v>
      </c>
      <c r="E43" s="439"/>
      <c r="F43" s="440">
        <v>235.12</v>
      </c>
      <c r="G43" s="441"/>
      <c r="H43" s="597"/>
    </row>
    <row r="44" spans="1:8" ht="13.5" customHeight="1" x14ac:dyDescent="0.2">
      <c r="A44" s="438"/>
      <c r="B44" s="439"/>
      <c r="C44" s="439"/>
      <c r="D44" s="439" t="s">
        <v>725</v>
      </c>
      <c r="E44" s="439"/>
      <c r="F44" s="440">
        <v>528.59</v>
      </c>
      <c r="G44" s="441"/>
      <c r="H44" s="597"/>
    </row>
    <row r="45" spans="1:8" ht="13.5" customHeight="1" x14ac:dyDescent="0.2">
      <c r="A45" s="438"/>
      <c r="B45" s="439"/>
      <c r="C45" s="439"/>
      <c r="D45" s="439" t="s">
        <v>594</v>
      </c>
      <c r="E45" s="439"/>
      <c r="F45" s="440">
        <v>763.71</v>
      </c>
      <c r="G45" s="441"/>
      <c r="H45" s="597"/>
    </row>
    <row r="46" spans="1:8" ht="13.5" customHeight="1" x14ac:dyDescent="0.2">
      <c r="A46" s="142">
        <v>14</v>
      </c>
      <c r="B46" s="143" t="s">
        <v>33</v>
      </c>
      <c r="C46" s="143" t="s">
        <v>726</v>
      </c>
      <c r="D46" s="143" t="s">
        <v>727</v>
      </c>
      <c r="E46" s="143" t="s">
        <v>25</v>
      </c>
      <c r="F46" s="144">
        <v>8</v>
      </c>
      <c r="G46" s="145">
        <v>0</v>
      </c>
      <c r="H46" s="595">
        <f>F46*G46</f>
        <v>0</v>
      </c>
    </row>
    <row r="47" spans="1:8" ht="13.5" customHeight="1" x14ac:dyDescent="0.2">
      <c r="A47" s="438"/>
      <c r="B47" s="439"/>
      <c r="C47" s="439"/>
      <c r="D47" s="439" t="s">
        <v>728</v>
      </c>
      <c r="E47" s="439"/>
      <c r="F47" s="440">
        <v>8</v>
      </c>
      <c r="G47" s="441"/>
      <c r="H47" s="597"/>
    </row>
    <row r="48" spans="1:8" ht="24" customHeight="1" x14ac:dyDescent="0.2">
      <c r="A48" s="142">
        <v>15</v>
      </c>
      <c r="B48" s="143" t="s">
        <v>33</v>
      </c>
      <c r="C48" s="143" t="s">
        <v>729</v>
      </c>
      <c r="D48" s="143" t="s">
        <v>730</v>
      </c>
      <c r="E48" s="143" t="s">
        <v>25</v>
      </c>
      <c r="F48" s="144">
        <v>960</v>
      </c>
      <c r="G48" s="145">
        <v>0</v>
      </c>
      <c r="H48" s="595">
        <f>F48*G48</f>
        <v>0</v>
      </c>
    </row>
    <row r="49" spans="1:8" ht="13.5" customHeight="1" x14ac:dyDescent="0.2">
      <c r="A49" s="438"/>
      <c r="B49" s="439"/>
      <c r="C49" s="439"/>
      <c r="D49" s="439" t="s">
        <v>731</v>
      </c>
      <c r="E49" s="439"/>
      <c r="F49" s="440">
        <v>960</v>
      </c>
      <c r="G49" s="441"/>
      <c r="H49" s="597"/>
    </row>
    <row r="50" spans="1:8" ht="13.5" customHeight="1" x14ac:dyDescent="0.2">
      <c r="A50" s="142">
        <v>16</v>
      </c>
      <c r="B50" s="143" t="s">
        <v>33</v>
      </c>
      <c r="C50" s="143" t="s">
        <v>732</v>
      </c>
      <c r="D50" s="143" t="s">
        <v>733</v>
      </c>
      <c r="E50" s="143" t="s">
        <v>25</v>
      </c>
      <c r="F50" s="144">
        <v>8</v>
      </c>
      <c r="G50" s="145">
        <v>0</v>
      </c>
      <c r="H50" s="595">
        <f>F50*G50</f>
        <v>0</v>
      </c>
    </row>
    <row r="51" spans="1:8" ht="13.5" customHeight="1" x14ac:dyDescent="0.2">
      <c r="A51" s="438"/>
      <c r="B51" s="439"/>
      <c r="C51" s="439"/>
      <c r="D51" s="439" t="s">
        <v>728</v>
      </c>
      <c r="E51" s="439"/>
      <c r="F51" s="440">
        <v>8</v>
      </c>
      <c r="G51" s="441"/>
      <c r="H51" s="597"/>
    </row>
    <row r="52" spans="1:8" ht="24" customHeight="1" x14ac:dyDescent="0.2">
      <c r="A52" s="142">
        <v>17</v>
      </c>
      <c r="B52" s="143" t="s">
        <v>27</v>
      </c>
      <c r="C52" s="143" t="s">
        <v>734</v>
      </c>
      <c r="D52" s="143" t="s">
        <v>735</v>
      </c>
      <c r="E52" s="143" t="s">
        <v>19</v>
      </c>
      <c r="F52" s="144">
        <v>0.61</v>
      </c>
      <c r="G52" s="145">
        <v>0</v>
      </c>
      <c r="H52" s="595">
        <f>F52*G52</f>
        <v>0</v>
      </c>
    </row>
    <row r="53" spans="1:8" ht="13.5" customHeight="1" x14ac:dyDescent="0.2">
      <c r="A53" s="438"/>
      <c r="B53" s="439"/>
      <c r="C53" s="439"/>
      <c r="D53" s="439" t="s">
        <v>736</v>
      </c>
      <c r="E53" s="439"/>
      <c r="F53" s="440">
        <v>0.61</v>
      </c>
      <c r="G53" s="441"/>
      <c r="H53" s="597"/>
    </row>
    <row r="54" spans="1:8" ht="24" customHeight="1" x14ac:dyDescent="0.2">
      <c r="A54" s="142">
        <v>18</v>
      </c>
      <c r="B54" s="143" t="s">
        <v>626</v>
      </c>
      <c r="C54" s="143" t="s">
        <v>737</v>
      </c>
      <c r="D54" s="143" t="s">
        <v>738</v>
      </c>
      <c r="E54" s="143" t="s">
        <v>25</v>
      </c>
      <c r="F54" s="144">
        <v>0.3</v>
      </c>
      <c r="G54" s="145">
        <v>0</v>
      </c>
      <c r="H54" s="595">
        <f>F54*G54</f>
        <v>0</v>
      </c>
    </row>
    <row r="55" spans="1:8" ht="13.5" customHeight="1" x14ac:dyDescent="0.2">
      <c r="A55" s="438"/>
      <c r="B55" s="439"/>
      <c r="C55" s="439"/>
      <c r="D55" s="439" t="s">
        <v>739</v>
      </c>
      <c r="E55" s="439"/>
      <c r="F55" s="440">
        <v>0.3</v>
      </c>
      <c r="G55" s="441"/>
      <c r="H55" s="597"/>
    </row>
    <row r="56" spans="1:8" ht="13.5" customHeight="1" x14ac:dyDescent="0.2">
      <c r="A56" s="142">
        <v>19</v>
      </c>
      <c r="B56" s="143" t="s">
        <v>626</v>
      </c>
      <c r="C56" s="143" t="s">
        <v>740</v>
      </c>
      <c r="D56" s="143" t="s">
        <v>741</v>
      </c>
      <c r="E56" s="143" t="s">
        <v>30</v>
      </c>
      <c r="F56" s="144">
        <v>11.118</v>
      </c>
      <c r="G56" s="145">
        <v>0</v>
      </c>
      <c r="H56" s="595">
        <f>F56*G56</f>
        <v>0</v>
      </c>
    </row>
    <row r="57" spans="1:8" ht="13.5" customHeight="1" x14ac:dyDescent="0.2">
      <c r="A57" s="438"/>
      <c r="B57" s="439"/>
      <c r="C57" s="439"/>
      <c r="D57" s="439" t="s">
        <v>742</v>
      </c>
      <c r="E57" s="439"/>
      <c r="F57" s="440">
        <v>7.81</v>
      </c>
      <c r="G57" s="441"/>
      <c r="H57" s="597"/>
    </row>
    <row r="58" spans="1:8" ht="13.5" customHeight="1" x14ac:dyDescent="0.2">
      <c r="A58" s="438"/>
      <c r="B58" s="439"/>
      <c r="C58" s="439"/>
      <c r="D58" s="439" t="s">
        <v>743</v>
      </c>
      <c r="E58" s="439"/>
      <c r="F58" s="440">
        <v>3.3079999999999998</v>
      </c>
      <c r="G58" s="441"/>
      <c r="H58" s="597"/>
    </row>
    <row r="59" spans="1:8" ht="13.5" customHeight="1" x14ac:dyDescent="0.2">
      <c r="A59" s="438"/>
      <c r="B59" s="439"/>
      <c r="C59" s="439"/>
      <c r="D59" s="439" t="s">
        <v>594</v>
      </c>
      <c r="E59" s="439"/>
      <c r="F59" s="440">
        <v>11.118</v>
      </c>
      <c r="G59" s="441"/>
      <c r="H59" s="597"/>
    </row>
    <row r="60" spans="1:8" ht="13.5" customHeight="1" x14ac:dyDescent="0.2">
      <c r="A60" s="142">
        <v>20</v>
      </c>
      <c r="B60" s="143" t="s">
        <v>626</v>
      </c>
      <c r="C60" s="143" t="s">
        <v>744</v>
      </c>
      <c r="D60" s="143" t="s">
        <v>745</v>
      </c>
      <c r="E60" s="143" t="s">
        <v>30</v>
      </c>
      <c r="F60" s="144">
        <v>163.61000000000001</v>
      </c>
      <c r="G60" s="145">
        <v>0</v>
      </c>
      <c r="H60" s="595">
        <f>F60*G60</f>
        <v>0</v>
      </c>
    </row>
    <row r="61" spans="1:8" ht="13.5" customHeight="1" x14ac:dyDescent="0.2">
      <c r="A61" s="438"/>
      <c r="B61" s="439"/>
      <c r="C61" s="439"/>
      <c r="D61" s="439" t="s">
        <v>746</v>
      </c>
      <c r="E61" s="439"/>
      <c r="F61" s="440">
        <v>29.82</v>
      </c>
      <c r="G61" s="441"/>
      <c r="H61" s="597"/>
    </row>
    <row r="62" spans="1:8" ht="13.5" customHeight="1" x14ac:dyDescent="0.2">
      <c r="A62" s="438"/>
      <c r="B62" s="439"/>
      <c r="C62" s="439"/>
      <c r="D62" s="439" t="s">
        <v>747</v>
      </c>
      <c r="E62" s="439"/>
      <c r="F62" s="440">
        <v>133.79</v>
      </c>
      <c r="G62" s="441"/>
      <c r="H62" s="597"/>
    </row>
    <row r="63" spans="1:8" ht="13.5" customHeight="1" x14ac:dyDescent="0.2">
      <c r="A63" s="438"/>
      <c r="B63" s="439"/>
      <c r="C63" s="439"/>
      <c r="D63" s="439" t="s">
        <v>594</v>
      </c>
      <c r="E63" s="439"/>
      <c r="F63" s="440">
        <v>163.61000000000001</v>
      </c>
      <c r="G63" s="441"/>
      <c r="H63" s="597"/>
    </row>
    <row r="64" spans="1:8" ht="13.5" customHeight="1" x14ac:dyDescent="0.2">
      <c r="A64" s="142">
        <v>21</v>
      </c>
      <c r="B64" s="143" t="s">
        <v>626</v>
      </c>
      <c r="C64" s="143" t="s">
        <v>627</v>
      </c>
      <c r="D64" s="143" t="s">
        <v>628</v>
      </c>
      <c r="E64" s="143" t="s">
        <v>30</v>
      </c>
      <c r="F64" s="144">
        <v>664.37599999999998</v>
      </c>
      <c r="G64" s="145">
        <v>0</v>
      </c>
      <c r="H64" s="595">
        <f>F64*G64</f>
        <v>0</v>
      </c>
    </row>
    <row r="65" spans="1:8" ht="13.5" customHeight="1" x14ac:dyDescent="0.2">
      <c r="A65" s="438"/>
      <c r="B65" s="439"/>
      <c r="C65" s="439"/>
      <c r="D65" s="439" t="s">
        <v>748</v>
      </c>
      <c r="E65" s="439"/>
      <c r="F65" s="440">
        <v>157.59</v>
      </c>
      <c r="G65" s="441"/>
      <c r="H65" s="597" t="s">
        <v>249</v>
      </c>
    </row>
    <row r="66" spans="1:8" ht="13.5" customHeight="1" x14ac:dyDescent="0.2">
      <c r="A66" s="438"/>
      <c r="B66" s="439"/>
      <c r="C66" s="439"/>
      <c r="D66" s="439" t="s">
        <v>749</v>
      </c>
      <c r="E66" s="439"/>
      <c r="F66" s="440">
        <v>506.786</v>
      </c>
      <c r="G66" s="441"/>
      <c r="H66" s="597"/>
    </row>
    <row r="67" spans="1:8" ht="13.5" customHeight="1" x14ac:dyDescent="0.2">
      <c r="A67" s="438"/>
      <c r="B67" s="439"/>
      <c r="C67" s="439"/>
      <c r="D67" s="439" t="s">
        <v>594</v>
      </c>
      <c r="E67" s="439"/>
      <c r="F67" s="440">
        <v>664.37599999999998</v>
      </c>
      <c r="G67" s="441"/>
      <c r="H67" s="597"/>
    </row>
    <row r="68" spans="1:8" ht="24" customHeight="1" x14ac:dyDescent="0.2">
      <c r="A68" s="142">
        <v>22</v>
      </c>
      <c r="B68" s="143" t="s">
        <v>626</v>
      </c>
      <c r="C68" s="143" t="s">
        <v>629</v>
      </c>
      <c r="D68" s="143" t="s">
        <v>630</v>
      </c>
      <c r="E68" s="143" t="s">
        <v>30</v>
      </c>
      <c r="F68" s="144">
        <v>645.35699999999997</v>
      </c>
      <c r="G68" s="145">
        <v>0</v>
      </c>
      <c r="H68" s="595">
        <f>F68*G68</f>
        <v>0</v>
      </c>
    </row>
    <row r="69" spans="1:8" ht="13.5" customHeight="1" x14ac:dyDescent="0.2">
      <c r="A69" s="438"/>
      <c r="B69" s="439"/>
      <c r="C69" s="439"/>
      <c r="D69" s="439" t="s">
        <v>706</v>
      </c>
      <c r="E69" s="439"/>
      <c r="F69" s="440">
        <v>33.44</v>
      </c>
      <c r="G69" s="441"/>
      <c r="H69" s="597"/>
    </row>
    <row r="70" spans="1:8" ht="13.5" customHeight="1" x14ac:dyDescent="0.2">
      <c r="A70" s="438"/>
      <c r="B70" s="439"/>
      <c r="C70" s="439"/>
      <c r="D70" s="439" t="s">
        <v>750</v>
      </c>
      <c r="E70" s="439"/>
      <c r="F70" s="440">
        <v>506.786</v>
      </c>
      <c r="G70" s="441"/>
      <c r="H70" s="597"/>
    </row>
    <row r="71" spans="1:8" ht="13.5" customHeight="1" x14ac:dyDescent="0.2">
      <c r="A71" s="438"/>
      <c r="B71" s="439"/>
      <c r="C71" s="439"/>
      <c r="D71" s="439" t="s">
        <v>751</v>
      </c>
      <c r="E71" s="439"/>
      <c r="F71" s="440">
        <v>105.131</v>
      </c>
      <c r="G71" s="441"/>
      <c r="H71" s="597"/>
    </row>
    <row r="72" spans="1:8" ht="13.5" customHeight="1" x14ac:dyDescent="0.2">
      <c r="A72" s="438"/>
      <c r="B72" s="439"/>
      <c r="C72" s="439"/>
      <c r="D72" s="439" t="s">
        <v>594</v>
      </c>
      <c r="E72" s="439"/>
      <c r="F72" s="440">
        <v>645.35699999999997</v>
      </c>
      <c r="G72" s="441"/>
      <c r="H72" s="597"/>
    </row>
    <row r="73" spans="1:8" ht="24" customHeight="1" x14ac:dyDescent="0.2">
      <c r="A73" s="142">
        <v>23</v>
      </c>
      <c r="B73" s="143" t="s">
        <v>626</v>
      </c>
      <c r="C73" s="143" t="s">
        <v>682</v>
      </c>
      <c r="D73" s="143" t="s">
        <v>683</v>
      </c>
      <c r="E73" s="143" t="s">
        <v>30</v>
      </c>
      <c r="F73" s="144">
        <v>565.24099999999999</v>
      </c>
      <c r="G73" s="145">
        <v>0</v>
      </c>
      <c r="H73" s="595">
        <f>F73*G73</f>
        <v>0</v>
      </c>
    </row>
    <row r="74" spans="1:8" ht="13.5" customHeight="1" x14ac:dyDescent="0.2">
      <c r="A74" s="438"/>
      <c r="B74" s="439"/>
      <c r="C74" s="439"/>
      <c r="D74" s="439" t="s">
        <v>752</v>
      </c>
      <c r="E74" s="439"/>
      <c r="F74" s="440">
        <v>506.79</v>
      </c>
      <c r="G74" s="441"/>
      <c r="H74" s="597"/>
    </row>
    <row r="75" spans="1:8" ht="13.5" customHeight="1" x14ac:dyDescent="0.2">
      <c r="A75" s="438"/>
      <c r="B75" s="439"/>
      <c r="C75" s="439"/>
      <c r="D75" s="439" t="s">
        <v>753</v>
      </c>
      <c r="E75" s="439"/>
      <c r="F75" s="440">
        <v>58.451000000000001</v>
      </c>
      <c r="G75" s="441"/>
      <c r="H75" s="597"/>
    </row>
    <row r="76" spans="1:8" ht="13.5" customHeight="1" x14ac:dyDescent="0.2">
      <c r="A76" s="438"/>
      <c r="B76" s="439"/>
      <c r="C76" s="439"/>
      <c r="D76" s="439" t="s">
        <v>594</v>
      </c>
      <c r="E76" s="439"/>
      <c r="F76" s="440">
        <v>565.24099999999999</v>
      </c>
      <c r="G76" s="441"/>
      <c r="H76" s="597"/>
    </row>
    <row r="77" spans="1:8" ht="24" customHeight="1" x14ac:dyDescent="0.2">
      <c r="A77" s="142">
        <v>24</v>
      </c>
      <c r="B77" s="143" t="s">
        <v>626</v>
      </c>
      <c r="C77" s="143" t="s">
        <v>754</v>
      </c>
      <c r="D77" s="143" t="s">
        <v>755</v>
      </c>
      <c r="E77" s="143" t="s">
        <v>30</v>
      </c>
      <c r="F77" s="144">
        <v>46.68</v>
      </c>
      <c r="G77" s="145">
        <v>0</v>
      </c>
      <c r="H77" s="595">
        <f>F77*G77</f>
        <v>0</v>
      </c>
    </row>
    <row r="78" spans="1:8" ht="24" customHeight="1" x14ac:dyDescent="0.2">
      <c r="A78" s="442">
        <v>25</v>
      </c>
      <c r="B78" s="443"/>
      <c r="C78" s="443" t="s">
        <v>756</v>
      </c>
      <c r="D78" s="443" t="s">
        <v>757</v>
      </c>
      <c r="E78" s="443" t="s">
        <v>30</v>
      </c>
      <c r="F78" s="444">
        <v>51.347999999999999</v>
      </c>
      <c r="G78" s="445">
        <v>0</v>
      </c>
      <c r="H78" s="598">
        <f>F78*G78</f>
        <v>0</v>
      </c>
    </row>
    <row r="79" spans="1:8" ht="66" customHeight="1" x14ac:dyDescent="0.2">
      <c r="A79" s="532"/>
      <c r="B79" s="533"/>
      <c r="C79" s="533"/>
      <c r="D79" s="533" t="s">
        <v>758</v>
      </c>
      <c r="E79" s="533"/>
      <c r="F79" s="534"/>
      <c r="G79" s="535"/>
      <c r="H79" s="600"/>
    </row>
    <row r="80" spans="1:8" ht="13.5" customHeight="1" x14ac:dyDescent="0.2">
      <c r="A80" s="438"/>
      <c r="B80" s="439"/>
      <c r="C80" s="439"/>
      <c r="D80" s="439" t="s">
        <v>759</v>
      </c>
      <c r="E80" s="439"/>
      <c r="F80" s="440">
        <v>51.347999999999999</v>
      </c>
      <c r="G80" s="441"/>
      <c r="H80" s="597"/>
    </row>
    <row r="81" spans="1:8" ht="24" customHeight="1" x14ac:dyDescent="0.2">
      <c r="A81" s="142">
        <v>26</v>
      </c>
      <c r="B81" s="143" t="s">
        <v>626</v>
      </c>
      <c r="C81" s="143" t="s">
        <v>687</v>
      </c>
      <c r="D81" s="143" t="s">
        <v>688</v>
      </c>
      <c r="E81" s="143" t="s">
        <v>30</v>
      </c>
      <c r="F81" s="144">
        <v>133.79</v>
      </c>
      <c r="G81" s="145">
        <v>0</v>
      </c>
      <c r="H81" s="595">
        <f>F81*G81</f>
        <v>0</v>
      </c>
    </row>
    <row r="82" spans="1:8" ht="24" customHeight="1" x14ac:dyDescent="0.2">
      <c r="A82" s="142">
        <v>27</v>
      </c>
      <c r="B82" s="143" t="s">
        <v>626</v>
      </c>
      <c r="C82" s="143" t="s">
        <v>760</v>
      </c>
      <c r="D82" s="143" t="s">
        <v>761</v>
      </c>
      <c r="E82" s="143" t="s">
        <v>30</v>
      </c>
      <c r="F82" s="144">
        <v>33.44</v>
      </c>
      <c r="G82" s="145">
        <v>0</v>
      </c>
      <c r="H82" s="595">
        <f>F82*G82</f>
        <v>0</v>
      </c>
    </row>
    <row r="83" spans="1:8" ht="24" customHeight="1" x14ac:dyDescent="0.2">
      <c r="A83" s="142">
        <v>28</v>
      </c>
      <c r="B83" s="143" t="s">
        <v>626</v>
      </c>
      <c r="C83" s="143" t="s">
        <v>762</v>
      </c>
      <c r="D83" s="143" t="s">
        <v>763</v>
      </c>
      <c r="E83" s="143" t="s">
        <v>30</v>
      </c>
      <c r="F83" s="144">
        <v>29.82</v>
      </c>
      <c r="G83" s="145">
        <v>0</v>
      </c>
      <c r="H83" s="595">
        <f>F83*G83</f>
        <v>0</v>
      </c>
    </row>
    <row r="84" spans="1:8" ht="24" customHeight="1" x14ac:dyDescent="0.2">
      <c r="A84" s="442">
        <v>29</v>
      </c>
      <c r="B84" s="443"/>
      <c r="C84" s="443" t="s">
        <v>756</v>
      </c>
      <c r="D84" s="443" t="s">
        <v>757</v>
      </c>
      <c r="E84" s="443" t="s">
        <v>30</v>
      </c>
      <c r="F84" s="444">
        <v>32.802</v>
      </c>
      <c r="G84" s="445">
        <v>0</v>
      </c>
      <c r="H84" s="598">
        <f>F84*G84</f>
        <v>0</v>
      </c>
    </row>
    <row r="85" spans="1:8" ht="66" customHeight="1" x14ac:dyDescent="0.2">
      <c r="A85" s="532"/>
      <c r="B85" s="533"/>
      <c r="C85" s="533"/>
      <c r="D85" s="533" t="s">
        <v>758</v>
      </c>
      <c r="E85" s="533"/>
      <c r="F85" s="534"/>
      <c r="G85" s="535"/>
      <c r="H85" s="600"/>
    </row>
    <row r="86" spans="1:8" ht="13.5" customHeight="1" x14ac:dyDescent="0.2">
      <c r="A86" s="438"/>
      <c r="B86" s="439"/>
      <c r="C86" s="439"/>
      <c r="D86" s="439" t="s">
        <v>764</v>
      </c>
      <c r="E86" s="439"/>
      <c r="F86" s="440">
        <v>32.802</v>
      </c>
      <c r="G86" s="441"/>
      <c r="H86" s="597"/>
    </row>
    <row r="87" spans="1:8" ht="24" customHeight="1" x14ac:dyDescent="0.2">
      <c r="A87" s="142">
        <v>30</v>
      </c>
      <c r="B87" s="143" t="s">
        <v>626</v>
      </c>
      <c r="C87" s="143" t="s">
        <v>765</v>
      </c>
      <c r="D87" s="143" t="s">
        <v>766</v>
      </c>
      <c r="E87" s="143" t="s">
        <v>30</v>
      </c>
      <c r="F87" s="144">
        <v>133.79</v>
      </c>
      <c r="G87" s="145">
        <v>0</v>
      </c>
      <c r="H87" s="595">
        <f>F87*G87</f>
        <v>0</v>
      </c>
    </row>
    <row r="88" spans="1:8" ht="24" customHeight="1" x14ac:dyDescent="0.2">
      <c r="A88" s="142">
        <v>31</v>
      </c>
      <c r="B88" s="143" t="s">
        <v>626</v>
      </c>
      <c r="C88" s="143" t="s">
        <v>767</v>
      </c>
      <c r="D88" s="143" t="s">
        <v>768</v>
      </c>
      <c r="E88" s="143" t="s">
        <v>30</v>
      </c>
      <c r="F88" s="144">
        <v>133.79</v>
      </c>
      <c r="G88" s="145">
        <v>0</v>
      </c>
      <c r="H88" s="595">
        <f>F88*G88</f>
        <v>0</v>
      </c>
    </row>
    <row r="89" spans="1:8" ht="24" customHeight="1" x14ac:dyDescent="0.2">
      <c r="A89" s="142">
        <v>32</v>
      </c>
      <c r="B89" s="143" t="s">
        <v>626</v>
      </c>
      <c r="C89" s="143" t="s">
        <v>689</v>
      </c>
      <c r="D89" s="143" t="s">
        <v>690</v>
      </c>
      <c r="E89" s="143" t="s">
        <v>30</v>
      </c>
      <c r="F89" s="144">
        <v>769.51</v>
      </c>
      <c r="G89" s="145">
        <v>0</v>
      </c>
      <c r="H89" s="595">
        <f>F89*G89</f>
        <v>0</v>
      </c>
    </row>
    <row r="90" spans="1:8" ht="13.5" customHeight="1" x14ac:dyDescent="0.2">
      <c r="A90" s="438"/>
      <c r="B90" s="439"/>
      <c r="C90" s="439"/>
      <c r="D90" s="439" t="s">
        <v>769</v>
      </c>
      <c r="E90" s="439"/>
      <c r="F90" s="440">
        <v>157.59</v>
      </c>
      <c r="G90" s="441"/>
      <c r="H90" s="597"/>
    </row>
    <row r="91" spans="1:8" ht="13.5" customHeight="1" x14ac:dyDescent="0.2">
      <c r="A91" s="438"/>
      <c r="B91" s="439"/>
      <c r="C91" s="439"/>
      <c r="D91" s="439" t="s">
        <v>770</v>
      </c>
      <c r="E91" s="439"/>
      <c r="F91" s="440">
        <v>611.91999999999996</v>
      </c>
      <c r="G91" s="441"/>
      <c r="H91" s="597"/>
    </row>
    <row r="92" spans="1:8" ht="13.5" customHeight="1" x14ac:dyDescent="0.2">
      <c r="A92" s="438"/>
      <c r="B92" s="439"/>
      <c r="C92" s="439"/>
      <c r="D92" s="439" t="s">
        <v>594</v>
      </c>
      <c r="E92" s="439"/>
      <c r="F92" s="440">
        <v>769.51</v>
      </c>
      <c r="G92" s="441"/>
      <c r="H92" s="597"/>
    </row>
    <row r="93" spans="1:8" ht="13.5" customHeight="1" x14ac:dyDescent="0.2">
      <c r="A93" s="142">
        <v>33</v>
      </c>
      <c r="B93" s="143" t="s">
        <v>574</v>
      </c>
      <c r="C93" s="143" t="s">
        <v>887</v>
      </c>
      <c r="D93" s="143" t="s">
        <v>888</v>
      </c>
      <c r="E93" s="143" t="s">
        <v>304</v>
      </c>
      <c r="F93" s="144">
        <v>2</v>
      </c>
      <c r="G93" s="145">
        <v>0</v>
      </c>
      <c r="H93" s="595">
        <f>F93*G93</f>
        <v>0</v>
      </c>
    </row>
    <row r="94" spans="1:8" ht="93" customHeight="1" x14ac:dyDescent="0.2">
      <c r="A94" s="532"/>
      <c r="B94" s="533"/>
      <c r="C94" s="533"/>
      <c r="D94" s="533" t="s">
        <v>889</v>
      </c>
      <c r="E94" s="533"/>
      <c r="F94" s="534"/>
      <c r="G94" s="535"/>
      <c r="H94" s="600"/>
    </row>
    <row r="95" spans="1:8" ht="13.5" customHeight="1" x14ac:dyDescent="0.2">
      <c r="A95" s="142">
        <v>34</v>
      </c>
      <c r="B95" s="143" t="s">
        <v>574</v>
      </c>
      <c r="C95" s="143" t="s">
        <v>890</v>
      </c>
      <c r="D95" s="143" t="s">
        <v>891</v>
      </c>
      <c r="E95" s="143" t="s">
        <v>304</v>
      </c>
      <c r="F95" s="144">
        <v>2</v>
      </c>
      <c r="G95" s="145">
        <v>0</v>
      </c>
      <c r="H95" s="595">
        <f>F95*G95</f>
        <v>0</v>
      </c>
    </row>
    <row r="96" spans="1:8" ht="81.75" customHeight="1" x14ac:dyDescent="0.2">
      <c r="A96" s="532"/>
      <c r="B96" s="533"/>
      <c r="C96" s="533"/>
      <c r="D96" s="533" t="s">
        <v>892</v>
      </c>
      <c r="E96" s="533"/>
      <c r="F96" s="534"/>
      <c r="G96" s="535"/>
      <c r="H96" s="600"/>
    </row>
    <row r="97" spans="1:8" ht="28.5" customHeight="1" x14ac:dyDescent="0.2">
      <c r="A97" s="434"/>
      <c r="B97" s="435"/>
      <c r="C97" s="435" t="s">
        <v>643</v>
      </c>
      <c r="D97" s="435" t="s">
        <v>644</v>
      </c>
      <c r="E97" s="435"/>
      <c r="F97" s="436"/>
      <c r="G97" s="437"/>
      <c r="H97" s="594">
        <f>SUM(H98:H101)</f>
        <v>0</v>
      </c>
    </row>
    <row r="98" spans="1:8" ht="24" customHeight="1" x14ac:dyDescent="0.2">
      <c r="A98" s="142">
        <v>35</v>
      </c>
      <c r="B98" s="143" t="s">
        <v>27</v>
      </c>
      <c r="C98" s="143" t="s">
        <v>649</v>
      </c>
      <c r="D98" s="143" t="s">
        <v>650</v>
      </c>
      <c r="E98" s="143" t="s">
        <v>22</v>
      </c>
      <c r="F98" s="144">
        <v>25.202000000000002</v>
      </c>
      <c r="G98" s="145">
        <v>0</v>
      </c>
      <c r="H98" s="595">
        <f>F98*G98</f>
        <v>0</v>
      </c>
    </row>
    <row r="99" spans="1:8" ht="24" customHeight="1" x14ac:dyDescent="0.2">
      <c r="A99" s="142">
        <v>36</v>
      </c>
      <c r="B99" s="143" t="s">
        <v>27</v>
      </c>
      <c r="C99" s="143" t="s">
        <v>651</v>
      </c>
      <c r="D99" s="143" t="s">
        <v>652</v>
      </c>
      <c r="E99" s="143" t="s">
        <v>22</v>
      </c>
      <c r="F99" s="144">
        <v>352.82799999999997</v>
      </c>
      <c r="G99" s="145">
        <v>0</v>
      </c>
      <c r="H99" s="595">
        <f>F99*G99</f>
        <v>0</v>
      </c>
    </row>
    <row r="100" spans="1:8" ht="24" customHeight="1" x14ac:dyDescent="0.2">
      <c r="A100" s="142">
        <v>37</v>
      </c>
      <c r="B100" s="143" t="s">
        <v>27</v>
      </c>
      <c r="C100" s="143" t="s">
        <v>653</v>
      </c>
      <c r="D100" s="143" t="s">
        <v>654</v>
      </c>
      <c r="E100" s="143" t="s">
        <v>22</v>
      </c>
      <c r="F100" s="144">
        <v>25.202000000000002</v>
      </c>
      <c r="G100" s="145">
        <v>0</v>
      </c>
      <c r="H100" s="595">
        <f>F100*G100</f>
        <v>0</v>
      </c>
    </row>
    <row r="101" spans="1:8" ht="13.5" customHeight="1" x14ac:dyDescent="0.2">
      <c r="A101" s="142">
        <v>38</v>
      </c>
      <c r="B101" s="143" t="s">
        <v>27</v>
      </c>
      <c r="C101" s="143" t="s">
        <v>655</v>
      </c>
      <c r="D101" s="143" t="s">
        <v>656</v>
      </c>
      <c r="E101" s="143" t="s">
        <v>22</v>
      </c>
      <c r="F101" s="144">
        <v>25.202000000000002</v>
      </c>
      <c r="G101" s="145">
        <v>0</v>
      </c>
      <c r="H101" s="595">
        <f>F101*G101</f>
        <v>0</v>
      </c>
    </row>
    <row r="102" spans="1:8" ht="28.5" customHeight="1" x14ac:dyDescent="0.2">
      <c r="A102" s="434"/>
      <c r="B102" s="435"/>
      <c r="C102" s="435" t="s">
        <v>657</v>
      </c>
      <c r="D102" s="435" t="s">
        <v>658</v>
      </c>
      <c r="E102" s="435"/>
      <c r="F102" s="436"/>
      <c r="G102" s="437"/>
      <c r="H102" s="594">
        <f>SUM(H103)</f>
        <v>0</v>
      </c>
    </row>
    <row r="103" spans="1:8" ht="13.5" customHeight="1" x14ac:dyDescent="0.2">
      <c r="A103" s="142">
        <v>39</v>
      </c>
      <c r="B103" s="143" t="s">
        <v>27</v>
      </c>
      <c r="C103" s="143" t="s">
        <v>35</v>
      </c>
      <c r="D103" s="143" t="s">
        <v>659</v>
      </c>
      <c r="E103" s="143" t="s">
        <v>22</v>
      </c>
      <c r="F103" s="144">
        <v>54.637</v>
      </c>
      <c r="G103" s="145">
        <v>0</v>
      </c>
      <c r="H103" s="595">
        <f>F103*G103</f>
        <v>0</v>
      </c>
    </row>
    <row r="104" spans="1:8" ht="30.75" customHeight="1" x14ac:dyDescent="0.25">
      <c r="A104" s="146"/>
      <c r="B104" s="147"/>
      <c r="C104" s="147" t="s">
        <v>36</v>
      </c>
      <c r="D104" s="147" t="s">
        <v>771</v>
      </c>
      <c r="E104" s="147"/>
      <c r="F104" s="148"/>
      <c r="G104" s="129"/>
      <c r="H104" s="593">
        <f>H105+H114+H119+H125</f>
        <v>0</v>
      </c>
    </row>
    <row r="105" spans="1:8" ht="28.5" customHeight="1" x14ac:dyDescent="0.2">
      <c r="A105" s="434"/>
      <c r="B105" s="435"/>
      <c r="C105" s="435" t="s">
        <v>772</v>
      </c>
      <c r="D105" s="435" t="s">
        <v>773</v>
      </c>
      <c r="E105" s="435"/>
      <c r="F105" s="436"/>
      <c r="G105" s="437"/>
      <c r="H105" s="594">
        <f>SUM(H106:H113)</f>
        <v>0</v>
      </c>
    </row>
    <row r="106" spans="1:8" ht="13.5" customHeight="1" x14ac:dyDescent="0.2">
      <c r="A106" s="142">
        <v>40</v>
      </c>
      <c r="B106" s="143" t="s">
        <v>772</v>
      </c>
      <c r="C106" s="143" t="s">
        <v>774</v>
      </c>
      <c r="D106" s="143" t="s">
        <v>775</v>
      </c>
      <c r="E106" s="143" t="s">
        <v>30</v>
      </c>
      <c r="F106" s="144">
        <v>7.6</v>
      </c>
      <c r="G106" s="145">
        <v>0</v>
      </c>
      <c r="H106" s="595">
        <f>F106*G106</f>
        <v>0</v>
      </c>
    </row>
    <row r="107" spans="1:8" ht="13.5" customHeight="1" x14ac:dyDescent="0.2">
      <c r="A107" s="442">
        <v>41</v>
      </c>
      <c r="B107" s="443" t="s">
        <v>776</v>
      </c>
      <c r="C107" s="443" t="s">
        <v>777</v>
      </c>
      <c r="D107" s="443" t="s">
        <v>778</v>
      </c>
      <c r="E107" s="443" t="s">
        <v>26</v>
      </c>
      <c r="F107" s="444">
        <v>0.89700000000000002</v>
      </c>
      <c r="G107" s="445">
        <v>0</v>
      </c>
      <c r="H107" s="598">
        <f>F107*G107</f>
        <v>0</v>
      </c>
    </row>
    <row r="108" spans="1:8" ht="13.5" customHeight="1" x14ac:dyDescent="0.2">
      <c r="A108" s="438"/>
      <c r="B108" s="439"/>
      <c r="C108" s="439"/>
      <c r="D108" s="439" t="s">
        <v>779</v>
      </c>
      <c r="E108" s="439"/>
      <c r="F108" s="440">
        <v>0.89700000000000002</v>
      </c>
      <c r="G108" s="441"/>
      <c r="H108" s="597"/>
    </row>
    <row r="109" spans="1:8" ht="24" customHeight="1" x14ac:dyDescent="0.2">
      <c r="A109" s="142">
        <v>42</v>
      </c>
      <c r="B109" s="143" t="s">
        <v>772</v>
      </c>
      <c r="C109" s="143" t="s">
        <v>780</v>
      </c>
      <c r="D109" s="143" t="s">
        <v>781</v>
      </c>
      <c r="E109" s="143" t="s">
        <v>30</v>
      </c>
      <c r="F109" s="144">
        <v>7.6</v>
      </c>
      <c r="G109" s="145">
        <v>0</v>
      </c>
      <c r="H109" s="595">
        <f>F109*G109</f>
        <v>0</v>
      </c>
    </row>
    <row r="110" spans="1:8" ht="34.5" customHeight="1" x14ac:dyDescent="0.2">
      <c r="A110" s="442">
        <v>43</v>
      </c>
      <c r="B110" s="443" t="s">
        <v>782</v>
      </c>
      <c r="C110" s="443" t="s">
        <v>783</v>
      </c>
      <c r="D110" s="443" t="s">
        <v>784</v>
      </c>
      <c r="E110" s="443" t="s">
        <v>30</v>
      </c>
      <c r="F110" s="444">
        <v>8.74</v>
      </c>
      <c r="G110" s="445">
        <v>0</v>
      </c>
      <c r="H110" s="598">
        <f>F110*G110</f>
        <v>0</v>
      </c>
    </row>
    <row r="111" spans="1:8" ht="13.5" customHeight="1" x14ac:dyDescent="0.2">
      <c r="A111" s="438"/>
      <c r="B111" s="439"/>
      <c r="C111" s="439"/>
      <c r="D111" s="439" t="s">
        <v>785</v>
      </c>
      <c r="E111" s="439"/>
      <c r="F111" s="440">
        <v>8.74</v>
      </c>
      <c r="G111" s="441"/>
      <c r="H111" s="597"/>
    </row>
    <row r="112" spans="1:8" ht="24" customHeight="1" x14ac:dyDescent="0.2">
      <c r="A112" s="142">
        <v>44</v>
      </c>
      <c r="B112" s="143" t="s">
        <v>772</v>
      </c>
      <c r="C112" s="143" t="s">
        <v>786</v>
      </c>
      <c r="D112" s="143" t="s">
        <v>787</v>
      </c>
      <c r="E112" s="143" t="s">
        <v>30</v>
      </c>
      <c r="F112" s="144">
        <v>7.6</v>
      </c>
      <c r="G112" s="145">
        <v>0</v>
      </c>
      <c r="H112" s="595">
        <f>F112*G112</f>
        <v>0</v>
      </c>
    </row>
    <row r="113" spans="1:8" ht="24" customHeight="1" x14ac:dyDescent="0.2">
      <c r="A113" s="142">
        <v>45</v>
      </c>
      <c r="B113" s="143" t="s">
        <v>772</v>
      </c>
      <c r="C113" s="143" t="s">
        <v>788</v>
      </c>
      <c r="D113" s="143" t="s">
        <v>789</v>
      </c>
      <c r="E113" s="143" t="s">
        <v>22</v>
      </c>
      <c r="F113" s="144">
        <v>4.5999999999999999E-2</v>
      </c>
      <c r="G113" s="145">
        <v>0</v>
      </c>
      <c r="H113" s="595">
        <f>F113*G113</f>
        <v>0</v>
      </c>
    </row>
    <row r="114" spans="1:8" ht="28.5" customHeight="1" x14ac:dyDescent="0.2">
      <c r="A114" s="434"/>
      <c r="B114" s="435"/>
      <c r="C114" s="435" t="s">
        <v>37</v>
      </c>
      <c r="D114" s="435" t="s">
        <v>790</v>
      </c>
      <c r="E114" s="435"/>
      <c r="F114" s="436"/>
      <c r="G114" s="437"/>
      <c r="H114" s="594">
        <f>SUM(H115:H118)</f>
        <v>0</v>
      </c>
    </row>
    <row r="115" spans="1:8" ht="24" customHeight="1" x14ac:dyDescent="0.2">
      <c r="A115" s="142">
        <v>46</v>
      </c>
      <c r="B115" s="143" t="s">
        <v>37</v>
      </c>
      <c r="C115" s="143" t="s">
        <v>791</v>
      </c>
      <c r="D115" s="143" t="s">
        <v>792</v>
      </c>
      <c r="E115" s="143" t="s">
        <v>30</v>
      </c>
      <c r="F115" s="144">
        <v>102.68</v>
      </c>
      <c r="G115" s="145">
        <v>0</v>
      </c>
      <c r="H115" s="595">
        <f>F115*G115</f>
        <v>0</v>
      </c>
    </row>
    <row r="116" spans="1:8" ht="24" customHeight="1" x14ac:dyDescent="0.2">
      <c r="A116" s="142">
        <v>47</v>
      </c>
      <c r="B116" s="143" t="s">
        <v>37</v>
      </c>
      <c r="C116" s="143" t="s">
        <v>793</v>
      </c>
      <c r="D116" s="143" t="s">
        <v>794</v>
      </c>
      <c r="E116" s="143" t="s">
        <v>25</v>
      </c>
      <c r="F116" s="144">
        <v>94.95</v>
      </c>
      <c r="G116" s="145">
        <v>0</v>
      </c>
      <c r="H116" s="595">
        <f>F116*G116</f>
        <v>0</v>
      </c>
    </row>
    <row r="117" spans="1:8" ht="24" customHeight="1" x14ac:dyDescent="0.2">
      <c r="A117" s="142">
        <v>48</v>
      </c>
      <c r="B117" s="143" t="s">
        <v>37</v>
      </c>
      <c r="C117" s="143" t="s">
        <v>795</v>
      </c>
      <c r="D117" s="143" t="s">
        <v>796</v>
      </c>
      <c r="E117" s="143" t="s">
        <v>25</v>
      </c>
      <c r="F117" s="144">
        <v>124.7</v>
      </c>
      <c r="G117" s="145">
        <v>0</v>
      </c>
      <c r="H117" s="595">
        <f>F117*G117</f>
        <v>0</v>
      </c>
    </row>
    <row r="118" spans="1:8" ht="24" customHeight="1" x14ac:dyDescent="0.2">
      <c r="A118" s="142">
        <v>49</v>
      </c>
      <c r="B118" s="143" t="s">
        <v>37</v>
      </c>
      <c r="C118" s="143" t="s">
        <v>797</v>
      </c>
      <c r="D118" s="143" t="s">
        <v>798</v>
      </c>
      <c r="E118" s="143" t="s">
        <v>22</v>
      </c>
      <c r="F118" s="144">
        <v>1.363</v>
      </c>
      <c r="G118" s="145">
        <v>0</v>
      </c>
      <c r="H118" s="595">
        <f>F118*G118</f>
        <v>0</v>
      </c>
    </row>
    <row r="119" spans="1:8" ht="28.5" customHeight="1" x14ac:dyDescent="0.2">
      <c r="A119" s="434"/>
      <c r="B119" s="435"/>
      <c r="C119" s="435" t="s">
        <v>799</v>
      </c>
      <c r="D119" s="435" t="s">
        <v>800</v>
      </c>
      <c r="E119" s="435"/>
      <c r="F119" s="436"/>
      <c r="G119" s="437"/>
      <c r="H119" s="594">
        <f>SUM(H120:H124)</f>
        <v>0</v>
      </c>
    </row>
    <row r="120" spans="1:8" ht="13.5" customHeight="1" x14ac:dyDescent="0.2">
      <c r="A120" s="142">
        <v>50</v>
      </c>
      <c r="B120" s="143" t="s">
        <v>799</v>
      </c>
      <c r="C120" s="143" t="s">
        <v>801</v>
      </c>
      <c r="D120" s="143" t="s">
        <v>802</v>
      </c>
      <c r="E120" s="143" t="s">
        <v>30</v>
      </c>
      <c r="F120" s="144">
        <v>14.94</v>
      </c>
      <c r="G120" s="145">
        <v>0</v>
      </c>
      <c r="H120" s="595">
        <f>F120*G120</f>
        <v>0</v>
      </c>
    </row>
    <row r="121" spans="1:8" ht="34.5" customHeight="1" x14ac:dyDescent="0.2">
      <c r="A121" s="142">
        <v>51</v>
      </c>
      <c r="B121" s="143" t="s">
        <v>799</v>
      </c>
      <c r="C121" s="143" t="s">
        <v>803</v>
      </c>
      <c r="D121" s="143" t="s">
        <v>804</v>
      </c>
      <c r="E121" s="143" t="s">
        <v>30</v>
      </c>
      <c r="F121" s="144">
        <v>135.63</v>
      </c>
      <c r="G121" s="145">
        <v>0</v>
      </c>
      <c r="H121" s="595">
        <f>F121*G121</f>
        <v>0</v>
      </c>
    </row>
    <row r="122" spans="1:8" ht="34.5" customHeight="1" x14ac:dyDescent="0.2">
      <c r="A122" s="442">
        <v>52</v>
      </c>
      <c r="B122" s="443" t="s">
        <v>805</v>
      </c>
      <c r="C122" s="443" t="s">
        <v>806</v>
      </c>
      <c r="D122" s="443" t="s">
        <v>807</v>
      </c>
      <c r="E122" s="443" t="s">
        <v>30</v>
      </c>
      <c r="F122" s="444">
        <v>149.19300000000001</v>
      </c>
      <c r="G122" s="445">
        <v>0</v>
      </c>
      <c r="H122" s="598">
        <f>F122*G122</f>
        <v>0</v>
      </c>
    </row>
    <row r="123" spans="1:8" ht="13.5" customHeight="1" x14ac:dyDescent="0.2">
      <c r="A123" s="438"/>
      <c r="B123" s="439"/>
      <c r="C123" s="439"/>
      <c r="D123" s="439" t="s">
        <v>808</v>
      </c>
      <c r="E123" s="439"/>
      <c r="F123" s="440">
        <v>149.19300000000001</v>
      </c>
      <c r="G123" s="441"/>
      <c r="H123" s="597"/>
    </row>
    <row r="124" spans="1:8" ht="24" customHeight="1" x14ac:dyDescent="0.2">
      <c r="A124" s="142">
        <v>53</v>
      </c>
      <c r="B124" s="143" t="s">
        <v>799</v>
      </c>
      <c r="C124" s="143" t="s">
        <v>809</v>
      </c>
      <c r="D124" s="143" t="s">
        <v>810</v>
      </c>
      <c r="E124" s="143" t="s">
        <v>22</v>
      </c>
      <c r="F124" s="144">
        <v>2.5000000000000001E-2</v>
      </c>
      <c r="G124" s="145">
        <v>0</v>
      </c>
      <c r="H124" s="595">
        <f>F124*G124</f>
        <v>0</v>
      </c>
    </row>
    <row r="125" spans="1:8" ht="28.5" customHeight="1" x14ac:dyDescent="0.2">
      <c r="A125" s="434"/>
      <c r="B125" s="435"/>
      <c r="C125" s="435" t="s">
        <v>893</v>
      </c>
      <c r="D125" s="435" t="s">
        <v>894</v>
      </c>
      <c r="E125" s="435"/>
      <c r="F125" s="436"/>
      <c r="G125" s="437"/>
      <c r="H125" s="594">
        <f>SUM(H126:H141)</f>
        <v>0</v>
      </c>
    </row>
    <row r="126" spans="1:8" ht="24" customHeight="1" x14ac:dyDescent="0.2">
      <c r="A126" s="142">
        <v>54</v>
      </c>
      <c r="B126" s="143" t="s">
        <v>893</v>
      </c>
      <c r="C126" s="143" t="s">
        <v>895</v>
      </c>
      <c r="D126" s="143" t="s">
        <v>896</v>
      </c>
      <c r="E126" s="143" t="s">
        <v>30</v>
      </c>
      <c r="F126" s="144">
        <v>25.4</v>
      </c>
      <c r="G126" s="145">
        <v>0</v>
      </c>
      <c r="H126" s="595">
        <f>F126*G126</f>
        <v>0</v>
      </c>
    </row>
    <row r="127" spans="1:8" ht="39" customHeight="1" x14ac:dyDescent="0.2">
      <c r="A127" s="532"/>
      <c r="B127" s="533"/>
      <c r="C127" s="533"/>
      <c r="D127" s="533" t="s">
        <v>897</v>
      </c>
      <c r="E127" s="533"/>
      <c r="F127" s="534"/>
      <c r="G127" s="535"/>
      <c r="H127" s="600"/>
    </row>
    <row r="128" spans="1:8" ht="13.5" customHeight="1" x14ac:dyDescent="0.2">
      <c r="A128" s="438"/>
      <c r="B128" s="439"/>
      <c r="C128" s="439"/>
      <c r="D128" s="439" t="s">
        <v>898</v>
      </c>
      <c r="E128" s="439"/>
      <c r="F128" s="440">
        <v>5.4</v>
      </c>
      <c r="G128" s="441"/>
      <c r="H128" s="597"/>
    </row>
    <row r="129" spans="1:8" ht="13.5" customHeight="1" x14ac:dyDescent="0.2">
      <c r="A129" s="438"/>
      <c r="B129" s="439"/>
      <c r="C129" s="439"/>
      <c r="D129" s="439" t="s">
        <v>899</v>
      </c>
      <c r="E129" s="439"/>
      <c r="F129" s="440">
        <v>20</v>
      </c>
      <c r="G129" s="441"/>
      <c r="H129" s="597"/>
    </row>
    <row r="130" spans="1:8" ht="13.5" customHeight="1" x14ac:dyDescent="0.2">
      <c r="A130" s="438"/>
      <c r="B130" s="439"/>
      <c r="C130" s="439"/>
      <c r="D130" s="439" t="s">
        <v>594</v>
      </c>
      <c r="E130" s="439"/>
      <c r="F130" s="440">
        <v>25.4</v>
      </c>
      <c r="G130" s="441"/>
      <c r="H130" s="597"/>
    </row>
    <row r="131" spans="1:8" ht="24" customHeight="1" x14ac:dyDescent="0.2">
      <c r="A131" s="142">
        <v>55</v>
      </c>
      <c r="B131" s="143" t="s">
        <v>893</v>
      </c>
      <c r="C131" s="143" t="s">
        <v>900</v>
      </c>
      <c r="D131" s="143" t="s">
        <v>901</v>
      </c>
      <c r="E131" s="143" t="s">
        <v>30</v>
      </c>
      <c r="F131" s="144">
        <v>25.4</v>
      </c>
      <c r="G131" s="145">
        <v>0</v>
      </c>
      <c r="H131" s="595">
        <f>F131*G131</f>
        <v>0</v>
      </c>
    </row>
    <row r="132" spans="1:8" ht="13.5" customHeight="1" x14ac:dyDescent="0.2">
      <c r="A132" s="438"/>
      <c r="B132" s="439"/>
      <c r="C132" s="439"/>
      <c r="D132" s="439" t="s">
        <v>902</v>
      </c>
      <c r="E132" s="439"/>
      <c r="F132" s="440">
        <v>5.4</v>
      </c>
      <c r="G132" s="441"/>
      <c r="H132" s="597"/>
    </row>
    <row r="133" spans="1:8" ht="13.5" customHeight="1" x14ac:dyDescent="0.2">
      <c r="A133" s="438"/>
      <c r="B133" s="439"/>
      <c r="C133" s="439"/>
      <c r="D133" s="439" t="s">
        <v>903</v>
      </c>
      <c r="E133" s="439"/>
      <c r="F133" s="440">
        <v>20</v>
      </c>
      <c r="G133" s="441"/>
      <c r="H133" s="597"/>
    </row>
    <row r="134" spans="1:8" ht="13.5" customHeight="1" x14ac:dyDescent="0.2">
      <c r="A134" s="438"/>
      <c r="B134" s="439"/>
      <c r="C134" s="439"/>
      <c r="D134" s="439" t="s">
        <v>594</v>
      </c>
      <c r="E134" s="439"/>
      <c r="F134" s="440">
        <v>25.4</v>
      </c>
      <c r="G134" s="441"/>
      <c r="H134" s="597"/>
    </row>
    <row r="135" spans="1:8" ht="13.5" customHeight="1" x14ac:dyDescent="0.2">
      <c r="A135" s="442">
        <v>56</v>
      </c>
      <c r="B135" s="443" t="s">
        <v>904</v>
      </c>
      <c r="C135" s="443" t="s">
        <v>905</v>
      </c>
      <c r="D135" s="443" t="s">
        <v>906</v>
      </c>
      <c r="E135" s="443" t="s">
        <v>26</v>
      </c>
      <c r="F135" s="444">
        <v>4.4450000000000003</v>
      </c>
      <c r="G135" s="445">
        <v>0</v>
      </c>
      <c r="H135" s="598">
        <f>F135*G135</f>
        <v>0</v>
      </c>
    </row>
    <row r="136" spans="1:8" ht="13.5" customHeight="1" x14ac:dyDescent="0.2">
      <c r="A136" s="438"/>
      <c r="B136" s="439"/>
      <c r="C136" s="439"/>
      <c r="D136" s="439" t="s">
        <v>907</v>
      </c>
      <c r="E136" s="439"/>
      <c r="F136" s="440">
        <v>4.4450000000000003</v>
      </c>
      <c r="G136" s="441"/>
      <c r="H136" s="597"/>
    </row>
    <row r="137" spans="1:8" ht="24" customHeight="1" x14ac:dyDescent="0.2">
      <c r="A137" s="142">
        <v>57</v>
      </c>
      <c r="B137" s="143" t="s">
        <v>893</v>
      </c>
      <c r="C137" s="143" t="s">
        <v>908</v>
      </c>
      <c r="D137" s="143" t="s">
        <v>909</v>
      </c>
      <c r="E137" s="143" t="s">
        <v>30</v>
      </c>
      <c r="F137" s="144">
        <v>25.4</v>
      </c>
      <c r="G137" s="145">
        <v>0</v>
      </c>
      <c r="H137" s="595">
        <f>F137*G137</f>
        <v>0</v>
      </c>
    </row>
    <row r="138" spans="1:8" ht="24" customHeight="1" x14ac:dyDescent="0.2">
      <c r="A138" s="442">
        <v>58</v>
      </c>
      <c r="B138" s="443" t="s">
        <v>904</v>
      </c>
      <c r="C138" s="443" t="s">
        <v>910</v>
      </c>
      <c r="D138" s="443" t="s">
        <v>911</v>
      </c>
      <c r="E138" s="443" t="s">
        <v>912</v>
      </c>
      <c r="F138" s="444">
        <v>4.4450000000000003</v>
      </c>
      <c r="G138" s="445">
        <v>0</v>
      </c>
      <c r="H138" s="598">
        <f>F138*G138</f>
        <v>0</v>
      </c>
    </row>
    <row r="139" spans="1:8" ht="13.5" customHeight="1" x14ac:dyDescent="0.2">
      <c r="A139" s="438"/>
      <c r="B139" s="439"/>
      <c r="C139" s="439"/>
      <c r="D139" s="439" t="s">
        <v>907</v>
      </c>
      <c r="E139" s="439"/>
      <c r="F139" s="440">
        <v>4.4450000000000003</v>
      </c>
      <c r="G139" s="441"/>
      <c r="H139" s="597"/>
    </row>
    <row r="140" spans="1:8" ht="24" customHeight="1" x14ac:dyDescent="0.2">
      <c r="A140" s="142">
        <v>59</v>
      </c>
      <c r="B140" s="143" t="s">
        <v>893</v>
      </c>
      <c r="C140" s="143" t="s">
        <v>913</v>
      </c>
      <c r="D140" s="143" t="s">
        <v>914</v>
      </c>
      <c r="E140" s="143" t="s">
        <v>30</v>
      </c>
      <c r="F140" s="144">
        <v>25.4</v>
      </c>
      <c r="G140" s="145">
        <v>0</v>
      </c>
      <c r="H140" s="595">
        <f>F140*G140</f>
        <v>0</v>
      </c>
    </row>
    <row r="141" spans="1:8" ht="13.5" customHeight="1" x14ac:dyDescent="0.2">
      <c r="A141" s="442">
        <v>60</v>
      </c>
      <c r="B141" s="443" t="s">
        <v>904</v>
      </c>
      <c r="C141" s="443" t="s">
        <v>915</v>
      </c>
      <c r="D141" s="443" t="s">
        <v>916</v>
      </c>
      <c r="E141" s="443" t="s">
        <v>26</v>
      </c>
      <c r="F141" s="444">
        <v>4.4450000000000003</v>
      </c>
      <c r="G141" s="445">
        <v>0</v>
      </c>
      <c r="H141" s="598">
        <f>F141*G141</f>
        <v>0</v>
      </c>
    </row>
    <row r="142" spans="1:8" ht="13.5" customHeight="1" x14ac:dyDescent="0.2">
      <c r="A142" s="438"/>
      <c r="B142" s="439"/>
      <c r="C142" s="439"/>
      <c r="D142" s="439" t="s">
        <v>907</v>
      </c>
      <c r="E142" s="439"/>
      <c r="F142" s="440">
        <v>4.4450000000000003</v>
      </c>
      <c r="G142" s="441"/>
      <c r="H142" s="597"/>
    </row>
    <row r="143" spans="1:8" ht="30.75" customHeight="1" x14ac:dyDescent="0.25">
      <c r="A143" s="146"/>
      <c r="B143" s="147"/>
      <c r="C143" s="147"/>
      <c r="D143" s="147" t="s">
        <v>608</v>
      </c>
      <c r="E143" s="147"/>
      <c r="F143" s="148"/>
      <c r="G143" s="129"/>
      <c r="H143" s="593">
        <f>H104+H13</f>
        <v>0</v>
      </c>
    </row>
  </sheetData>
  <pageMargins left="0.7" right="0.7" top="0.78740157499999996" bottom="0.78740157499999996" header="0.3" footer="0.3"/>
  <pageSetup paperSize="9" scale="8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"/>
  <sheetViews>
    <sheetView workbookViewId="0">
      <selection activeCell="G25" sqref="G25"/>
    </sheetView>
  </sheetViews>
  <sheetFormatPr defaultColWidth="9" defaultRowHeight="12.75" x14ac:dyDescent="0.2"/>
  <cols>
    <col min="1" max="1" width="6" style="124" customWidth="1"/>
    <col min="2" max="2" width="7.42578125" style="125" customWidth="1"/>
    <col min="3" max="3" width="13.28515625" style="125" customWidth="1"/>
    <col min="4" max="4" width="40.140625" style="125" customWidth="1"/>
    <col min="5" max="5" width="4.7109375" style="125" customWidth="1"/>
    <col min="6" max="6" width="9.5703125" style="126" customWidth="1"/>
    <col min="7" max="7" width="11.42578125" style="127" customWidth="1"/>
    <col min="8" max="8" width="18.140625" style="596" customWidth="1"/>
    <col min="9" max="256" width="9" style="128"/>
    <col min="257" max="257" width="6" style="128" customWidth="1"/>
    <col min="258" max="258" width="7.42578125" style="128" customWidth="1"/>
    <col min="259" max="259" width="13.28515625" style="128" customWidth="1"/>
    <col min="260" max="260" width="40.140625" style="128" customWidth="1"/>
    <col min="261" max="261" width="4.7109375" style="128" customWidth="1"/>
    <col min="262" max="262" width="9.5703125" style="128" customWidth="1"/>
    <col min="263" max="263" width="11.42578125" style="128" customWidth="1"/>
    <col min="264" max="264" width="18.140625" style="128" customWidth="1"/>
    <col min="265" max="512" width="9" style="128"/>
    <col min="513" max="513" width="6" style="128" customWidth="1"/>
    <col min="514" max="514" width="7.42578125" style="128" customWidth="1"/>
    <col min="515" max="515" width="13.28515625" style="128" customWidth="1"/>
    <col min="516" max="516" width="40.140625" style="128" customWidth="1"/>
    <col min="517" max="517" width="4.7109375" style="128" customWidth="1"/>
    <col min="518" max="518" width="9.5703125" style="128" customWidth="1"/>
    <col min="519" max="519" width="11.42578125" style="128" customWidth="1"/>
    <col min="520" max="520" width="18.140625" style="128" customWidth="1"/>
    <col min="521" max="768" width="9" style="128"/>
    <col min="769" max="769" width="6" style="128" customWidth="1"/>
    <col min="770" max="770" width="7.42578125" style="128" customWidth="1"/>
    <col min="771" max="771" width="13.28515625" style="128" customWidth="1"/>
    <col min="772" max="772" width="40.140625" style="128" customWidth="1"/>
    <col min="773" max="773" width="4.7109375" style="128" customWidth="1"/>
    <col min="774" max="774" width="9.5703125" style="128" customWidth="1"/>
    <col min="775" max="775" width="11.42578125" style="128" customWidth="1"/>
    <col min="776" max="776" width="18.140625" style="128" customWidth="1"/>
    <col min="777" max="1024" width="9" style="128"/>
    <col min="1025" max="1025" width="6" style="128" customWidth="1"/>
    <col min="1026" max="1026" width="7.42578125" style="128" customWidth="1"/>
    <col min="1027" max="1027" width="13.28515625" style="128" customWidth="1"/>
    <col min="1028" max="1028" width="40.140625" style="128" customWidth="1"/>
    <col min="1029" max="1029" width="4.7109375" style="128" customWidth="1"/>
    <col min="1030" max="1030" width="9.5703125" style="128" customWidth="1"/>
    <col min="1031" max="1031" width="11.42578125" style="128" customWidth="1"/>
    <col min="1032" max="1032" width="18.140625" style="128" customWidth="1"/>
    <col min="1033" max="1280" width="9" style="128"/>
    <col min="1281" max="1281" width="6" style="128" customWidth="1"/>
    <col min="1282" max="1282" width="7.42578125" style="128" customWidth="1"/>
    <col min="1283" max="1283" width="13.28515625" style="128" customWidth="1"/>
    <col min="1284" max="1284" width="40.140625" style="128" customWidth="1"/>
    <col min="1285" max="1285" width="4.7109375" style="128" customWidth="1"/>
    <col min="1286" max="1286" width="9.5703125" style="128" customWidth="1"/>
    <col min="1287" max="1287" width="11.42578125" style="128" customWidth="1"/>
    <col min="1288" max="1288" width="18.140625" style="128" customWidth="1"/>
    <col min="1289" max="1536" width="9" style="128"/>
    <col min="1537" max="1537" width="6" style="128" customWidth="1"/>
    <col min="1538" max="1538" width="7.42578125" style="128" customWidth="1"/>
    <col min="1539" max="1539" width="13.28515625" style="128" customWidth="1"/>
    <col min="1540" max="1540" width="40.140625" style="128" customWidth="1"/>
    <col min="1541" max="1541" width="4.7109375" style="128" customWidth="1"/>
    <col min="1542" max="1542" width="9.5703125" style="128" customWidth="1"/>
    <col min="1543" max="1543" width="11.42578125" style="128" customWidth="1"/>
    <col min="1544" max="1544" width="18.140625" style="128" customWidth="1"/>
    <col min="1545" max="1792" width="9" style="128"/>
    <col min="1793" max="1793" width="6" style="128" customWidth="1"/>
    <col min="1794" max="1794" width="7.42578125" style="128" customWidth="1"/>
    <col min="1795" max="1795" width="13.28515625" style="128" customWidth="1"/>
    <col min="1796" max="1796" width="40.140625" style="128" customWidth="1"/>
    <col min="1797" max="1797" width="4.7109375" style="128" customWidth="1"/>
    <col min="1798" max="1798" width="9.5703125" style="128" customWidth="1"/>
    <col min="1799" max="1799" width="11.42578125" style="128" customWidth="1"/>
    <col min="1800" max="1800" width="18.140625" style="128" customWidth="1"/>
    <col min="1801" max="2048" width="9" style="128"/>
    <col min="2049" max="2049" width="6" style="128" customWidth="1"/>
    <col min="2050" max="2050" width="7.42578125" style="128" customWidth="1"/>
    <col min="2051" max="2051" width="13.28515625" style="128" customWidth="1"/>
    <col min="2052" max="2052" width="40.140625" style="128" customWidth="1"/>
    <col min="2053" max="2053" width="4.7109375" style="128" customWidth="1"/>
    <col min="2054" max="2054" width="9.5703125" style="128" customWidth="1"/>
    <col min="2055" max="2055" width="11.42578125" style="128" customWidth="1"/>
    <col min="2056" max="2056" width="18.140625" style="128" customWidth="1"/>
    <col min="2057" max="2304" width="9" style="128"/>
    <col min="2305" max="2305" width="6" style="128" customWidth="1"/>
    <col min="2306" max="2306" width="7.42578125" style="128" customWidth="1"/>
    <col min="2307" max="2307" width="13.28515625" style="128" customWidth="1"/>
    <col min="2308" max="2308" width="40.140625" style="128" customWidth="1"/>
    <col min="2309" max="2309" width="4.7109375" style="128" customWidth="1"/>
    <col min="2310" max="2310" width="9.5703125" style="128" customWidth="1"/>
    <col min="2311" max="2311" width="11.42578125" style="128" customWidth="1"/>
    <col min="2312" max="2312" width="18.140625" style="128" customWidth="1"/>
    <col min="2313" max="2560" width="9" style="128"/>
    <col min="2561" max="2561" width="6" style="128" customWidth="1"/>
    <col min="2562" max="2562" width="7.42578125" style="128" customWidth="1"/>
    <col min="2563" max="2563" width="13.28515625" style="128" customWidth="1"/>
    <col min="2564" max="2564" width="40.140625" style="128" customWidth="1"/>
    <col min="2565" max="2565" width="4.7109375" style="128" customWidth="1"/>
    <col min="2566" max="2566" width="9.5703125" style="128" customWidth="1"/>
    <col min="2567" max="2567" width="11.42578125" style="128" customWidth="1"/>
    <col min="2568" max="2568" width="18.140625" style="128" customWidth="1"/>
    <col min="2569" max="2816" width="9" style="128"/>
    <col min="2817" max="2817" width="6" style="128" customWidth="1"/>
    <col min="2818" max="2818" width="7.42578125" style="128" customWidth="1"/>
    <col min="2819" max="2819" width="13.28515625" style="128" customWidth="1"/>
    <col min="2820" max="2820" width="40.140625" style="128" customWidth="1"/>
    <col min="2821" max="2821" width="4.7109375" style="128" customWidth="1"/>
    <col min="2822" max="2822" width="9.5703125" style="128" customWidth="1"/>
    <col min="2823" max="2823" width="11.42578125" style="128" customWidth="1"/>
    <col min="2824" max="2824" width="18.140625" style="128" customWidth="1"/>
    <col min="2825" max="3072" width="9" style="128"/>
    <col min="3073" max="3073" width="6" style="128" customWidth="1"/>
    <col min="3074" max="3074" width="7.42578125" style="128" customWidth="1"/>
    <col min="3075" max="3075" width="13.28515625" style="128" customWidth="1"/>
    <col min="3076" max="3076" width="40.140625" style="128" customWidth="1"/>
    <col min="3077" max="3077" width="4.7109375" style="128" customWidth="1"/>
    <col min="3078" max="3078" width="9.5703125" style="128" customWidth="1"/>
    <col min="3079" max="3079" width="11.42578125" style="128" customWidth="1"/>
    <col min="3080" max="3080" width="18.140625" style="128" customWidth="1"/>
    <col min="3081" max="3328" width="9" style="128"/>
    <col min="3329" max="3329" width="6" style="128" customWidth="1"/>
    <col min="3330" max="3330" width="7.42578125" style="128" customWidth="1"/>
    <col min="3331" max="3331" width="13.28515625" style="128" customWidth="1"/>
    <col min="3332" max="3332" width="40.140625" style="128" customWidth="1"/>
    <col min="3333" max="3333" width="4.7109375" style="128" customWidth="1"/>
    <col min="3334" max="3334" width="9.5703125" style="128" customWidth="1"/>
    <col min="3335" max="3335" width="11.42578125" style="128" customWidth="1"/>
    <col min="3336" max="3336" width="18.140625" style="128" customWidth="1"/>
    <col min="3337" max="3584" width="9" style="128"/>
    <col min="3585" max="3585" width="6" style="128" customWidth="1"/>
    <col min="3586" max="3586" width="7.42578125" style="128" customWidth="1"/>
    <col min="3587" max="3587" width="13.28515625" style="128" customWidth="1"/>
    <col min="3588" max="3588" width="40.140625" style="128" customWidth="1"/>
    <col min="3589" max="3589" width="4.7109375" style="128" customWidth="1"/>
    <col min="3590" max="3590" width="9.5703125" style="128" customWidth="1"/>
    <col min="3591" max="3591" width="11.42578125" style="128" customWidth="1"/>
    <col min="3592" max="3592" width="18.140625" style="128" customWidth="1"/>
    <col min="3593" max="3840" width="9" style="128"/>
    <col min="3841" max="3841" width="6" style="128" customWidth="1"/>
    <col min="3842" max="3842" width="7.42578125" style="128" customWidth="1"/>
    <col min="3843" max="3843" width="13.28515625" style="128" customWidth="1"/>
    <col min="3844" max="3844" width="40.140625" style="128" customWidth="1"/>
    <col min="3845" max="3845" width="4.7109375" style="128" customWidth="1"/>
    <col min="3846" max="3846" width="9.5703125" style="128" customWidth="1"/>
    <col min="3847" max="3847" width="11.42578125" style="128" customWidth="1"/>
    <col min="3848" max="3848" width="18.140625" style="128" customWidth="1"/>
    <col min="3849" max="4096" width="9" style="128"/>
    <col min="4097" max="4097" width="6" style="128" customWidth="1"/>
    <col min="4098" max="4098" width="7.42578125" style="128" customWidth="1"/>
    <col min="4099" max="4099" width="13.28515625" style="128" customWidth="1"/>
    <col min="4100" max="4100" width="40.140625" style="128" customWidth="1"/>
    <col min="4101" max="4101" width="4.7109375" style="128" customWidth="1"/>
    <col min="4102" max="4102" width="9.5703125" style="128" customWidth="1"/>
    <col min="4103" max="4103" width="11.42578125" style="128" customWidth="1"/>
    <col min="4104" max="4104" width="18.140625" style="128" customWidth="1"/>
    <col min="4105" max="4352" width="9" style="128"/>
    <col min="4353" max="4353" width="6" style="128" customWidth="1"/>
    <col min="4354" max="4354" width="7.42578125" style="128" customWidth="1"/>
    <col min="4355" max="4355" width="13.28515625" style="128" customWidth="1"/>
    <col min="4356" max="4356" width="40.140625" style="128" customWidth="1"/>
    <col min="4357" max="4357" width="4.7109375" style="128" customWidth="1"/>
    <col min="4358" max="4358" width="9.5703125" style="128" customWidth="1"/>
    <col min="4359" max="4359" width="11.42578125" style="128" customWidth="1"/>
    <col min="4360" max="4360" width="18.140625" style="128" customWidth="1"/>
    <col min="4361" max="4608" width="9" style="128"/>
    <col min="4609" max="4609" width="6" style="128" customWidth="1"/>
    <col min="4610" max="4610" width="7.42578125" style="128" customWidth="1"/>
    <col min="4611" max="4611" width="13.28515625" style="128" customWidth="1"/>
    <col min="4612" max="4612" width="40.140625" style="128" customWidth="1"/>
    <col min="4613" max="4613" width="4.7109375" style="128" customWidth="1"/>
    <col min="4614" max="4614" width="9.5703125" style="128" customWidth="1"/>
    <col min="4615" max="4615" width="11.42578125" style="128" customWidth="1"/>
    <col min="4616" max="4616" width="18.140625" style="128" customWidth="1"/>
    <col min="4617" max="4864" width="9" style="128"/>
    <col min="4865" max="4865" width="6" style="128" customWidth="1"/>
    <col min="4866" max="4866" width="7.42578125" style="128" customWidth="1"/>
    <col min="4867" max="4867" width="13.28515625" style="128" customWidth="1"/>
    <col min="4868" max="4868" width="40.140625" style="128" customWidth="1"/>
    <col min="4869" max="4869" width="4.7109375" style="128" customWidth="1"/>
    <col min="4870" max="4870" width="9.5703125" style="128" customWidth="1"/>
    <col min="4871" max="4871" width="11.42578125" style="128" customWidth="1"/>
    <col min="4872" max="4872" width="18.140625" style="128" customWidth="1"/>
    <col min="4873" max="5120" width="9" style="128"/>
    <col min="5121" max="5121" width="6" style="128" customWidth="1"/>
    <col min="5122" max="5122" width="7.42578125" style="128" customWidth="1"/>
    <col min="5123" max="5123" width="13.28515625" style="128" customWidth="1"/>
    <col min="5124" max="5124" width="40.140625" style="128" customWidth="1"/>
    <col min="5125" max="5125" width="4.7109375" style="128" customWidth="1"/>
    <col min="5126" max="5126" width="9.5703125" style="128" customWidth="1"/>
    <col min="5127" max="5127" width="11.42578125" style="128" customWidth="1"/>
    <col min="5128" max="5128" width="18.140625" style="128" customWidth="1"/>
    <col min="5129" max="5376" width="9" style="128"/>
    <col min="5377" max="5377" width="6" style="128" customWidth="1"/>
    <col min="5378" max="5378" width="7.42578125" style="128" customWidth="1"/>
    <col min="5379" max="5379" width="13.28515625" style="128" customWidth="1"/>
    <col min="5380" max="5380" width="40.140625" style="128" customWidth="1"/>
    <col min="5381" max="5381" width="4.7109375" style="128" customWidth="1"/>
    <col min="5382" max="5382" width="9.5703125" style="128" customWidth="1"/>
    <col min="5383" max="5383" width="11.42578125" style="128" customWidth="1"/>
    <col min="5384" max="5384" width="18.140625" style="128" customWidth="1"/>
    <col min="5385" max="5632" width="9" style="128"/>
    <col min="5633" max="5633" width="6" style="128" customWidth="1"/>
    <col min="5634" max="5634" width="7.42578125" style="128" customWidth="1"/>
    <col min="5635" max="5635" width="13.28515625" style="128" customWidth="1"/>
    <col min="5636" max="5636" width="40.140625" style="128" customWidth="1"/>
    <col min="5637" max="5637" width="4.7109375" style="128" customWidth="1"/>
    <col min="5638" max="5638" width="9.5703125" style="128" customWidth="1"/>
    <col min="5639" max="5639" width="11.42578125" style="128" customWidth="1"/>
    <col min="5640" max="5640" width="18.140625" style="128" customWidth="1"/>
    <col min="5641" max="5888" width="9" style="128"/>
    <col min="5889" max="5889" width="6" style="128" customWidth="1"/>
    <col min="5890" max="5890" width="7.42578125" style="128" customWidth="1"/>
    <col min="5891" max="5891" width="13.28515625" style="128" customWidth="1"/>
    <col min="5892" max="5892" width="40.140625" style="128" customWidth="1"/>
    <col min="5893" max="5893" width="4.7109375" style="128" customWidth="1"/>
    <col min="5894" max="5894" width="9.5703125" style="128" customWidth="1"/>
    <col min="5895" max="5895" width="11.42578125" style="128" customWidth="1"/>
    <col min="5896" max="5896" width="18.140625" style="128" customWidth="1"/>
    <col min="5897" max="6144" width="9" style="128"/>
    <col min="6145" max="6145" width="6" style="128" customWidth="1"/>
    <col min="6146" max="6146" width="7.42578125" style="128" customWidth="1"/>
    <col min="6147" max="6147" width="13.28515625" style="128" customWidth="1"/>
    <col min="6148" max="6148" width="40.140625" style="128" customWidth="1"/>
    <col min="6149" max="6149" width="4.7109375" style="128" customWidth="1"/>
    <col min="6150" max="6150" width="9.5703125" style="128" customWidth="1"/>
    <col min="6151" max="6151" width="11.42578125" style="128" customWidth="1"/>
    <col min="6152" max="6152" width="18.140625" style="128" customWidth="1"/>
    <col min="6153" max="6400" width="9" style="128"/>
    <col min="6401" max="6401" width="6" style="128" customWidth="1"/>
    <col min="6402" max="6402" width="7.42578125" style="128" customWidth="1"/>
    <col min="6403" max="6403" width="13.28515625" style="128" customWidth="1"/>
    <col min="6404" max="6404" width="40.140625" style="128" customWidth="1"/>
    <col min="6405" max="6405" width="4.7109375" style="128" customWidth="1"/>
    <col min="6406" max="6406" width="9.5703125" style="128" customWidth="1"/>
    <col min="6407" max="6407" width="11.42578125" style="128" customWidth="1"/>
    <col min="6408" max="6408" width="18.140625" style="128" customWidth="1"/>
    <col min="6409" max="6656" width="9" style="128"/>
    <col min="6657" max="6657" width="6" style="128" customWidth="1"/>
    <col min="6658" max="6658" width="7.42578125" style="128" customWidth="1"/>
    <col min="6659" max="6659" width="13.28515625" style="128" customWidth="1"/>
    <col min="6660" max="6660" width="40.140625" style="128" customWidth="1"/>
    <col min="6661" max="6661" width="4.7109375" style="128" customWidth="1"/>
    <col min="6662" max="6662" width="9.5703125" style="128" customWidth="1"/>
    <col min="6663" max="6663" width="11.42578125" style="128" customWidth="1"/>
    <col min="6664" max="6664" width="18.140625" style="128" customWidth="1"/>
    <col min="6665" max="6912" width="9" style="128"/>
    <col min="6913" max="6913" width="6" style="128" customWidth="1"/>
    <col min="6914" max="6914" width="7.42578125" style="128" customWidth="1"/>
    <col min="6915" max="6915" width="13.28515625" style="128" customWidth="1"/>
    <col min="6916" max="6916" width="40.140625" style="128" customWidth="1"/>
    <col min="6917" max="6917" width="4.7109375" style="128" customWidth="1"/>
    <col min="6918" max="6918" width="9.5703125" style="128" customWidth="1"/>
    <col min="6919" max="6919" width="11.42578125" style="128" customWidth="1"/>
    <col min="6920" max="6920" width="18.140625" style="128" customWidth="1"/>
    <col min="6921" max="7168" width="9" style="128"/>
    <col min="7169" max="7169" width="6" style="128" customWidth="1"/>
    <col min="7170" max="7170" width="7.42578125" style="128" customWidth="1"/>
    <col min="7171" max="7171" width="13.28515625" style="128" customWidth="1"/>
    <col min="7172" max="7172" width="40.140625" style="128" customWidth="1"/>
    <col min="7173" max="7173" width="4.7109375" style="128" customWidth="1"/>
    <col min="7174" max="7174" width="9.5703125" style="128" customWidth="1"/>
    <col min="7175" max="7175" width="11.42578125" style="128" customWidth="1"/>
    <col min="7176" max="7176" width="18.140625" style="128" customWidth="1"/>
    <col min="7177" max="7424" width="9" style="128"/>
    <col min="7425" max="7425" width="6" style="128" customWidth="1"/>
    <col min="7426" max="7426" width="7.42578125" style="128" customWidth="1"/>
    <col min="7427" max="7427" width="13.28515625" style="128" customWidth="1"/>
    <col min="7428" max="7428" width="40.140625" style="128" customWidth="1"/>
    <col min="7429" max="7429" width="4.7109375" style="128" customWidth="1"/>
    <col min="7430" max="7430" width="9.5703125" style="128" customWidth="1"/>
    <col min="7431" max="7431" width="11.42578125" style="128" customWidth="1"/>
    <col min="7432" max="7432" width="18.140625" style="128" customWidth="1"/>
    <col min="7433" max="7680" width="9" style="128"/>
    <col min="7681" max="7681" width="6" style="128" customWidth="1"/>
    <col min="7682" max="7682" width="7.42578125" style="128" customWidth="1"/>
    <col min="7683" max="7683" width="13.28515625" style="128" customWidth="1"/>
    <col min="7684" max="7684" width="40.140625" style="128" customWidth="1"/>
    <col min="7685" max="7685" width="4.7109375" style="128" customWidth="1"/>
    <col min="7686" max="7686" width="9.5703125" style="128" customWidth="1"/>
    <col min="7687" max="7687" width="11.42578125" style="128" customWidth="1"/>
    <col min="7688" max="7688" width="18.140625" style="128" customWidth="1"/>
    <col min="7689" max="7936" width="9" style="128"/>
    <col min="7937" max="7937" width="6" style="128" customWidth="1"/>
    <col min="7938" max="7938" width="7.42578125" style="128" customWidth="1"/>
    <col min="7939" max="7939" width="13.28515625" style="128" customWidth="1"/>
    <col min="7940" max="7940" width="40.140625" style="128" customWidth="1"/>
    <col min="7941" max="7941" width="4.7109375" style="128" customWidth="1"/>
    <col min="7942" max="7942" width="9.5703125" style="128" customWidth="1"/>
    <col min="7943" max="7943" width="11.42578125" style="128" customWidth="1"/>
    <col min="7944" max="7944" width="18.140625" style="128" customWidth="1"/>
    <col min="7945" max="8192" width="9" style="128"/>
    <col min="8193" max="8193" width="6" style="128" customWidth="1"/>
    <col min="8194" max="8194" width="7.42578125" style="128" customWidth="1"/>
    <col min="8195" max="8195" width="13.28515625" style="128" customWidth="1"/>
    <col min="8196" max="8196" width="40.140625" style="128" customWidth="1"/>
    <col min="8197" max="8197" width="4.7109375" style="128" customWidth="1"/>
    <col min="8198" max="8198" width="9.5703125" style="128" customWidth="1"/>
    <col min="8199" max="8199" width="11.42578125" style="128" customWidth="1"/>
    <col min="8200" max="8200" width="18.140625" style="128" customWidth="1"/>
    <col min="8201" max="8448" width="9" style="128"/>
    <col min="8449" max="8449" width="6" style="128" customWidth="1"/>
    <col min="8450" max="8450" width="7.42578125" style="128" customWidth="1"/>
    <col min="8451" max="8451" width="13.28515625" style="128" customWidth="1"/>
    <col min="8452" max="8452" width="40.140625" style="128" customWidth="1"/>
    <col min="8453" max="8453" width="4.7109375" style="128" customWidth="1"/>
    <col min="8454" max="8454" width="9.5703125" style="128" customWidth="1"/>
    <col min="8455" max="8455" width="11.42578125" style="128" customWidth="1"/>
    <col min="8456" max="8456" width="18.140625" style="128" customWidth="1"/>
    <col min="8457" max="8704" width="9" style="128"/>
    <col min="8705" max="8705" width="6" style="128" customWidth="1"/>
    <col min="8706" max="8706" width="7.42578125" style="128" customWidth="1"/>
    <col min="8707" max="8707" width="13.28515625" style="128" customWidth="1"/>
    <col min="8708" max="8708" width="40.140625" style="128" customWidth="1"/>
    <col min="8709" max="8709" width="4.7109375" style="128" customWidth="1"/>
    <col min="8710" max="8710" width="9.5703125" style="128" customWidth="1"/>
    <col min="8711" max="8711" width="11.42578125" style="128" customWidth="1"/>
    <col min="8712" max="8712" width="18.140625" style="128" customWidth="1"/>
    <col min="8713" max="8960" width="9" style="128"/>
    <col min="8961" max="8961" width="6" style="128" customWidth="1"/>
    <col min="8962" max="8962" width="7.42578125" style="128" customWidth="1"/>
    <col min="8963" max="8963" width="13.28515625" style="128" customWidth="1"/>
    <col min="8964" max="8964" width="40.140625" style="128" customWidth="1"/>
    <col min="8965" max="8965" width="4.7109375" style="128" customWidth="1"/>
    <col min="8966" max="8966" width="9.5703125" style="128" customWidth="1"/>
    <col min="8967" max="8967" width="11.42578125" style="128" customWidth="1"/>
    <col min="8968" max="8968" width="18.140625" style="128" customWidth="1"/>
    <col min="8969" max="9216" width="9" style="128"/>
    <col min="9217" max="9217" width="6" style="128" customWidth="1"/>
    <col min="9218" max="9218" width="7.42578125" style="128" customWidth="1"/>
    <col min="9219" max="9219" width="13.28515625" style="128" customWidth="1"/>
    <col min="9220" max="9220" width="40.140625" style="128" customWidth="1"/>
    <col min="9221" max="9221" width="4.7109375" style="128" customWidth="1"/>
    <col min="9222" max="9222" width="9.5703125" style="128" customWidth="1"/>
    <col min="9223" max="9223" width="11.42578125" style="128" customWidth="1"/>
    <col min="9224" max="9224" width="18.140625" style="128" customWidth="1"/>
    <col min="9225" max="9472" width="9" style="128"/>
    <col min="9473" max="9473" width="6" style="128" customWidth="1"/>
    <col min="9474" max="9474" width="7.42578125" style="128" customWidth="1"/>
    <col min="9475" max="9475" width="13.28515625" style="128" customWidth="1"/>
    <col min="9476" max="9476" width="40.140625" style="128" customWidth="1"/>
    <col min="9477" max="9477" width="4.7109375" style="128" customWidth="1"/>
    <col min="9478" max="9478" width="9.5703125" style="128" customWidth="1"/>
    <col min="9479" max="9479" width="11.42578125" style="128" customWidth="1"/>
    <col min="9480" max="9480" width="18.140625" style="128" customWidth="1"/>
    <col min="9481" max="9728" width="9" style="128"/>
    <col min="9729" max="9729" width="6" style="128" customWidth="1"/>
    <col min="9730" max="9730" width="7.42578125" style="128" customWidth="1"/>
    <col min="9731" max="9731" width="13.28515625" style="128" customWidth="1"/>
    <col min="9732" max="9732" width="40.140625" style="128" customWidth="1"/>
    <col min="9733" max="9733" width="4.7109375" style="128" customWidth="1"/>
    <col min="9734" max="9734" width="9.5703125" style="128" customWidth="1"/>
    <col min="9735" max="9735" width="11.42578125" style="128" customWidth="1"/>
    <col min="9736" max="9736" width="18.140625" style="128" customWidth="1"/>
    <col min="9737" max="9984" width="9" style="128"/>
    <col min="9985" max="9985" width="6" style="128" customWidth="1"/>
    <col min="9986" max="9986" width="7.42578125" style="128" customWidth="1"/>
    <col min="9987" max="9987" width="13.28515625" style="128" customWidth="1"/>
    <col min="9988" max="9988" width="40.140625" style="128" customWidth="1"/>
    <col min="9989" max="9989" width="4.7109375" style="128" customWidth="1"/>
    <col min="9990" max="9990" width="9.5703125" style="128" customWidth="1"/>
    <col min="9991" max="9991" width="11.42578125" style="128" customWidth="1"/>
    <col min="9992" max="9992" width="18.140625" style="128" customWidth="1"/>
    <col min="9993" max="10240" width="9" style="128"/>
    <col min="10241" max="10241" width="6" style="128" customWidth="1"/>
    <col min="10242" max="10242" width="7.42578125" style="128" customWidth="1"/>
    <col min="10243" max="10243" width="13.28515625" style="128" customWidth="1"/>
    <col min="10244" max="10244" width="40.140625" style="128" customWidth="1"/>
    <col min="10245" max="10245" width="4.7109375" style="128" customWidth="1"/>
    <col min="10246" max="10246" width="9.5703125" style="128" customWidth="1"/>
    <col min="10247" max="10247" width="11.42578125" style="128" customWidth="1"/>
    <col min="10248" max="10248" width="18.140625" style="128" customWidth="1"/>
    <col min="10249" max="10496" width="9" style="128"/>
    <col min="10497" max="10497" width="6" style="128" customWidth="1"/>
    <col min="10498" max="10498" width="7.42578125" style="128" customWidth="1"/>
    <col min="10499" max="10499" width="13.28515625" style="128" customWidth="1"/>
    <col min="10500" max="10500" width="40.140625" style="128" customWidth="1"/>
    <col min="10501" max="10501" width="4.7109375" style="128" customWidth="1"/>
    <col min="10502" max="10502" width="9.5703125" style="128" customWidth="1"/>
    <col min="10503" max="10503" width="11.42578125" style="128" customWidth="1"/>
    <col min="10504" max="10504" width="18.140625" style="128" customWidth="1"/>
    <col min="10505" max="10752" width="9" style="128"/>
    <col min="10753" max="10753" width="6" style="128" customWidth="1"/>
    <col min="10754" max="10754" width="7.42578125" style="128" customWidth="1"/>
    <col min="10755" max="10755" width="13.28515625" style="128" customWidth="1"/>
    <col min="10756" max="10756" width="40.140625" style="128" customWidth="1"/>
    <col min="10757" max="10757" width="4.7109375" style="128" customWidth="1"/>
    <col min="10758" max="10758" width="9.5703125" style="128" customWidth="1"/>
    <col min="10759" max="10759" width="11.42578125" style="128" customWidth="1"/>
    <col min="10760" max="10760" width="18.140625" style="128" customWidth="1"/>
    <col min="10761" max="11008" width="9" style="128"/>
    <col min="11009" max="11009" width="6" style="128" customWidth="1"/>
    <col min="11010" max="11010" width="7.42578125" style="128" customWidth="1"/>
    <col min="11011" max="11011" width="13.28515625" style="128" customWidth="1"/>
    <col min="11012" max="11012" width="40.140625" style="128" customWidth="1"/>
    <col min="11013" max="11013" width="4.7109375" style="128" customWidth="1"/>
    <col min="11014" max="11014" width="9.5703125" style="128" customWidth="1"/>
    <col min="11015" max="11015" width="11.42578125" style="128" customWidth="1"/>
    <col min="11016" max="11016" width="18.140625" style="128" customWidth="1"/>
    <col min="11017" max="11264" width="9" style="128"/>
    <col min="11265" max="11265" width="6" style="128" customWidth="1"/>
    <col min="11266" max="11266" width="7.42578125" style="128" customWidth="1"/>
    <col min="11267" max="11267" width="13.28515625" style="128" customWidth="1"/>
    <col min="11268" max="11268" width="40.140625" style="128" customWidth="1"/>
    <col min="11269" max="11269" width="4.7109375" style="128" customWidth="1"/>
    <col min="11270" max="11270" width="9.5703125" style="128" customWidth="1"/>
    <col min="11271" max="11271" width="11.42578125" style="128" customWidth="1"/>
    <col min="11272" max="11272" width="18.140625" style="128" customWidth="1"/>
    <col min="11273" max="11520" width="9" style="128"/>
    <col min="11521" max="11521" width="6" style="128" customWidth="1"/>
    <col min="11522" max="11522" width="7.42578125" style="128" customWidth="1"/>
    <col min="11523" max="11523" width="13.28515625" style="128" customWidth="1"/>
    <col min="11524" max="11524" width="40.140625" style="128" customWidth="1"/>
    <col min="11525" max="11525" width="4.7109375" style="128" customWidth="1"/>
    <col min="11526" max="11526" width="9.5703125" style="128" customWidth="1"/>
    <col min="11527" max="11527" width="11.42578125" style="128" customWidth="1"/>
    <col min="11528" max="11528" width="18.140625" style="128" customWidth="1"/>
    <col min="11529" max="11776" width="9" style="128"/>
    <col min="11777" max="11777" width="6" style="128" customWidth="1"/>
    <col min="11778" max="11778" width="7.42578125" style="128" customWidth="1"/>
    <col min="11779" max="11779" width="13.28515625" style="128" customWidth="1"/>
    <col min="11780" max="11780" width="40.140625" style="128" customWidth="1"/>
    <col min="11781" max="11781" width="4.7109375" style="128" customWidth="1"/>
    <col min="11782" max="11782" width="9.5703125" style="128" customWidth="1"/>
    <col min="11783" max="11783" width="11.42578125" style="128" customWidth="1"/>
    <col min="11784" max="11784" width="18.140625" style="128" customWidth="1"/>
    <col min="11785" max="12032" width="9" style="128"/>
    <col min="12033" max="12033" width="6" style="128" customWidth="1"/>
    <col min="12034" max="12034" width="7.42578125" style="128" customWidth="1"/>
    <col min="12035" max="12035" width="13.28515625" style="128" customWidth="1"/>
    <col min="12036" max="12036" width="40.140625" style="128" customWidth="1"/>
    <col min="12037" max="12037" width="4.7109375" style="128" customWidth="1"/>
    <col min="12038" max="12038" width="9.5703125" style="128" customWidth="1"/>
    <col min="12039" max="12039" width="11.42578125" style="128" customWidth="1"/>
    <col min="12040" max="12040" width="18.140625" style="128" customWidth="1"/>
    <col min="12041" max="12288" width="9" style="128"/>
    <col min="12289" max="12289" width="6" style="128" customWidth="1"/>
    <col min="12290" max="12290" width="7.42578125" style="128" customWidth="1"/>
    <col min="12291" max="12291" width="13.28515625" style="128" customWidth="1"/>
    <col min="12292" max="12292" width="40.140625" style="128" customWidth="1"/>
    <col min="12293" max="12293" width="4.7109375" style="128" customWidth="1"/>
    <col min="12294" max="12294" width="9.5703125" style="128" customWidth="1"/>
    <col min="12295" max="12295" width="11.42578125" style="128" customWidth="1"/>
    <col min="12296" max="12296" width="18.140625" style="128" customWidth="1"/>
    <col min="12297" max="12544" width="9" style="128"/>
    <col min="12545" max="12545" width="6" style="128" customWidth="1"/>
    <col min="12546" max="12546" width="7.42578125" style="128" customWidth="1"/>
    <col min="12547" max="12547" width="13.28515625" style="128" customWidth="1"/>
    <col min="12548" max="12548" width="40.140625" style="128" customWidth="1"/>
    <col min="12549" max="12549" width="4.7109375" style="128" customWidth="1"/>
    <col min="12550" max="12550" width="9.5703125" style="128" customWidth="1"/>
    <col min="12551" max="12551" width="11.42578125" style="128" customWidth="1"/>
    <col min="12552" max="12552" width="18.140625" style="128" customWidth="1"/>
    <col min="12553" max="12800" width="9" style="128"/>
    <col min="12801" max="12801" width="6" style="128" customWidth="1"/>
    <col min="12802" max="12802" width="7.42578125" style="128" customWidth="1"/>
    <col min="12803" max="12803" width="13.28515625" style="128" customWidth="1"/>
    <col min="12804" max="12804" width="40.140625" style="128" customWidth="1"/>
    <col min="12805" max="12805" width="4.7109375" style="128" customWidth="1"/>
    <col min="12806" max="12806" width="9.5703125" style="128" customWidth="1"/>
    <col min="12807" max="12807" width="11.42578125" style="128" customWidth="1"/>
    <col min="12808" max="12808" width="18.140625" style="128" customWidth="1"/>
    <col min="12809" max="13056" width="9" style="128"/>
    <col min="13057" max="13057" width="6" style="128" customWidth="1"/>
    <col min="13058" max="13058" width="7.42578125" style="128" customWidth="1"/>
    <col min="13059" max="13059" width="13.28515625" style="128" customWidth="1"/>
    <col min="13060" max="13060" width="40.140625" style="128" customWidth="1"/>
    <col min="13061" max="13061" width="4.7109375" style="128" customWidth="1"/>
    <col min="13062" max="13062" width="9.5703125" style="128" customWidth="1"/>
    <col min="13063" max="13063" width="11.42578125" style="128" customWidth="1"/>
    <col min="13064" max="13064" width="18.140625" style="128" customWidth="1"/>
    <col min="13065" max="13312" width="9" style="128"/>
    <col min="13313" max="13313" width="6" style="128" customWidth="1"/>
    <col min="13314" max="13314" width="7.42578125" style="128" customWidth="1"/>
    <col min="13315" max="13315" width="13.28515625" style="128" customWidth="1"/>
    <col min="13316" max="13316" width="40.140625" style="128" customWidth="1"/>
    <col min="13317" max="13317" width="4.7109375" style="128" customWidth="1"/>
    <col min="13318" max="13318" width="9.5703125" style="128" customWidth="1"/>
    <col min="13319" max="13319" width="11.42578125" style="128" customWidth="1"/>
    <col min="13320" max="13320" width="18.140625" style="128" customWidth="1"/>
    <col min="13321" max="13568" width="9" style="128"/>
    <col min="13569" max="13569" width="6" style="128" customWidth="1"/>
    <col min="13570" max="13570" width="7.42578125" style="128" customWidth="1"/>
    <col min="13571" max="13571" width="13.28515625" style="128" customWidth="1"/>
    <col min="13572" max="13572" width="40.140625" style="128" customWidth="1"/>
    <col min="13573" max="13573" width="4.7109375" style="128" customWidth="1"/>
    <col min="13574" max="13574" width="9.5703125" style="128" customWidth="1"/>
    <col min="13575" max="13575" width="11.42578125" style="128" customWidth="1"/>
    <col min="13576" max="13576" width="18.140625" style="128" customWidth="1"/>
    <col min="13577" max="13824" width="9" style="128"/>
    <col min="13825" max="13825" width="6" style="128" customWidth="1"/>
    <col min="13826" max="13826" width="7.42578125" style="128" customWidth="1"/>
    <col min="13827" max="13827" width="13.28515625" style="128" customWidth="1"/>
    <col min="13828" max="13828" width="40.140625" style="128" customWidth="1"/>
    <col min="13829" max="13829" width="4.7109375" style="128" customWidth="1"/>
    <col min="13830" max="13830" width="9.5703125" style="128" customWidth="1"/>
    <col min="13831" max="13831" width="11.42578125" style="128" customWidth="1"/>
    <col min="13832" max="13832" width="18.140625" style="128" customWidth="1"/>
    <col min="13833" max="14080" width="9" style="128"/>
    <col min="14081" max="14081" width="6" style="128" customWidth="1"/>
    <col min="14082" max="14082" width="7.42578125" style="128" customWidth="1"/>
    <col min="14083" max="14083" width="13.28515625" style="128" customWidth="1"/>
    <col min="14084" max="14084" width="40.140625" style="128" customWidth="1"/>
    <col min="14085" max="14085" width="4.7109375" style="128" customWidth="1"/>
    <col min="14086" max="14086" width="9.5703125" style="128" customWidth="1"/>
    <col min="14087" max="14087" width="11.42578125" style="128" customWidth="1"/>
    <col min="14088" max="14088" width="18.140625" style="128" customWidth="1"/>
    <col min="14089" max="14336" width="9" style="128"/>
    <col min="14337" max="14337" width="6" style="128" customWidth="1"/>
    <col min="14338" max="14338" width="7.42578125" style="128" customWidth="1"/>
    <col min="14339" max="14339" width="13.28515625" style="128" customWidth="1"/>
    <col min="14340" max="14340" width="40.140625" style="128" customWidth="1"/>
    <col min="14341" max="14341" width="4.7109375" style="128" customWidth="1"/>
    <col min="14342" max="14342" width="9.5703125" style="128" customWidth="1"/>
    <col min="14343" max="14343" width="11.42578125" style="128" customWidth="1"/>
    <col min="14344" max="14344" width="18.140625" style="128" customWidth="1"/>
    <col min="14345" max="14592" width="9" style="128"/>
    <col min="14593" max="14593" width="6" style="128" customWidth="1"/>
    <col min="14594" max="14594" width="7.42578125" style="128" customWidth="1"/>
    <col min="14595" max="14595" width="13.28515625" style="128" customWidth="1"/>
    <col min="14596" max="14596" width="40.140625" style="128" customWidth="1"/>
    <col min="14597" max="14597" width="4.7109375" style="128" customWidth="1"/>
    <col min="14598" max="14598" width="9.5703125" style="128" customWidth="1"/>
    <col min="14599" max="14599" width="11.42578125" style="128" customWidth="1"/>
    <col min="14600" max="14600" width="18.140625" style="128" customWidth="1"/>
    <col min="14601" max="14848" width="9" style="128"/>
    <col min="14849" max="14849" width="6" style="128" customWidth="1"/>
    <col min="14850" max="14850" width="7.42578125" style="128" customWidth="1"/>
    <col min="14851" max="14851" width="13.28515625" style="128" customWidth="1"/>
    <col min="14852" max="14852" width="40.140625" style="128" customWidth="1"/>
    <col min="14853" max="14853" width="4.7109375" style="128" customWidth="1"/>
    <col min="14854" max="14854" width="9.5703125" style="128" customWidth="1"/>
    <col min="14855" max="14855" width="11.42578125" style="128" customWidth="1"/>
    <col min="14856" max="14856" width="18.140625" style="128" customWidth="1"/>
    <col min="14857" max="15104" width="9" style="128"/>
    <col min="15105" max="15105" width="6" style="128" customWidth="1"/>
    <col min="15106" max="15106" width="7.42578125" style="128" customWidth="1"/>
    <col min="15107" max="15107" width="13.28515625" style="128" customWidth="1"/>
    <col min="15108" max="15108" width="40.140625" style="128" customWidth="1"/>
    <col min="15109" max="15109" width="4.7109375" style="128" customWidth="1"/>
    <col min="15110" max="15110" width="9.5703125" style="128" customWidth="1"/>
    <col min="15111" max="15111" width="11.42578125" style="128" customWidth="1"/>
    <col min="15112" max="15112" width="18.140625" style="128" customWidth="1"/>
    <col min="15113" max="15360" width="9" style="128"/>
    <col min="15361" max="15361" width="6" style="128" customWidth="1"/>
    <col min="15362" max="15362" width="7.42578125" style="128" customWidth="1"/>
    <col min="15363" max="15363" width="13.28515625" style="128" customWidth="1"/>
    <col min="15364" max="15364" width="40.140625" style="128" customWidth="1"/>
    <col min="15365" max="15365" width="4.7109375" style="128" customWidth="1"/>
    <col min="15366" max="15366" width="9.5703125" style="128" customWidth="1"/>
    <col min="15367" max="15367" width="11.42578125" style="128" customWidth="1"/>
    <col min="15368" max="15368" width="18.140625" style="128" customWidth="1"/>
    <col min="15369" max="15616" width="9" style="128"/>
    <col min="15617" max="15617" width="6" style="128" customWidth="1"/>
    <col min="15618" max="15618" width="7.42578125" style="128" customWidth="1"/>
    <col min="15619" max="15619" width="13.28515625" style="128" customWidth="1"/>
    <col min="15620" max="15620" width="40.140625" style="128" customWidth="1"/>
    <col min="15621" max="15621" width="4.7109375" style="128" customWidth="1"/>
    <col min="15622" max="15622" width="9.5703125" style="128" customWidth="1"/>
    <col min="15623" max="15623" width="11.42578125" style="128" customWidth="1"/>
    <col min="15624" max="15624" width="18.140625" style="128" customWidth="1"/>
    <col min="15625" max="15872" width="9" style="128"/>
    <col min="15873" max="15873" width="6" style="128" customWidth="1"/>
    <col min="15874" max="15874" width="7.42578125" style="128" customWidth="1"/>
    <col min="15875" max="15875" width="13.28515625" style="128" customWidth="1"/>
    <col min="15876" max="15876" width="40.140625" style="128" customWidth="1"/>
    <col min="15877" max="15877" width="4.7109375" style="128" customWidth="1"/>
    <col min="15878" max="15878" width="9.5703125" style="128" customWidth="1"/>
    <col min="15879" max="15879" width="11.42578125" style="128" customWidth="1"/>
    <col min="15880" max="15880" width="18.140625" style="128" customWidth="1"/>
    <col min="15881" max="16128" width="9" style="128"/>
    <col min="16129" max="16129" width="6" style="128" customWidth="1"/>
    <col min="16130" max="16130" width="7.42578125" style="128" customWidth="1"/>
    <col min="16131" max="16131" width="13.28515625" style="128" customWidth="1"/>
    <col min="16132" max="16132" width="40.140625" style="128" customWidth="1"/>
    <col min="16133" max="16133" width="4.7109375" style="128" customWidth="1"/>
    <col min="16134" max="16134" width="9.5703125" style="128" customWidth="1"/>
    <col min="16135" max="16135" width="11.42578125" style="128" customWidth="1"/>
    <col min="16136" max="16136" width="18.140625" style="128" customWidth="1"/>
    <col min="16137" max="16384" width="9" style="128"/>
  </cols>
  <sheetData>
    <row r="1" spans="1:21" s="2" customFormat="1" ht="20.25" customHeight="1" x14ac:dyDescent="0.2">
      <c r="A1" s="511" t="str">
        <f>Titul!A14</f>
        <v>F.2.2.1.5.</v>
      </c>
      <c r="B1" s="511"/>
      <c r="C1" s="511" t="str">
        <f>Titul!B1</f>
        <v>Soupis prací a dodávek</v>
      </c>
      <c r="D1" s="149"/>
      <c r="E1" s="149"/>
      <c r="F1" s="150"/>
      <c r="G1" s="151"/>
      <c r="H1" s="586"/>
      <c r="I1" s="150"/>
      <c r="J1" s="153"/>
      <c r="K1" s="153"/>
      <c r="L1" s="154"/>
      <c r="U1" s="1"/>
    </row>
    <row r="2" spans="1:21" s="123" customFormat="1" ht="12.75" customHeight="1" x14ac:dyDescent="0.2">
      <c r="A2" s="130" t="s">
        <v>557</v>
      </c>
      <c r="B2" s="130"/>
      <c r="C2" s="130"/>
      <c r="D2" s="130"/>
      <c r="E2" s="130"/>
      <c r="F2" s="130"/>
      <c r="G2" s="130"/>
      <c r="H2" s="587"/>
    </row>
    <row r="3" spans="1:21" s="123" customFormat="1" ht="12.75" customHeight="1" x14ac:dyDescent="0.2">
      <c r="A3" s="130" t="s">
        <v>877</v>
      </c>
      <c r="B3" s="130"/>
      <c r="C3" s="130"/>
      <c r="D3" s="130"/>
      <c r="E3" s="130"/>
      <c r="F3" s="130"/>
      <c r="G3" s="130"/>
      <c r="H3" s="587"/>
    </row>
    <row r="4" spans="1:21" s="123" customFormat="1" x14ac:dyDescent="0.2">
      <c r="A4" s="131"/>
      <c r="B4" s="130"/>
      <c r="C4" s="131"/>
      <c r="D4" s="130"/>
      <c r="E4" s="130"/>
      <c r="F4" s="130"/>
      <c r="G4" s="130"/>
      <c r="H4" s="587"/>
    </row>
    <row r="5" spans="1:21" s="123" customFormat="1" x14ac:dyDescent="0.2">
      <c r="A5" s="132"/>
      <c r="B5" s="133"/>
      <c r="C5" s="134"/>
      <c r="D5" s="133"/>
      <c r="E5" s="133"/>
      <c r="F5" s="135"/>
      <c r="G5" s="136"/>
      <c r="H5" s="588"/>
    </row>
    <row r="6" spans="1:21" s="123" customFormat="1" ht="12.75" customHeight="1" x14ac:dyDescent="0.2">
      <c r="A6" s="137" t="s">
        <v>559</v>
      </c>
      <c r="B6" s="137"/>
      <c r="C6" s="137"/>
      <c r="D6" s="137"/>
      <c r="E6" s="137"/>
      <c r="F6" s="137"/>
      <c r="G6" s="137"/>
      <c r="H6" s="589"/>
    </row>
    <row r="7" spans="1:21" s="123" customFormat="1" x14ac:dyDescent="0.2">
      <c r="A7" s="137" t="s">
        <v>39</v>
      </c>
      <c r="B7" s="137"/>
      <c r="C7" s="137"/>
      <c r="D7" s="137"/>
      <c r="E7" s="137"/>
      <c r="F7" s="137"/>
      <c r="G7" s="137" t="s">
        <v>560</v>
      </c>
      <c r="H7" s="589"/>
    </row>
    <row r="8" spans="1:21" s="123" customFormat="1" x14ac:dyDescent="0.2">
      <c r="A8" s="137" t="s">
        <v>561</v>
      </c>
      <c r="B8" s="138"/>
      <c r="C8" s="138"/>
      <c r="D8" s="138"/>
      <c r="E8" s="138"/>
      <c r="F8" s="139"/>
      <c r="G8" s="137" t="s">
        <v>610</v>
      </c>
      <c r="H8" s="590"/>
    </row>
    <row r="9" spans="1:21" s="123" customFormat="1" ht="13.5" thickBot="1" x14ac:dyDescent="0.25">
      <c r="A9" s="140"/>
      <c r="B9" s="140"/>
      <c r="C9" s="140"/>
      <c r="D9" s="140"/>
      <c r="E9" s="140"/>
      <c r="F9" s="140"/>
      <c r="G9" s="140"/>
      <c r="H9" s="591"/>
    </row>
    <row r="10" spans="1:21" s="123" customFormat="1" ht="23.25" thickBot="1" x14ac:dyDescent="0.25">
      <c r="A10" s="141" t="s">
        <v>563</v>
      </c>
      <c r="B10" s="141" t="s">
        <v>1</v>
      </c>
      <c r="C10" s="141" t="s">
        <v>2</v>
      </c>
      <c r="D10" s="141" t="s">
        <v>3</v>
      </c>
      <c r="E10" s="141" t="s">
        <v>4</v>
      </c>
      <c r="F10" s="141" t="s">
        <v>5</v>
      </c>
      <c r="G10" s="141" t="s">
        <v>6</v>
      </c>
      <c r="H10" s="592" t="s">
        <v>7</v>
      </c>
    </row>
    <row r="11" spans="1:21" s="123" customFormat="1" ht="13.5" hidden="1" thickBot="1" x14ac:dyDescent="0.25">
      <c r="A11" s="141" t="s">
        <v>9</v>
      </c>
      <c r="B11" s="141" t="s">
        <v>12</v>
      </c>
      <c r="C11" s="141" t="s">
        <v>14</v>
      </c>
      <c r="D11" s="141" t="s">
        <v>17</v>
      </c>
      <c r="E11" s="141" t="s">
        <v>18</v>
      </c>
      <c r="F11" s="141" t="s">
        <v>20</v>
      </c>
      <c r="G11" s="141" t="s">
        <v>21</v>
      </c>
      <c r="H11" s="592" t="s">
        <v>23</v>
      </c>
    </row>
    <row r="12" spans="1:21" s="123" customFormat="1" x14ac:dyDescent="0.2">
      <c r="A12" s="140"/>
      <c r="B12" s="140"/>
      <c r="C12" s="140"/>
      <c r="D12" s="140"/>
      <c r="E12" s="140"/>
      <c r="F12" s="140"/>
      <c r="G12" s="140"/>
      <c r="H12" s="591"/>
    </row>
    <row r="13" spans="1:21" s="123" customFormat="1" ht="15" x14ac:dyDescent="0.25">
      <c r="A13" s="146"/>
      <c r="B13" s="147"/>
      <c r="C13" s="147" t="s">
        <v>8</v>
      </c>
      <c r="D13" s="147" t="s">
        <v>564</v>
      </c>
      <c r="E13" s="147"/>
      <c r="F13" s="148"/>
      <c r="G13" s="129"/>
      <c r="H13" s="593">
        <f>H14</f>
        <v>0</v>
      </c>
    </row>
    <row r="14" spans="1:21" s="123" customFormat="1" x14ac:dyDescent="0.2">
      <c r="A14" s="434"/>
      <c r="B14" s="435"/>
      <c r="C14" s="435" t="s">
        <v>9</v>
      </c>
      <c r="D14" s="435" t="s">
        <v>565</v>
      </c>
      <c r="E14" s="435"/>
      <c r="F14" s="436"/>
      <c r="G14" s="437"/>
      <c r="H14" s="594">
        <f>SUM(H15:H24)</f>
        <v>0</v>
      </c>
    </row>
    <row r="15" spans="1:21" s="123" customFormat="1" ht="22.5" x14ac:dyDescent="0.2">
      <c r="A15" s="142">
        <v>1</v>
      </c>
      <c r="B15" s="143" t="s">
        <v>10</v>
      </c>
      <c r="C15" s="143" t="s">
        <v>811</v>
      </c>
      <c r="D15" s="143" t="s">
        <v>812</v>
      </c>
      <c r="E15" s="143" t="s">
        <v>19</v>
      </c>
      <c r="F15" s="144">
        <v>55</v>
      </c>
      <c r="G15" s="145">
        <v>0</v>
      </c>
      <c r="H15" s="595">
        <f>F15*G15</f>
        <v>0</v>
      </c>
    </row>
    <row r="16" spans="1:21" s="123" customFormat="1" ht="22.5" x14ac:dyDescent="0.2">
      <c r="A16" s="142">
        <v>2</v>
      </c>
      <c r="B16" s="143" t="s">
        <v>10</v>
      </c>
      <c r="C16" s="143" t="s">
        <v>813</v>
      </c>
      <c r="D16" s="143" t="s">
        <v>814</v>
      </c>
      <c r="E16" s="143" t="s">
        <v>19</v>
      </c>
      <c r="F16" s="144">
        <v>10</v>
      </c>
      <c r="G16" s="145">
        <v>0</v>
      </c>
      <c r="H16" s="595">
        <f>F16*G16</f>
        <v>0</v>
      </c>
    </row>
    <row r="17" spans="1:8" s="123" customFormat="1" ht="22.5" x14ac:dyDescent="0.2">
      <c r="A17" s="142">
        <v>3</v>
      </c>
      <c r="B17" s="143" t="s">
        <v>10</v>
      </c>
      <c r="C17" s="143" t="s">
        <v>577</v>
      </c>
      <c r="D17" s="143" t="s">
        <v>578</v>
      </c>
      <c r="E17" s="143" t="s">
        <v>19</v>
      </c>
      <c r="F17" s="144">
        <v>65</v>
      </c>
      <c r="G17" s="145">
        <v>0</v>
      </c>
      <c r="H17" s="595">
        <f>F17*G17</f>
        <v>0</v>
      </c>
    </row>
    <row r="18" spans="1:8" s="123" customFormat="1" ht="33.75" x14ac:dyDescent="0.2">
      <c r="A18" s="142">
        <v>4</v>
      </c>
      <c r="B18" s="143" t="s">
        <v>10</v>
      </c>
      <c r="C18" s="143" t="s">
        <v>579</v>
      </c>
      <c r="D18" s="143" t="s">
        <v>580</v>
      </c>
      <c r="E18" s="143" t="s">
        <v>19</v>
      </c>
      <c r="F18" s="144">
        <v>390</v>
      </c>
      <c r="G18" s="145">
        <v>0</v>
      </c>
      <c r="H18" s="595">
        <f>F18*G18</f>
        <v>0</v>
      </c>
    </row>
    <row r="19" spans="1:8" s="123" customFormat="1" x14ac:dyDescent="0.2">
      <c r="A19" s="438"/>
      <c r="B19" s="439"/>
      <c r="C19" s="439"/>
      <c r="D19" s="439" t="s">
        <v>886</v>
      </c>
      <c r="E19" s="439"/>
      <c r="F19" s="440">
        <v>390</v>
      </c>
      <c r="G19" s="441"/>
      <c r="H19" s="597"/>
    </row>
    <row r="20" spans="1:8" s="123" customFormat="1" ht="22.5" x14ac:dyDescent="0.2">
      <c r="A20" s="142">
        <v>5</v>
      </c>
      <c r="B20" s="143" t="s">
        <v>10</v>
      </c>
      <c r="C20" s="143" t="s">
        <v>815</v>
      </c>
      <c r="D20" s="143" t="s">
        <v>816</v>
      </c>
      <c r="E20" s="143" t="s">
        <v>19</v>
      </c>
      <c r="F20" s="144">
        <v>65</v>
      </c>
      <c r="G20" s="145">
        <v>0</v>
      </c>
      <c r="H20" s="595">
        <f>F20*G20</f>
        <v>0</v>
      </c>
    </row>
    <row r="21" spans="1:8" s="123" customFormat="1" x14ac:dyDescent="0.2">
      <c r="A21" s="438"/>
      <c r="B21" s="439"/>
      <c r="C21" s="439"/>
      <c r="D21" s="439" t="s">
        <v>879</v>
      </c>
      <c r="E21" s="439"/>
      <c r="F21" s="440">
        <v>10</v>
      </c>
      <c r="G21" s="441"/>
      <c r="H21" s="597"/>
    </row>
    <row r="22" spans="1:8" s="123" customFormat="1" x14ac:dyDescent="0.2">
      <c r="A22" s="438"/>
      <c r="B22" s="439"/>
      <c r="C22" s="439"/>
      <c r="D22" s="439" t="s">
        <v>880</v>
      </c>
      <c r="E22" s="439"/>
      <c r="F22" s="440">
        <v>55</v>
      </c>
      <c r="G22" s="441"/>
      <c r="H22" s="597"/>
    </row>
    <row r="23" spans="1:8" s="123" customFormat="1" x14ac:dyDescent="0.2">
      <c r="A23" s="438"/>
      <c r="B23" s="439"/>
      <c r="C23" s="439"/>
      <c r="D23" s="439" t="s">
        <v>594</v>
      </c>
      <c r="E23" s="439"/>
      <c r="F23" s="440">
        <v>65</v>
      </c>
      <c r="G23" s="441"/>
      <c r="H23" s="597"/>
    </row>
    <row r="24" spans="1:8" s="123" customFormat="1" ht="22.5" x14ac:dyDescent="0.2">
      <c r="A24" s="142">
        <v>6</v>
      </c>
      <c r="B24" s="143" t="s">
        <v>10</v>
      </c>
      <c r="C24" s="143" t="s">
        <v>586</v>
      </c>
      <c r="D24" s="143" t="s">
        <v>587</v>
      </c>
      <c r="E24" s="143" t="s">
        <v>22</v>
      </c>
      <c r="F24" s="144">
        <v>104</v>
      </c>
      <c r="G24" s="145">
        <v>0</v>
      </c>
      <c r="H24" s="595">
        <f>F24*G24</f>
        <v>0</v>
      </c>
    </row>
    <row r="25" spans="1:8" s="123" customFormat="1" x14ac:dyDescent="0.2">
      <c r="A25" s="438"/>
      <c r="B25" s="439"/>
      <c r="C25" s="439"/>
      <c r="D25" s="439" t="s">
        <v>881</v>
      </c>
      <c r="E25" s="439"/>
      <c r="F25" s="440">
        <v>104</v>
      </c>
      <c r="G25" s="441"/>
      <c r="H25" s="597"/>
    </row>
    <row r="26" spans="1:8" s="123" customFormat="1" ht="15" x14ac:dyDescent="0.25">
      <c r="A26" s="146"/>
      <c r="B26" s="147"/>
      <c r="C26" s="147"/>
      <c r="D26" s="147" t="s">
        <v>608</v>
      </c>
      <c r="E26" s="147"/>
      <c r="F26" s="148"/>
      <c r="G26" s="129"/>
      <c r="H26" s="593">
        <f>H13</f>
        <v>0</v>
      </c>
    </row>
    <row r="33" spans="1:8" x14ac:dyDescent="0.2">
      <c r="A33" s="128"/>
      <c r="B33" s="128"/>
      <c r="C33" s="128"/>
      <c r="D33" s="128"/>
      <c r="E33" s="128"/>
      <c r="F33" s="128"/>
      <c r="G33" s="128"/>
      <c r="H33" s="599"/>
    </row>
    <row r="34" spans="1:8" x14ac:dyDescent="0.2">
      <c r="A34" s="128"/>
      <c r="B34" s="128"/>
      <c r="C34" s="128"/>
      <c r="D34" s="128"/>
      <c r="E34" s="128"/>
      <c r="F34" s="128"/>
      <c r="G34" s="128"/>
      <c r="H34" s="599"/>
    </row>
    <row r="35" spans="1:8" x14ac:dyDescent="0.2">
      <c r="A35" s="128"/>
      <c r="B35" s="128"/>
      <c r="C35" s="128"/>
      <c r="D35" s="128"/>
      <c r="E35" s="128"/>
      <c r="F35" s="128"/>
      <c r="G35" s="128"/>
      <c r="H35" s="599"/>
    </row>
    <row r="36" spans="1:8" x14ac:dyDescent="0.2">
      <c r="A36" s="128"/>
      <c r="B36" s="128"/>
      <c r="C36" s="128"/>
      <c r="D36" s="128"/>
      <c r="E36" s="128"/>
      <c r="F36" s="128"/>
      <c r="G36" s="128"/>
      <c r="H36" s="599"/>
    </row>
    <row r="37" spans="1:8" x14ac:dyDescent="0.2">
      <c r="A37" s="128"/>
      <c r="B37" s="128"/>
      <c r="C37" s="128"/>
      <c r="D37" s="128"/>
      <c r="E37" s="128"/>
      <c r="F37" s="128"/>
      <c r="G37" s="128"/>
      <c r="H37" s="599"/>
    </row>
    <row r="38" spans="1:8" x14ac:dyDescent="0.2">
      <c r="A38" s="128"/>
      <c r="B38" s="128"/>
      <c r="C38" s="128"/>
      <c r="D38" s="128"/>
      <c r="E38" s="128"/>
      <c r="F38" s="128"/>
      <c r="G38" s="128"/>
      <c r="H38" s="599"/>
    </row>
    <row r="39" spans="1:8" x14ac:dyDescent="0.2">
      <c r="A39" s="128"/>
      <c r="B39" s="128"/>
      <c r="C39" s="128"/>
      <c r="D39" s="128"/>
      <c r="E39" s="128"/>
      <c r="F39" s="128"/>
      <c r="G39" s="128"/>
      <c r="H39" s="599"/>
    </row>
    <row r="40" spans="1:8" x14ac:dyDescent="0.2">
      <c r="A40" s="128"/>
      <c r="B40" s="128"/>
      <c r="C40" s="128"/>
      <c r="D40" s="128"/>
      <c r="E40" s="128"/>
      <c r="F40" s="128"/>
      <c r="G40" s="128"/>
      <c r="H40" s="599"/>
    </row>
    <row r="41" spans="1:8" x14ac:dyDescent="0.2">
      <c r="A41" s="128"/>
      <c r="B41" s="128"/>
      <c r="C41" s="128"/>
      <c r="D41" s="128"/>
      <c r="E41" s="128"/>
      <c r="F41" s="128"/>
      <c r="G41" s="128"/>
      <c r="H41" s="599"/>
    </row>
    <row r="42" spans="1:8" x14ac:dyDescent="0.2">
      <c r="A42" s="128"/>
      <c r="B42" s="128"/>
      <c r="C42" s="128"/>
      <c r="D42" s="128"/>
      <c r="E42" s="128"/>
      <c r="F42" s="128"/>
      <c r="G42" s="128"/>
      <c r="H42" s="599"/>
    </row>
    <row r="43" spans="1:8" x14ac:dyDescent="0.2">
      <c r="A43" s="128"/>
      <c r="B43" s="128"/>
      <c r="C43" s="128"/>
      <c r="D43" s="128"/>
      <c r="E43" s="128"/>
      <c r="F43" s="128"/>
      <c r="G43" s="128"/>
      <c r="H43" s="599"/>
    </row>
    <row r="44" spans="1:8" x14ac:dyDescent="0.2">
      <c r="A44" s="128"/>
      <c r="B44" s="128"/>
      <c r="C44" s="128"/>
      <c r="D44" s="128"/>
      <c r="E44" s="128"/>
      <c r="F44" s="128"/>
      <c r="G44" s="128"/>
      <c r="H44" s="599"/>
    </row>
    <row r="45" spans="1:8" x14ac:dyDescent="0.2">
      <c r="A45" s="128"/>
      <c r="B45" s="128"/>
      <c r="C45" s="128"/>
      <c r="D45" s="128"/>
      <c r="E45" s="128"/>
      <c r="F45" s="128"/>
      <c r="G45" s="128"/>
      <c r="H45" s="599"/>
    </row>
    <row r="46" spans="1:8" x14ac:dyDescent="0.2">
      <c r="A46" s="128"/>
      <c r="B46" s="128"/>
      <c r="C46" s="128"/>
      <c r="D46" s="128"/>
      <c r="E46" s="128"/>
      <c r="F46" s="128"/>
      <c r="G46" s="128"/>
      <c r="H46" s="599"/>
    </row>
    <row r="47" spans="1:8" x14ac:dyDescent="0.2">
      <c r="A47" s="128"/>
      <c r="B47" s="128"/>
      <c r="C47" s="128"/>
      <c r="D47" s="128"/>
      <c r="E47" s="128"/>
      <c r="F47" s="128"/>
      <c r="G47" s="128"/>
      <c r="H47" s="599"/>
    </row>
    <row r="48" spans="1:8" x14ac:dyDescent="0.2">
      <c r="A48" s="128"/>
      <c r="B48" s="128"/>
      <c r="C48" s="128"/>
      <c r="D48" s="128"/>
      <c r="E48" s="128"/>
      <c r="F48" s="128"/>
      <c r="G48" s="128"/>
      <c r="H48" s="599"/>
    </row>
    <row r="49" spans="1:8" x14ac:dyDescent="0.2">
      <c r="A49" s="128"/>
      <c r="B49" s="128"/>
      <c r="C49" s="128"/>
      <c r="D49" s="128"/>
      <c r="E49" s="128"/>
      <c r="F49" s="128"/>
      <c r="G49" s="128"/>
      <c r="H49" s="599"/>
    </row>
    <row r="50" spans="1:8" x14ac:dyDescent="0.2">
      <c r="A50" s="128"/>
      <c r="B50" s="128"/>
      <c r="C50" s="128"/>
      <c r="D50" s="128"/>
      <c r="E50" s="128"/>
      <c r="F50" s="128"/>
      <c r="G50" s="128"/>
      <c r="H50" s="599"/>
    </row>
    <row r="51" spans="1:8" x14ac:dyDescent="0.2">
      <c r="A51" s="128"/>
      <c r="B51" s="128"/>
      <c r="C51" s="128"/>
      <c r="D51" s="128"/>
      <c r="E51" s="128"/>
      <c r="F51" s="128"/>
      <c r="G51" s="128"/>
      <c r="H51" s="599"/>
    </row>
    <row r="52" spans="1:8" x14ac:dyDescent="0.2">
      <c r="A52" s="128"/>
      <c r="B52" s="128"/>
      <c r="C52" s="128"/>
      <c r="D52" s="128"/>
      <c r="E52" s="128"/>
      <c r="F52" s="128"/>
      <c r="G52" s="128"/>
      <c r="H52" s="599"/>
    </row>
  </sheetData>
  <pageMargins left="0.7" right="0.7" top="0.78740157499999996" bottom="0.78740157499999996" header="0.3" footer="0.3"/>
  <pageSetup paperSize="9" scale="8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8"/>
  <sheetViews>
    <sheetView topLeftCell="A19" zoomScaleNormal="100" workbookViewId="0">
      <selection activeCell="G47" sqref="G47"/>
    </sheetView>
  </sheetViews>
  <sheetFormatPr defaultColWidth="9" defaultRowHeight="12.75" x14ac:dyDescent="0.2"/>
  <cols>
    <col min="1" max="1" width="6" style="124" customWidth="1"/>
    <col min="2" max="2" width="7.42578125" style="125" customWidth="1"/>
    <col min="3" max="3" width="13.28515625" style="125" customWidth="1"/>
    <col min="4" max="4" width="40.140625" style="125" customWidth="1"/>
    <col min="5" max="5" width="4.7109375" style="125" customWidth="1"/>
    <col min="6" max="6" width="9.5703125" style="126" customWidth="1"/>
    <col min="7" max="7" width="11.42578125" style="127" customWidth="1"/>
    <col min="8" max="8" width="18.140625" style="596" customWidth="1"/>
    <col min="9" max="256" width="9" style="128"/>
    <col min="257" max="257" width="6" style="128" customWidth="1"/>
    <col min="258" max="258" width="7.42578125" style="128" customWidth="1"/>
    <col min="259" max="259" width="13.28515625" style="128" customWidth="1"/>
    <col min="260" max="260" width="40.140625" style="128" customWidth="1"/>
    <col min="261" max="261" width="4.7109375" style="128" customWidth="1"/>
    <col min="262" max="262" width="9.5703125" style="128" customWidth="1"/>
    <col min="263" max="263" width="11.42578125" style="128" customWidth="1"/>
    <col min="264" max="264" width="18.140625" style="128" customWidth="1"/>
    <col min="265" max="512" width="9" style="128"/>
    <col min="513" max="513" width="6" style="128" customWidth="1"/>
    <col min="514" max="514" width="7.42578125" style="128" customWidth="1"/>
    <col min="515" max="515" width="13.28515625" style="128" customWidth="1"/>
    <col min="516" max="516" width="40.140625" style="128" customWidth="1"/>
    <col min="517" max="517" width="4.7109375" style="128" customWidth="1"/>
    <col min="518" max="518" width="9.5703125" style="128" customWidth="1"/>
    <col min="519" max="519" width="11.42578125" style="128" customWidth="1"/>
    <col min="520" max="520" width="18.140625" style="128" customWidth="1"/>
    <col min="521" max="768" width="9" style="128"/>
    <col min="769" max="769" width="6" style="128" customWidth="1"/>
    <col min="770" max="770" width="7.42578125" style="128" customWidth="1"/>
    <col min="771" max="771" width="13.28515625" style="128" customWidth="1"/>
    <col min="772" max="772" width="40.140625" style="128" customWidth="1"/>
    <col min="773" max="773" width="4.7109375" style="128" customWidth="1"/>
    <col min="774" max="774" width="9.5703125" style="128" customWidth="1"/>
    <col min="775" max="775" width="11.42578125" style="128" customWidth="1"/>
    <col min="776" max="776" width="18.140625" style="128" customWidth="1"/>
    <col min="777" max="1024" width="9" style="128"/>
    <col min="1025" max="1025" width="6" style="128" customWidth="1"/>
    <col min="1026" max="1026" width="7.42578125" style="128" customWidth="1"/>
    <col min="1027" max="1027" width="13.28515625" style="128" customWidth="1"/>
    <col min="1028" max="1028" width="40.140625" style="128" customWidth="1"/>
    <col min="1029" max="1029" width="4.7109375" style="128" customWidth="1"/>
    <col min="1030" max="1030" width="9.5703125" style="128" customWidth="1"/>
    <col min="1031" max="1031" width="11.42578125" style="128" customWidth="1"/>
    <col min="1032" max="1032" width="18.140625" style="128" customWidth="1"/>
    <col min="1033" max="1280" width="9" style="128"/>
    <col min="1281" max="1281" width="6" style="128" customWidth="1"/>
    <col min="1282" max="1282" width="7.42578125" style="128" customWidth="1"/>
    <col min="1283" max="1283" width="13.28515625" style="128" customWidth="1"/>
    <col min="1284" max="1284" width="40.140625" style="128" customWidth="1"/>
    <col min="1285" max="1285" width="4.7109375" style="128" customWidth="1"/>
    <col min="1286" max="1286" width="9.5703125" style="128" customWidth="1"/>
    <col min="1287" max="1287" width="11.42578125" style="128" customWidth="1"/>
    <col min="1288" max="1288" width="18.140625" style="128" customWidth="1"/>
    <col min="1289" max="1536" width="9" style="128"/>
    <col min="1537" max="1537" width="6" style="128" customWidth="1"/>
    <col min="1538" max="1538" width="7.42578125" style="128" customWidth="1"/>
    <col min="1539" max="1539" width="13.28515625" style="128" customWidth="1"/>
    <col min="1540" max="1540" width="40.140625" style="128" customWidth="1"/>
    <col min="1541" max="1541" width="4.7109375" style="128" customWidth="1"/>
    <col min="1542" max="1542" width="9.5703125" style="128" customWidth="1"/>
    <col min="1543" max="1543" width="11.42578125" style="128" customWidth="1"/>
    <col min="1544" max="1544" width="18.140625" style="128" customWidth="1"/>
    <col min="1545" max="1792" width="9" style="128"/>
    <col min="1793" max="1793" width="6" style="128" customWidth="1"/>
    <col min="1794" max="1794" width="7.42578125" style="128" customWidth="1"/>
    <col min="1795" max="1795" width="13.28515625" style="128" customWidth="1"/>
    <col min="1796" max="1796" width="40.140625" style="128" customWidth="1"/>
    <col min="1797" max="1797" width="4.7109375" style="128" customWidth="1"/>
    <col min="1798" max="1798" width="9.5703125" style="128" customWidth="1"/>
    <col min="1799" max="1799" width="11.42578125" style="128" customWidth="1"/>
    <col min="1800" max="1800" width="18.140625" style="128" customWidth="1"/>
    <col min="1801" max="2048" width="9" style="128"/>
    <col min="2049" max="2049" width="6" style="128" customWidth="1"/>
    <col min="2050" max="2050" width="7.42578125" style="128" customWidth="1"/>
    <col min="2051" max="2051" width="13.28515625" style="128" customWidth="1"/>
    <col min="2052" max="2052" width="40.140625" style="128" customWidth="1"/>
    <col min="2053" max="2053" width="4.7109375" style="128" customWidth="1"/>
    <col min="2054" max="2054" width="9.5703125" style="128" customWidth="1"/>
    <col min="2055" max="2055" width="11.42578125" style="128" customWidth="1"/>
    <col min="2056" max="2056" width="18.140625" style="128" customWidth="1"/>
    <col min="2057" max="2304" width="9" style="128"/>
    <col min="2305" max="2305" width="6" style="128" customWidth="1"/>
    <col min="2306" max="2306" width="7.42578125" style="128" customWidth="1"/>
    <col min="2307" max="2307" width="13.28515625" style="128" customWidth="1"/>
    <col min="2308" max="2308" width="40.140625" style="128" customWidth="1"/>
    <col min="2309" max="2309" width="4.7109375" style="128" customWidth="1"/>
    <col min="2310" max="2310" width="9.5703125" style="128" customWidth="1"/>
    <col min="2311" max="2311" width="11.42578125" style="128" customWidth="1"/>
    <col min="2312" max="2312" width="18.140625" style="128" customWidth="1"/>
    <col min="2313" max="2560" width="9" style="128"/>
    <col min="2561" max="2561" width="6" style="128" customWidth="1"/>
    <col min="2562" max="2562" width="7.42578125" style="128" customWidth="1"/>
    <col min="2563" max="2563" width="13.28515625" style="128" customWidth="1"/>
    <col min="2564" max="2564" width="40.140625" style="128" customWidth="1"/>
    <col min="2565" max="2565" width="4.7109375" style="128" customWidth="1"/>
    <col min="2566" max="2566" width="9.5703125" style="128" customWidth="1"/>
    <col min="2567" max="2567" width="11.42578125" style="128" customWidth="1"/>
    <col min="2568" max="2568" width="18.140625" style="128" customWidth="1"/>
    <col min="2569" max="2816" width="9" style="128"/>
    <col min="2817" max="2817" width="6" style="128" customWidth="1"/>
    <col min="2818" max="2818" width="7.42578125" style="128" customWidth="1"/>
    <col min="2819" max="2819" width="13.28515625" style="128" customWidth="1"/>
    <col min="2820" max="2820" width="40.140625" style="128" customWidth="1"/>
    <col min="2821" max="2821" width="4.7109375" style="128" customWidth="1"/>
    <col min="2822" max="2822" width="9.5703125" style="128" customWidth="1"/>
    <col min="2823" max="2823" width="11.42578125" style="128" customWidth="1"/>
    <col min="2824" max="2824" width="18.140625" style="128" customWidth="1"/>
    <col min="2825" max="3072" width="9" style="128"/>
    <col min="3073" max="3073" width="6" style="128" customWidth="1"/>
    <col min="3074" max="3074" width="7.42578125" style="128" customWidth="1"/>
    <col min="3075" max="3075" width="13.28515625" style="128" customWidth="1"/>
    <col min="3076" max="3076" width="40.140625" style="128" customWidth="1"/>
    <col min="3077" max="3077" width="4.7109375" style="128" customWidth="1"/>
    <col min="3078" max="3078" width="9.5703125" style="128" customWidth="1"/>
    <col min="3079" max="3079" width="11.42578125" style="128" customWidth="1"/>
    <col min="3080" max="3080" width="18.140625" style="128" customWidth="1"/>
    <col min="3081" max="3328" width="9" style="128"/>
    <col min="3329" max="3329" width="6" style="128" customWidth="1"/>
    <col min="3330" max="3330" width="7.42578125" style="128" customWidth="1"/>
    <col min="3331" max="3331" width="13.28515625" style="128" customWidth="1"/>
    <col min="3332" max="3332" width="40.140625" style="128" customWidth="1"/>
    <col min="3333" max="3333" width="4.7109375" style="128" customWidth="1"/>
    <col min="3334" max="3334" width="9.5703125" style="128" customWidth="1"/>
    <col min="3335" max="3335" width="11.42578125" style="128" customWidth="1"/>
    <col min="3336" max="3336" width="18.140625" style="128" customWidth="1"/>
    <col min="3337" max="3584" width="9" style="128"/>
    <col min="3585" max="3585" width="6" style="128" customWidth="1"/>
    <col min="3586" max="3586" width="7.42578125" style="128" customWidth="1"/>
    <col min="3587" max="3587" width="13.28515625" style="128" customWidth="1"/>
    <col min="3588" max="3588" width="40.140625" style="128" customWidth="1"/>
    <col min="3589" max="3589" width="4.7109375" style="128" customWidth="1"/>
    <col min="3590" max="3590" width="9.5703125" style="128" customWidth="1"/>
    <col min="3591" max="3591" width="11.42578125" style="128" customWidth="1"/>
    <col min="3592" max="3592" width="18.140625" style="128" customWidth="1"/>
    <col min="3593" max="3840" width="9" style="128"/>
    <col min="3841" max="3841" width="6" style="128" customWidth="1"/>
    <col min="3842" max="3842" width="7.42578125" style="128" customWidth="1"/>
    <col min="3843" max="3843" width="13.28515625" style="128" customWidth="1"/>
    <col min="3844" max="3844" width="40.140625" style="128" customWidth="1"/>
    <col min="3845" max="3845" width="4.7109375" style="128" customWidth="1"/>
    <col min="3846" max="3846" width="9.5703125" style="128" customWidth="1"/>
    <col min="3847" max="3847" width="11.42578125" style="128" customWidth="1"/>
    <col min="3848" max="3848" width="18.140625" style="128" customWidth="1"/>
    <col min="3849" max="4096" width="9" style="128"/>
    <col min="4097" max="4097" width="6" style="128" customWidth="1"/>
    <col min="4098" max="4098" width="7.42578125" style="128" customWidth="1"/>
    <col min="4099" max="4099" width="13.28515625" style="128" customWidth="1"/>
    <col min="4100" max="4100" width="40.140625" style="128" customWidth="1"/>
    <col min="4101" max="4101" width="4.7109375" style="128" customWidth="1"/>
    <col min="4102" max="4102" width="9.5703125" style="128" customWidth="1"/>
    <col min="4103" max="4103" width="11.42578125" style="128" customWidth="1"/>
    <col min="4104" max="4104" width="18.140625" style="128" customWidth="1"/>
    <col min="4105" max="4352" width="9" style="128"/>
    <col min="4353" max="4353" width="6" style="128" customWidth="1"/>
    <col min="4354" max="4354" width="7.42578125" style="128" customWidth="1"/>
    <col min="4355" max="4355" width="13.28515625" style="128" customWidth="1"/>
    <col min="4356" max="4356" width="40.140625" style="128" customWidth="1"/>
    <col min="4357" max="4357" width="4.7109375" style="128" customWidth="1"/>
    <col min="4358" max="4358" width="9.5703125" style="128" customWidth="1"/>
    <col min="4359" max="4359" width="11.42578125" style="128" customWidth="1"/>
    <col min="4360" max="4360" width="18.140625" style="128" customWidth="1"/>
    <col min="4361" max="4608" width="9" style="128"/>
    <col min="4609" max="4609" width="6" style="128" customWidth="1"/>
    <col min="4610" max="4610" width="7.42578125" style="128" customWidth="1"/>
    <col min="4611" max="4611" width="13.28515625" style="128" customWidth="1"/>
    <col min="4612" max="4612" width="40.140625" style="128" customWidth="1"/>
    <col min="4613" max="4613" width="4.7109375" style="128" customWidth="1"/>
    <col min="4614" max="4614" width="9.5703125" style="128" customWidth="1"/>
    <col min="4615" max="4615" width="11.42578125" style="128" customWidth="1"/>
    <col min="4616" max="4616" width="18.140625" style="128" customWidth="1"/>
    <col min="4617" max="4864" width="9" style="128"/>
    <col min="4865" max="4865" width="6" style="128" customWidth="1"/>
    <col min="4866" max="4866" width="7.42578125" style="128" customWidth="1"/>
    <col min="4867" max="4867" width="13.28515625" style="128" customWidth="1"/>
    <col min="4868" max="4868" width="40.140625" style="128" customWidth="1"/>
    <col min="4869" max="4869" width="4.7109375" style="128" customWidth="1"/>
    <col min="4870" max="4870" width="9.5703125" style="128" customWidth="1"/>
    <col min="4871" max="4871" width="11.42578125" style="128" customWidth="1"/>
    <col min="4872" max="4872" width="18.140625" style="128" customWidth="1"/>
    <col min="4873" max="5120" width="9" style="128"/>
    <col min="5121" max="5121" width="6" style="128" customWidth="1"/>
    <col min="5122" max="5122" width="7.42578125" style="128" customWidth="1"/>
    <col min="5123" max="5123" width="13.28515625" style="128" customWidth="1"/>
    <col min="5124" max="5124" width="40.140625" style="128" customWidth="1"/>
    <col min="5125" max="5125" width="4.7109375" style="128" customWidth="1"/>
    <col min="5126" max="5126" width="9.5703125" style="128" customWidth="1"/>
    <col min="5127" max="5127" width="11.42578125" style="128" customWidth="1"/>
    <col min="5128" max="5128" width="18.140625" style="128" customWidth="1"/>
    <col min="5129" max="5376" width="9" style="128"/>
    <col min="5377" max="5377" width="6" style="128" customWidth="1"/>
    <col min="5378" max="5378" width="7.42578125" style="128" customWidth="1"/>
    <col min="5379" max="5379" width="13.28515625" style="128" customWidth="1"/>
    <col min="5380" max="5380" width="40.140625" style="128" customWidth="1"/>
    <col min="5381" max="5381" width="4.7109375" style="128" customWidth="1"/>
    <col min="5382" max="5382" width="9.5703125" style="128" customWidth="1"/>
    <col min="5383" max="5383" width="11.42578125" style="128" customWidth="1"/>
    <col min="5384" max="5384" width="18.140625" style="128" customWidth="1"/>
    <col min="5385" max="5632" width="9" style="128"/>
    <col min="5633" max="5633" width="6" style="128" customWidth="1"/>
    <col min="5634" max="5634" width="7.42578125" style="128" customWidth="1"/>
    <col min="5635" max="5635" width="13.28515625" style="128" customWidth="1"/>
    <col min="5636" max="5636" width="40.140625" style="128" customWidth="1"/>
    <col min="5637" max="5637" width="4.7109375" style="128" customWidth="1"/>
    <col min="5638" max="5638" width="9.5703125" style="128" customWidth="1"/>
    <col min="5639" max="5639" width="11.42578125" style="128" customWidth="1"/>
    <col min="5640" max="5640" width="18.140625" style="128" customWidth="1"/>
    <col min="5641" max="5888" width="9" style="128"/>
    <col min="5889" max="5889" width="6" style="128" customWidth="1"/>
    <col min="5890" max="5890" width="7.42578125" style="128" customWidth="1"/>
    <col min="5891" max="5891" width="13.28515625" style="128" customWidth="1"/>
    <col min="5892" max="5892" width="40.140625" style="128" customWidth="1"/>
    <col min="5893" max="5893" width="4.7109375" style="128" customWidth="1"/>
    <col min="5894" max="5894" width="9.5703125" style="128" customWidth="1"/>
    <col min="5895" max="5895" width="11.42578125" style="128" customWidth="1"/>
    <col min="5896" max="5896" width="18.140625" style="128" customWidth="1"/>
    <col min="5897" max="6144" width="9" style="128"/>
    <col min="6145" max="6145" width="6" style="128" customWidth="1"/>
    <col min="6146" max="6146" width="7.42578125" style="128" customWidth="1"/>
    <col min="6147" max="6147" width="13.28515625" style="128" customWidth="1"/>
    <col min="6148" max="6148" width="40.140625" style="128" customWidth="1"/>
    <col min="6149" max="6149" width="4.7109375" style="128" customWidth="1"/>
    <col min="6150" max="6150" width="9.5703125" style="128" customWidth="1"/>
    <col min="6151" max="6151" width="11.42578125" style="128" customWidth="1"/>
    <col min="6152" max="6152" width="18.140625" style="128" customWidth="1"/>
    <col min="6153" max="6400" width="9" style="128"/>
    <col min="6401" max="6401" width="6" style="128" customWidth="1"/>
    <col min="6402" max="6402" width="7.42578125" style="128" customWidth="1"/>
    <col min="6403" max="6403" width="13.28515625" style="128" customWidth="1"/>
    <col min="6404" max="6404" width="40.140625" style="128" customWidth="1"/>
    <col min="6405" max="6405" width="4.7109375" style="128" customWidth="1"/>
    <col min="6406" max="6406" width="9.5703125" style="128" customWidth="1"/>
    <col min="6407" max="6407" width="11.42578125" style="128" customWidth="1"/>
    <col min="6408" max="6408" width="18.140625" style="128" customWidth="1"/>
    <col min="6409" max="6656" width="9" style="128"/>
    <col min="6657" max="6657" width="6" style="128" customWidth="1"/>
    <col min="6658" max="6658" width="7.42578125" style="128" customWidth="1"/>
    <col min="6659" max="6659" width="13.28515625" style="128" customWidth="1"/>
    <col min="6660" max="6660" width="40.140625" style="128" customWidth="1"/>
    <col min="6661" max="6661" width="4.7109375" style="128" customWidth="1"/>
    <col min="6662" max="6662" width="9.5703125" style="128" customWidth="1"/>
    <col min="6663" max="6663" width="11.42578125" style="128" customWidth="1"/>
    <col min="6664" max="6664" width="18.140625" style="128" customWidth="1"/>
    <col min="6665" max="6912" width="9" style="128"/>
    <col min="6913" max="6913" width="6" style="128" customWidth="1"/>
    <col min="6914" max="6914" width="7.42578125" style="128" customWidth="1"/>
    <col min="6915" max="6915" width="13.28515625" style="128" customWidth="1"/>
    <col min="6916" max="6916" width="40.140625" style="128" customWidth="1"/>
    <col min="6917" max="6917" width="4.7109375" style="128" customWidth="1"/>
    <col min="6918" max="6918" width="9.5703125" style="128" customWidth="1"/>
    <col min="6919" max="6919" width="11.42578125" style="128" customWidth="1"/>
    <col min="6920" max="6920" width="18.140625" style="128" customWidth="1"/>
    <col min="6921" max="7168" width="9" style="128"/>
    <col min="7169" max="7169" width="6" style="128" customWidth="1"/>
    <col min="7170" max="7170" width="7.42578125" style="128" customWidth="1"/>
    <col min="7171" max="7171" width="13.28515625" style="128" customWidth="1"/>
    <col min="7172" max="7172" width="40.140625" style="128" customWidth="1"/>
    <col min="7173" max="7173" width="4.7109375" style="128" customWidth="1"/>
    <col min="7174" max="7174" width="9.5703125" style="128" customWidth="1"/>
    <col min="7175" max="7175" width="11.42578125" style="128" customWidth="1"/>
    <col min="7176" max="7176" width="18.140625" style="128" customWidth="1"/>
    <col min="7177" max="7424" width="9" style="128"/>
    <col min="7425" max="7425" width="6" style="128" customWidth="1"/>
    <col min="7426" max="7426" width="7.42578125" style="128" customWidth="1"/>
    <col min="7427" max="7427" width="13.28515625" style="128" customWidth="1"/>
    <col min="7428" max="7428" width="40.140625" style="128" customWidth="1"/>
    <col min="7429" max="7429" width="4.7109375" style="128" customWidth="1"/>
    <col min="7430" max="7430" width="9.5703125" style="128" customWidth="1"/>
    <col min="7431" max="7431" width="11.42578125" style="128" customWidth="1"/>
    <col min="7432" max="7432" width="18.140625" style="128" customWidth="1"/>
    <col min="7433" max="7680" width="9" style="128"/>
    <col min="7681" max="7681" width="6" style="128" customWidth="1"/>
    <col min="7682" max="7682" width="7.42578125" style="128" customWidth="1"/>
    <col min="7683" max="7683" width="13.28515625" style="128" customWidth="1"/>
    <col min="7684" max="7684" width="40.140625" style="128" customWidth="1"/>
    <col min="7685" max="7685" width="4.7109375" style="128" customWidth="1"/>
    <col min="7686" max="7686" width="9.5703125" style="128" customWidth="1"/>
    <col min="7687" max="7687" width="11.42578125" style="128" customWidth="1"/>
    <col min="7688" max="7688" width="18.140625" style="128" customWidth="1"/>
    <col min="7689" max="7936" width="9" style="128"/>
    <col min="7937" max="7937" width="6" style="128" customWidth="1"/>
    <col min="7938" max="7938" width="7.42578125" style="128" customWidth="1"/>
    <col min="7939" max="7939" width="13.28515625" style="128" customWidth="1"/>
    <col min="7940" max="7940" width="40.140625" style="128" customWidth="1"/>
    <col min="7941" max="7941" width="4.7109375" style="128" customWidth="1"/>
    <col min="7942" max="7942" width="9.5703125" style="128" customWidth="1"/>
    <col min="7943" max="7943" width="11.42578125" style="128" customWidth="1"/>
    <col min="7944" max="7944" width="18.140625" style="128" customWidth="1"/>
    <col min="7945" max="8192" width="9" style="128"/>
    <col min="8193" max="8193" width="6" style="128" customWidth="1"/>
    <col min="8194" max="8194" width="7.42578125" style="128" customWidth="1"/>
    <col min="8195" max="8195" width="13.28515625" style="128" customWidth="1"/>
    <col min="8196" max="8196" width="40.140625" style="128" customWidth="1"/>
    <col min="8197" max="8197" width="4.7109375" style="128" customWidth="1"/>
    <col min="8198" max="8198" width="9.5703125" style="128" customWidth="1"/>
    <col min="8199" max="8199" width="11.42578125" style="128" customWidth="1"/>
    <col min="8200" max="8200" width="18.140625" style="128" customWidth="1"/>
    <col min="8201" max="8448" width="9" style="128"/>
    <col min="8449" max="8449" width="6" style="128" customWidth="1"/>
    <col min="8450" max="8450" width="7.42578125" style="128" customWidth="1"/>
    <col min="8451" max="8451" width="13.28515625" style="128" customWidth="1"/>
    <col min="8452" max="8452" width="40.140625" style="128" customWidth="1"/>
    <col min="8453" max="8453" width="4.7109375" style="128" customWidth="1"/>
    <col min="8454" max="8454" width="9.5703125" style="128" customWidth="1"/>
    <col min="8455" max="8455" width="11.42578125" style="128" customWidth="1"/>
    <col min="8456" max="8456" width="18.140625" style="128" customWidth="1"/>
    <col min="8457" max="8704" width="9" style="128"/>
    <col min="8705" max="8705" width="6" style="128" customWidth="1"/>
    <col min="8706" max="8706" width="7.42578125" style="128" customWidth="1"/>
    <col min="8707" max="8707" width="13.28515625" style="128" customWidth="1"/>
    <col min="8708" max="8708" width="40.140625" style="128" customWidth="1"/>
    <col min="8709" max="8709" width="4.7109375" style="128" customWidth="1"/>
    <col min="8710" max="8710" width="9.5703125" style="128" customWidth="1"/>
    <col min="8711" max="8711" width="11.42578125" style="128" customWidth="1"/>
    <col min="8712" max="8712" width="18.140625" style="128" customWidth="1"/>
    <col min="8713" max="8960" width="9" style="128"/>
    <col min="8961" max="8961" width="6" style="128" customWidth="1"/>
    <col min="8962" max="8962" width="7.42578125" style="128" customWidth="1"/>
    <col min="8963" max="8963" width="13.28515625" style="128" customWidth="1"/>
    <col min="8964" max="8964" width="40.140625" style="128" customWidth="1"/>
    <col min="8965" max="8965" width="4.7109375" style="128" customWidth="1"/>
    <col min="8966" max="8966" width="9.5703125" style="128" customWidth="1"/>
    <col min="8967" max="8967" width="11.42578125" style="128" customWidth="1"/>
    <col min="8968" max="8968" width="18.140625" style="128" customWidth="1"/>
    <col min="8969" max="9216" width="9" style="128"/>
    <col min="9217" max="9217" width="6" style="128" customWidth="1"/>
    <col min="9218" max="9218" width="7.42578125" style="128" customWidth="1"/>
    <col min="9219" max="9219" width="13.28515625" style="128" customWidth="1"/>
    <col min="9220" max="9220" width="40.140625" style="128" customWidth="1"/>
    <col min="9221" max="9221" width="4.7109375" style="128" customWidth="1"/>
    <col min="9222" max="9222" width="9.5703125" style="128" customWidth="1"/>
    <col min="9223" max="9223" width="11.42578125" style="128" customWidth="1"/>
    <col min="9224" max="9224" width="18.140625" style="128" customWidth="1"/>
    <col min="9225" max="9472" width="9" style="128"/>
    <col min="9473" max="9473" width="6" style="128" customWidth="1"/>
    <col min="9474" max="9474" width="7.42578125" style="128" customWidth="1"/>
    <col min="9475" max="9475" width="13.28515625" style="128" customWidth="1"/>
    <col min="9476" max="9476" width="40.140625" style="128" customWidth="1"/>
    <col min="9477" max="9477" width="4.7109375" style="128" customWidth="1"/>
    <col min="9478" max="9478" width="9.5703125" style="128" customWidth="1"/>
    <col min="9479" max="9479" width="11.42578125" style="128" customWidth="1"/>
    <col min="9480" max="9480" width="18.140625" style="128" customWidth="1"/>
    <col min="9481" max="9728" width="9" style="128"/>
    <col min="9729" max="9729" width="6" style="128" customWidth="1"/>
    <col min="9730" max="9730" width="7.42578125" style="128" customWidth="1"/>
    <col min="9731" max="9731" width="13.28515625" style="128" customWidth="1"/>
    <col min="9732" max="9732" width="40.140625" style="128" customWidth="1"/>
    <col min="9733" max="9733" width="4.7109375" style="128" customWidth="1"/>
    <col min="9734" max="9734" width="9.5703125" style="128" customWidth="1"/>
    <col min="9735" max="9735" width="11.42578125" style="128" customWidth="1"/>
    <col min="9736" max="9736" width="18.140625" style="128" customWidth="1"/>
    <col min="9737" max="9984" width="9" style="128"/>
    <col min="9985" max="9985" width="6" style="128" customWidth="1"/>
    <col min="9986" max="9986" width="7.42578125" style="128" customWidth="1"/>
    <col min="9987" max="9987" width="13.28515625" style="128" customWidth="1"/>
    <col min="9988" max="9988" width="40.140625" style="128" customWidth="1"/>
    <col min="9989" max="9989" width="4.7109375" style="128" customWidth="1"/>
    <col min="9990" max="9990" width="9.5703125" style="128" customWidth="1"/>
    <col min="9991" max="9991" width="11.42578125" style="128" customWidth="1"/>
    <col min="9992" max="9992" width="18.140625" style="128" customWidth="1"/>
    <col min="9993" max="10240" width="9" style="128"/>
    <col min="10241" max="10241" width="6" style="128" customWidth="1"/>
    <col min="10242" max="10242" width="7.42578125" style="128" customWidth="1"/>
    <col min="10243" max="10243" width="13.28515625" style="128" customWidth="1"/>
    <col min="10244" max="10244" width="40.140625" style="128" customWidth="1"/>
    <col min="10245" max="10245" width="4.7109375" style="128" customWidth="1"/>
    <col min="10246" max="10246" width="9.5703125" style="128" customWidth="1"/>
    <col min="10247" max="10247" width="11.42578125" style="128" customWidth="1"/>
    <col min="10248" max="10248" width="18.140625" style="128" customWidth="1"/>
    <col min="10249" max="10496" width="9" style="128"/>
    <col min="10497" max="10497" width="6" style="128" customWidth="1"/>
    <col min="10498" max="10498" width="7.42578125" style="128" customWidth="1"/>
    <col min="10499" max="10499" width="13.28515625" style="128" customWidth="1"/>
    <col min="10500" max="10500" width="40.140625" style="128" customWidth="1"/>
    <col min="10501" max="10501" width="4.7109375" style="128" customWidth="1"/>
    <col min="10502" max="10502" width="9.5703125" style="128" customWidth="1"/>
    <col min="10503" max="10503" width="11.42578125" style="128" customWidth="1"/>
    <col min="10504" max="10504" width="18.140625" style="128" customWidth="1"/>
    <col min="10505" max="10752" width="9" style="128"/>
    <col min="10753" max="10753" width="6" style="128" customWidth="1"/>
    <col min="10754" max="10754" width="7.42578125" style="128" customWidth="1"/>
    <col min="10755" max="10755" width="13.28515625" style="128" customWidth="1"/>
    <col min="10756" max="10756" width="40.140625" style="128" customWidth="1"/>
    <col min="10757" max="10757" width="4.7109375" style="128" customWidth="1"/>
    <col min="10758" max="10758" width="9.5703125" style="128" customWidth="1"/>
    <col min="10759" max="10759" width="11.42578125" style="128" customWidth="1"/>
    <col min="10760" max="10760" width="18.140625" style="128" customWidth="1"/>
    <col min="10761" max="11008" width="9" style="128"/>
    <col min="11009" max="11009" width="6" style="128" customWidth="1"/>
    <col min="11010" max="11010" width="7.42578125" style="128" customWidth="1"/>
    <col min="11011" max="11011" width="13.28515625" style="128" customWidth="1"/>
    <col min="11012" max="11012" width="40.140625" style="128" customWidth="1"/>
    <col min="11013" max="11013" width="4.7109375" style="128" customWidth="1"/>
    <col min="11014" max="11014" width="9.5703125" style="128" customWidth="1"/>
    <col min="11015" max="11015" width="11.42578125" style="128" customWidth="1"/>
    <col min="11016" max="11016" width="18.140625" style="128" customWidth="1"/>
    <col min="11017" max="11264" width="9" style="128"/>
    <col min="11265" max="11265" width="6" style="128" customWidth="1"/>
    <col min="11266" max="11266" width="7.42578125" style="128" customWidth="1"/>
    <col min="11267" max="11267" width="13.28515625" style="128" customWidth="1"/>
    <col min="11268" max="11268" width="40.140625" style="128" customWidth="1"/>
    <col min="11269" max="11269" width="4.7109375" style="128" customWidth="1"/>
    <col min="11270" max="11270" width="9.5703125" style="128" customWidth="1"/>
    <col min="11271" max="11271" width="11.42578125" style="128" customWidth="1"/>
    <col min="11272" max="11272" width="18.140625" style="128" customWidth="1"/>
    <col min="11273" max="11520" width="9" style="128"/>
    <col min="11521" max="11521" width="6" style="128" customWidth="1"/>
    <col min="11522" max="11522" width="7.42578125" style="128" customWidth="1"/>
    <col min="11523" max="11523" width="13.28515625" style="128" customWidth="1"/>
    <col min="11524" max="11524" width="40.140625" style="128" customWidth="1"/>
    <col min="11525" max="11525" width="4.7109375" style="128" customWidth="1"/>
    <col min="11526" max="11526" width="9.5703125" style="128" customWidth="1"/>
    <col min="11527" max="11527" width="11.42578125" style="128" customWidth="1"/>
    <col min="11528" max="11528" width="18.140625" style="128" customWidth="1"/>
    <col min="11529" max="11776" width="9" style="128"/>
    <col min="11777" max="11777" width="6" style="128" customWidth="1"/>
    <col min="11778" max="11778" width="7.42578125" style="128" customWidth="1"/>
    <col min="11779" max="11779" width="13.28515625" style="128" customWidth="1"/>
    <col min="11780" max="11780" width="40.140625" style="128" customWidth="1"/>
    <col min="11781" max="11781" width="4.7109375" style="128" customWidth="1"/>
    <col min="11782" max="11782" width="9.5703125" style="128" customWidth="1"/>
    <col min="11783" max="11783" width="11.42578125" style="128" customWidth="1"/>
    <col min="11784" max="11784" width="18.140625" style="128" customWidth="1"/>
    <col min="11785" max="12032" width="9" style="128"/>
    <col min="12033" max="12033" width="6" style="128" customWidth="1"/>
    <col min="12034" max="12034" width="7.42578125" style="128" customWidth="1"/>
    <col min="12035" max="12035" width="13.28515625" style="128" customWidth="1"/>
    <col min="12036" max="12036" width="40.140625" style="128" customWidth="1"/>
    <col min="12037" max="12037" width="4.7109375" style="128" customWidth="1"/>
    <col min="12038" max="12038" width="9.5703125" style="128" customWidth="1"/>
    <col min="12039" max="12039" width="11.42578125" style="128" customWidth="1"/>
    <col min="12040" max="12040" width="18.140625" style="128" customWidth="1"/>
    <col min="12041" max="12288" width="9" style="128"/>
    <col min="12289" max="12289" width="6" style="128" customWidth="1"/>
    <col min="12290" max="12290" width="7.42578125" style="128" customWidth="1"/>
    <col min="12291" max="12291" width="13.28515625" style="128" customWidth="1"/>
    <col min="12292" max="12292" width="40.140625" style="128" customWidth="1"/>
    <col min="12293" max="12293" width="4.7109375" style="128" customWidth="1"/>
    <col min="12294" max="12294" width="9.5703125" style="128" customWidth="1"/>
    <col min="12295" max="12295" width="11.42578125" style="128" customWidth="1"/>
    <col min="12296" max="12296" width="18.140625" style="128" customWidth="1"/>
    <col min="12297" max="12544" width="9" style="128"/>
    <col min="12545" max="12545" width="6" style="128" customWidth="1"/>
    <col min="12546" max="12546" width="7.42578125" style="128" customWidth="1"/>
    <col min="12547" max="12547" width="13.28515625" style="128" customWidth="1"/>
    <col min="12548" max="12548" width="40.140625" style="128" customWidth="1"/>
    <col min="12549" max="12549" width="4.7109375" style="128" customWidth="1"/>
    <col min="12550" max="12550" width="9.5703125" style="128" customWidth="1"/>
    <col min="12551" max="12551" width="11.42578125" style="128" customWidth="1"/>
    <col min="12552" max="12552" width="18.140625" style="128" customWidth="1"/>
    <col min="12553" max="12800" width="9" style="128"/>
    <col min="12801" max="12801" width="6" style="128" customWidth="1"/>
    <col min="12802" max="12802" width="7.42578125" style="128" customWidth="1"/>
    <col min="12803" max="12803" width="13.28515625" style="128" customWidth="1"/>
    <col min="12804" max="12804" width="40.140625" style="128" customWidth="1"/>
    <col min="12805" max="12805" width="4.7109375" style="128" customWidth="1"/>
    <col min="12806" max="12806" width="9.5703125" style="128" customWidth="1"/>
    <col min="12807" max="12807" width="11.42578125" style="128" customWidth="1"/>
    <col min="12808" max="12808" width="18.140625" style="128" customWidth="1"/>
    <col min="12809" max="13056" width="9" style="128"/>
    <col min="13057" max="13057" width="6" style="128" customWidth="1"/>
    <col min="13058" max="13058" width="7.42578125" style="128" customWidth="1"/>
    <col min="13059" max="13059" width="13.28515625" style="128" customWidth="1"/>
    <col min="13060" max="13060" width="40.140625" style="128" customWidth="1"/>
    <col min="13061" max="13061" width="4.7109375" style="128" customWidth="1"/>
    <col min="13062" max="13062" width="9.5703125" style="128" customWidth="1"/>
    <col min="13063" max="13063" width="11.42578125" style="128" customWidth="1"/>
    <col min="13064" max="13064" width="18.140625" style="128" customWidth="1"/>
    <col min="13065" max="13312" width="9" style="128"/>
    <col min="13313" max="13313" width="6" style="128" customWidth="1"/>
    <col min="13314" max="13314" width="7.42578125" style="128" customWidth="1"/>
    <col min="13315" max="13315" width="13.28515625" style="128" customWidth="1"/>
    <col min="13316" max="13316" width="40.140625" style="128" customWidth="1"/>
    <col min="13317" max="13317" width="4.7109375" style="128" customWidth="1"/>
    <col min="13318" max="13318" width="9.5703125" style="128" customWidth="1"/>
    <col min="13319" max="13319" width="11.42578125" style="128" customWidth="1"/>
    <col min="13320" max="13320" width="18.140625" style="128" customWidth="1"/>
    <col min="13321" max="13568" width="9" style="128"/>
    <col min="13569" max="13569" width="6" style="128" customWidth="1"/>
    <col min="13570" max="13570" width="7.42578125" style="128" customWidth="1"/>
    <col min="13571" max="13571" width="13.28515625" style="128" customWidth="1"/>
    <col min="13572" max="13572" width="40.140625" style="128" customWidth="1"/>
    <col min="13573" max="13573" width="4.7109375" style="128" customWidth="1"/>
    <col min="13574" max="13574" width="9.5703125" style="128" customWidth="1"/>
    <col min="13575" max="13575" width="11.42578125" style="128" customWidth="1"/>
    <col min="13576" max="13576" width="18.140625" style="128" customWidth="1"/>
    <col min="13577" max="13824" width="9" style="128"/>
    <col min="13825" max="13825" width="6" style="128" customWidth="1"/>
    <col min="13826" max="13826" width="7.42578125" style="128" customWidth="1"/>
    <col min="13827" max="13827" width="13.28515625" style="128" customWidth="1"/>
    <col min="13828" max="13828" width="40.140625" style="128" customWidth="1"/>
    <col min="13829" max="13829" width="4.7109375" style="128" customWidth="1"/>
    <col min="13830" max="13830" width="9.5703125" style="128" customWidth="1"/>
    <col min="13831" max="13831" width="11.42578125" style="128" customWidth="1"/>
    <col min="13832" max="13832" width="18.140625" style="128" customWidth="1"/>
    <col min="13833" max="14080" width="9" style="128"/>
    <col min="14081" max="14081" width="6" style="128" customWidth="1"/>
    <col min="14082" max="14082" width="7.42578125" style="128" customWidth="1"/>
    <col min="14083" max="14083" width="13.28515625" style="128" customWidth="1"/>
    <col min="14084" max="14084" width="40.140625" style="128" customWidth="1"/>
    <col min="14085" max="14085" width="4.7109375" style="128" customWidth="1"/>
    <col min="14086" max="14086" width="9.5703125" style="128" customWidth="1"/>
    <col min="14087" max="14087" width="11.42578125" style="128" customWidth="1"/>
    <col min="14088" max="14088" width="18.140625" style="128" customWidth="1"/>
    <col min="14089" max="14336" width="9" style="128"/>
    <col min="14337" max="14337" width="6" style="128" customWidth="1"/>
    <col min="14338" max="14338" width="7.42578125" style="128" customWidth="1"/>
    <col min="14339" max="14339" width="13.28515625" style="128" customWidth="1"/>
    <col min="14340" max="14340" width="40.140625" style="128" customWidth="1"/>
    <col min="14341" max="14341" width="4.7109375" style="128" customWidth="1"/>
    <col min="14342" max="14342" width="9.5703125" style="128" customWidth="1"/>
    <col min="14343" max="14343" width="11.42578125" style="128" customWidth="1"/>
    <col min="14344" max="14344" width="18.140625" style="128" customWidth="1"/>
    <col min="14345" max="14592" width="9" style="128"/>
    <col min="14593" max="14593" width="6" style="128" customWidth="1"/>
    <col min="14594" max="14594" width="7.42578125" style="128" customWidth="1"/>
    <col min="14595" max="14595" width="13.28515625" style="128" customWidth="1"/>
    <col min="14596" max="14596" width="40.140625" style="128" customWidth="1"/>
    <col min="14597" max="14597" width="4.7109375" style="128" customWidth="1"/>
    <col min="14598" max="14598" width="9.5703125" style="128" customWidth="1"/>
    <col min="14599" max="14599" width="11.42578125" style="128" customWidth="1"/>
    <col min="14600" max="14600" width="18.140625" style="128" customWidth="1"/>
    <col min="14601" max="14848" width="9" style="128"/>
    <col min="14849" max="14849" width="6" style="128" customWidth="1"/>
    <col min="14850" max="14850" width="7.42578125" style="128" customWidth="1"/>
    <col min="14851" max="14851" width="13.28515625" style="128" customWidth="1"/>
    <col min="14852" max="14852" width="40.140625" style="128" customWidth="1"/>
    <col min="14853" max="14853" width="4.7109375" style="128" customWidth="1"/>
    <col min="14854" max="14854" width="9.5703125" style="128" customWidth="1"/>
    <col min="14855" max="14855" width="11.42578125" style="128" customWidth="1"/>
    <col min="14856" max="14856" width="18.140625" style="128" customWidth="1"/>
    <col min="14857" max="15104" width="9" style="128"/>
    <col min="15105" max="15105" width="6" style="128" customWidth="1"/>
    <col min="15106" max="15106" width="7.42578125" style="128" customWidth="1"/>
    <col min="15107" max="15107" width="13.28515625" style="128" customWidth="1"/>
    <col min="15108" max="15108" width="40.140625" style="128" customWidth="1"/>
    <col min="15109" max="15109" width="4.7109375" style="128" customWidth="1"/>
    <col min="15110" max="15110" width="9.5703125" style="128" customWidth="1"/>
    <col min="15111" max="15111" width="11.42578125" style="128" customWidth="1"/>
    <col min="15112" max="15112" width="18.140625" style="128" customWidth="1"/>
    <col min="15113" max="15360" width="9" style="128"/>
    <col min="15361" max="15361" width="6" style="128" customWidth="1"/>
    <col min="15362" max="15362" width="7.42578125" style="128" customWidth="1"/>
    <col min="15363" max="15363" width="13.28515625" style="128" customWidth="1"/>
    <col min="15364" max="15364" width="40.140625" style="128" customWidth="1"/>
    <col min="15365" max="15365" width="4.7109375" style="128" customWidth="1"/>
    <col min="15366" max="15366" width="9.5703125" style="128" customWidth="1"/>
    <col min="15367" max="15367" width="11.42578125" style="128" customWidth="1"/>
    <col min="15368" max="15368" width="18.140625" style="128" customWidth="1"/>
    <col min="15369" max="15616" width="9" style="128"/>
    <col min="15617" max="15617" width="6" style="128" customWidth="1"/>
    <col min="15618" max="15618" width="7.42578125" style="128" customWidth="1"/>
    <col min="15619" max="15619" width="13.28515625" style="128" customWidth="1"/>
    <col min="15620" max="15620" width="40.140625" style="128" customWidth="1"/>
    <col min="15621" max="15621" width="4.7109375" style="128" customWidth="1"/>
    <col min="15622" max="15622" width="9.5703125" style="128" customWidth="1"/>
    <col min="15623" max="15623" width="11.42578125" style="128" customWidth="1"/>
    <col min="15624" max="15624" width="18.140625" style="128" customWidth="1"/>
    <col min="15625" max="15872" width="9" style="128"/>
    <col min="15873" max="15873" width="6" style="128" customWidth="1"/>
    <col min="15874" max="15874" width="7.42578125" style="128" customWidth="1"/>
    <col min="15875" max="15875" width="13.28515625" style="128" customWidth="1"/>
    <col min="15876" max="15876" width="40.140625" style="128" customWidth="1"/>
    <col min="15877" max="15877" width="4.7109375" style="128" customWidth="1"/>
    <col min="15878" max="15878" width="9.5703125" style="128" customWidth="1"/>
    <col min="15879" max="15879" width="11.42578125" style="128" customWidth="1"/>
    <col min="15880" max="15880" width="18.140625" style="128" customWidth="1"/>
    <col min="15881" max="16128" width="9" style="128"/>
    <col min="16129" max="16129" width="6" style="128" customWidth="1"/>
    <col min="16130" max="16130" width="7.42578125" style="128" customWidth="1"/>
    <col min="16131" max="16131" width="13.28515625" style="128" customWidth="1"/>
    <col min="16132" max="16132" width="40.140625" style="128" customWidth="1"/>
    <col min="16133" max="16133" width="4.7109375" style="128" customWidth="1"/>
    <col min="16134" max="16134" width="9.5703125" style="128" customWidth="1"/>
    <col min="16135" max="16135" width="11.42578125" style="128" customWidth="1"/>
    <col min="16136" max="16136" width="18.140625" style="128" customWidth="1"/>
    <col min="16137" max="16384" width="9" style="128"/>
  </cols>
  <sheetData>
    <row r="1" spans="1:21" s="2" customFormat="1" ht="20.25" customHeight="1" x14ac:dyDescent="0.2">
      <c r="A1" s="511" t="str">
        <f>Titul!A15</f>
        <v>F.2.2.1.6.</v>
      </c>
      <c r="B1" s="511"/>
      <c r="C1" s="511" t="str">
        <f>Titul!B1</f>
        <v>Soupis prací a dodávek</v>
      </c>
      <c r="D1" s="149"/>
      <c r="E1" s="149"/>
      <c r="F1" s="150"/>
      <c r="G1" s="151"/>
      <c r="H1" s="586"/>
      <c r="I1" s="150"/>
      <c r="J1" s="153"/>
      <c r="K1" s="153"/>
      <c r="L1" s="154"/>
      <c r="U1" s="1"/>
    </row>
    <row r="2" spans="1:21" s="123" customFormat="1" ht="12.75" customHeight="1" x14ac:dyDescent="0.2">
      <c r="A2" s="130" t="s">
        <v>557</v>
      </c>
      <c r="B2" s="130"/>
      <c r="C2" s="130"/>
      <c r="D2" s="130"/>
      <c r="E2" s="130"/>
      <c r="F2" s="130"/>
      <c r="G2" s="130"/>
      <c r="H2" s="587"/>
    </row>
    <row r="3" spans="1:21" s="123" customFormat="1" ht="12.75" customHeight="1" x14ac:dyDescent="0.2">
      <c r="A3" s="130" t="s">
        <v>878</v>
      </c>
      <c r="B3" s="130"/>
      <c r="C3" s="130"/>
      <c r="D3" s="130"/>
      <c r="E3" s="130"/>
      <c r="F3" s="130"/>
      <c r="G3" s="130"/>
      <c r="H3" s="587"/>
    </row>
    <row r="4" spans="1:21" s="123" customFormat="1" x14ac:dyDescent="0.2">
      <c r="A4" s="131"/>
      <c r="B4" s="130"/>
      <c r="C4" s="131"/>
      <c r="D4" s="130"/>
      <c r="E4" s="130"/>
      <c r="F4" s="130"/>
      <c r="G4" s="130"/>
      <c r="H4" s="587"/>
    </row>
    <row r="5" spans="1:21" s="123" customFormat="1" x14ac:dyDescent="0.2">
      <c r="A5" s="132"/>
      <c r="B5" s="133"/>
      <c r="C5" s="134"/>
      <c r="D5" s="133"/>
      <c r="E5" s="133"/>
      <c r="F5" s="135"/>
      <c r="G5" s="136"/>
      <c r="H5" s="588"/>
    </row>
    <row r="6" spans="1:21" s="123" customFormat="1" ht="12.75" customHeight="1" x14ac:dyDescent="0.2">
      <c r="A6" s="137" t="s">
        <v>559</v>
      </c>
      <c r="B6" s="137"/>
      <c r="C6" s="137"/>
      <c r="D6" s="137"/>
      <c r="E6" s="137"/>
      <c r="F6" s="137"/>
      <c r="G6" s="137"/>
      <c r="H6" s="589"/>
    </row>
    <row r="7" spans="1:21" s="123" customFormat="1" x14ac:dyDescent="0.2">
      <c r="A7" s="137" t="s">
        <v>39</v>
      </c>
      <c r="B7" s="137"/>
      <c r="C7" s="137"/>
      <c r="D7" s="137"/>
      <c r="E7" s="137"/>
      <c r="F7" s="137"/>
      <c r="G7" s="137" t="s">
        <v>560</v>
      </c>
      <c r="H7" s="589"/>
    </row>
    <row r="8" spans="1:21" s="123" customFormat="1" x14ac:dyDescent="0.2">
      <c r="A8" s="137" t="s">
        <v>561</v>
      </c>
      <c r="B8" s="138"/>
      <c r="C8" s="138"/>
      <c r="D8" s="138"/>
      <c r="E8" s="138"/>
      <c r="F8" s="139"/>
      <c r="G8" s="137" t="s">
        <v>610</v>
      </c>
      <c r="H8" s="590"/>
    </row>
    <row r="9" spans="1:21" s="123" customFormat="1" ht="13.5" thickBot="1" x14ac:dyDescent="0.25">
      <c r="A9" s="140"/>
      <c r="B9" s="140"/>
      <c r="C9" s="140"/>
      <c r="D9" s="140"/>
      <c r="E9" s="140"/>
      <c r="F9" s="140"/>
      <c r="G9" s="140"/>
      <c r="H9" s="591"/>
    </row>
    <row r="10" spans="1:21" s="123" customFormat="1" ht="23.25" thickBot="1" x14ac:dyDescent="0.25">
      <c r="A10" s="141" t="s">
        <v>563</v>
      </c>
      <c r="B10" s="141" t="s">
        <v>1</v>
      </c>
      <c r="C10" s="141" t="s">
        <v>2</v>
      </c>
      <c r="D10" s="141" t="s">
        <v>3</v>
      </c>
      <c r="E10" s="141" t="s">
        <v>4</v>
      </c>
      <c r="F10" s="141" t="s">
        <v>5</v>
      </c>
      <c r="G10" s="141" t="s">
        <v>6</v>
      </c>
      <c r="H10" s="592" t="s">
        <v>7</v>
      </c>
    </row>
    <row r="11" spans="1:21" s="123" customFormat="1" ht="13.5" hidden="1" thickBot="1" x14ac:dyDescent="0.25">
      <c r="A11" s="141" t="s">
        <v>9</v>
      </c>
      <c r="B11" s="141" t="s">
        <v>12</v>
      </c>
      <c r="C11" s="141" t="s">
        <v>14</v>
      </c>
      <c r="D11" s="141" t="s">
        <v>17</v>
      </c>
      <c r="E11" s="141" t="s">
        <v>18</v>
      </c>
      <c r="F11" s="141" t="s">
        <v>20</v>
      </c>
      <c r="G11" s="141" t="s">
        <v>21</v>
      </c>
      <c r="H11" s="592" t="s">
        <v>23</v>
      </c>
    </row>
    <row r="12" spans="1:21" s="123" customFormat="1" x14ac:dyDescent="0.2">
      <c r="A12" s="140"/>
      <c r="B12" s="140"/>
      <c r="C12" s="140"/>
      <c r="D12" s="140"/>
      <c r="E12" s="140"/>
      <c r="F12" s="140"/>
      <c r="G12" s="140"/>
      <c r="H12" s="591"/>
    </row>
    <row r="13" spans="1:21" s="123" customFormat="1" ht="15" x14ac:dyDescent="0.25">
      <c r="A13" s="146"/>
      <c r="B13" s="147"/>
      <c r="C13" s="147" t="s">
        <v>8</v>
      </c>
      <c r="D13" s="147" t="s">
        <v>564</v>
      </c>
      <c r="E13" s="147"/>
      <c r="F13" s="148"/>
      <c r="G13" s="129"/>
      <c r="H13" s="593">
        <f>H14+H16</f>
        <v>0</v>
      </c>
    </row>
    <row r="14" spans="1:21" s="123" customFormat="1" x14ac:dyDescent="0.2">
      <c r="A14" s="434"/>
      <c r="B14" s="435"/>
      <c r="C14" s="435" t="s">
        <v>9</v>
      </c>
      <c r="D14" s="435" t="s">
        <v>565</v>
      </c>
      <c r="E14" s="435"/>
      <c r="F14" s="436"/>
      <c r="G14" s="437"/>
      <c r="H14" s="594">
        <f>SUM(H15)</f>
        <v>0</v>
      </c>
    </row>
    <row r="15" spans="1:21" s="123" customFormat="1" ht="22.5" x14ac:dyDescent="0.2">
      <c r="A15" s="142">
        <v>1</v>
      </c>
      <c r="B15" s="143" t="s">
        <v>10</v>
      </c>
      <c r="C15" s="143" t="s">
        <v>586</v>
      </c>
      <c r="D15" s="143" t="s">
        <v>587</v>
      </c>
      <c r="E15" s="143" t="s">
        <v>22</v>
      </c>
      <c r="F15" s="144">
        <v>7.3999999999999996E-2</v>
      </c>
      <c r="G15" s="145">
        <v>0</v>
      </c>
      <c r="H15" s="595">
        <f>F15*G15</f>
        <v>0</v>
      </c>
    </row>
    <row r="16" spans="1:21" s="123" customFormat="1" x14ac:dyDescent="0.2">
      <c r="A16" s="434"/>
      <c r="B16" s="435"/>
      <c r="C16" s="435" t="s">
        <v>643</v>
      </c>
      <c r="D16" s="435" t="s">
        <v>644</v>
      </c>
      <c r="E16" s="435"/>
      <c r="F16" s="436"/>
      <c r="G16" s="437"/>
      <c r="H16" s="594">
        <f>SUM(H17:H18)</f>
        <v>0</v>
      </c>
    </row>
    <row r="17" spans="1:8" s="123" customFormat="1" ht="22.5" x14ac:dyDescent="0.2">
      <c r="A17" s="142">
        <v>2</v>
      </c>
      <c r="B17" s="143" t="s">
        <v>27</v>
      </c>
      <c r="C17" s="143" t="s">
        <v>649</v>
      </c>
      <c r="D17" s="143" t="s">
        <v>650</v>
      </c>
      <c r="E17" s="143" t="s">
        <v>22</v>
      </c>
      <c r="F17" s="144">
        <v>7.3999999999999996E-2</v>
      </c>
      <c r="G17" s="145">
        <v>0</v>
      </c>
      <c r="H17" s="595">
        <f t="shared" ref="H17:H18" si="0">F17*G17</f>
        <v>0</v>
      </c>
    </row>
    <row r="18" spans="1:8" s="123" customFormat="1" ht="22.5" x14ac:dyDescent="0.2">
      <c r="A18" s="142">
        <v>3</v>
      </c>
      <c r="B18" s="143" t="s">
        <v>27</v>
      </c>
      <c r="C18" s="143" t="s">
        <v>651</v>
      </c>
      <c r="D18" s="143" t="s">
        <v>652</v>
      </c>
      <c r="E18" s="143" t="s">
        <v>22</v>
      </c>
      <c r="F18" s="144">
        <v>1.1839999999999999</v>
      </c>
      <c r="G18" s="145">
        <v>0</v>
      </c>
      <c r="H18" s="595">
        <f t="shared" si="0"/>
        <v>0</v>
      </c>
    </row>
    <row r="19" spans="1:8" s="123" customFormat="1" ht="15" x14ac:dyDescent="0.25">
      <c r="A19" s="146"/>
      <c r="B19" s="147"/>
      <c r="C19" s="147" t="s">
        <v>36</v>
      </c>
      <c r="D19" s="147" t="s">
        <v>771</v>
      </c>
      <c r="E19" s="147"/>
      <c r="F19" s="148"/>
      <c r="G19" s="129"/>
      <c r="H19" s="593">
        <f>H20+H26</f>
        <v>0</v>
      </c>
    </row>
    <row r="20" spans="1:8" s="123" customFormat="1" x14ac:dyDescent="0.2">
      <c r="A20" s="434"/>
      <c r="B20" s="435"/>
      <c r="C20" s="435" t="s">
        <v>817</v>
      </c>
      <c r="D20" s="435" t="s">
        <v>818</v>
      </c>
      <c r="E20" s="435"/>
      <c r="F20" s="436"/>
      <c r="G20" s="437"/>
      <c r="H20" s="594">
        <f>SUM(H21:H25)</f>
        <v>0</v>
      </c>
    </row>
    <row r="21" spans="1:8" s="123" customFormat="1" ht="22.5" x14ac:dyDescent="0.2">
      <c r="A21" s="142">
        <v>4</v>
      </c>
      <c r="B21" s="143" t="s">
        <v>817</v>
      </c>
      <c r="C21" s="143" t="s">
        <v>819</v>
      </c>
      <c r="D21" s="143" t="s">
        <v>820</v>
      </c>
      <c r="E21" s="143" t="s">
        <v>25</v>
      </c>
      <c r="F21" s="144">
        <v>52</v>
      </c>
      <c r="G21" s="145">
        <v>0</v>
      </c>
      <c r="H21" s="595">
        <f>F21*G21</f>
        <v>0</v>
      </c>
    </row>
    <row r="22" spans="1:8" s="123" customFormat="1" x14ac:dyDescent="0.2">
      <c r="A22" s="438"/>
      <c r="B22" s="439"/>
      <c r="C22" s="439"/>
      <c r="D22" s="439" t="s">
        <v>821</v>
      </c>
      <c r="E22" s="439"/>
      <c r="F22" s="440">
        <v>52</v>
      </c>
      <c r="G22" s="441"/>
      <c r="H22" s="597"/>
    </row>
    <row r="23" spans="1:8" s="123" customFormat="1" ht="22.5" x14ac:dyDescent="0.2">
      <c r="A23" s="442">
        <v>5</v>
      </c>
      <c r="B23" s="443" t="s">
        <v>822</v>
      </c>
      <c r="C23" s="443" t="s">
        <v>823</v>
      </c>
      <c r="D23" s="443" t="s">
        <v>824</v>
      </c>
      <c r="E23" s="443" t="s">
        <v>19</v>
      </c>
      <c r="F23" s="444">
        <v>0.13800000000000001</v>
      </c>
      <c r="G23" s="445">
        <v>0</v>
      </c>
      <c r="H23" s="598">
        <f>F23*G23</f>
        <v>0</v>
      </c>
    </row>
    <row r="24" spans="1:8" s="123" customFormat="1" x14ac:dyDescent="0.2">
      <c r="A24" s="438"/>
      <c r="B24" s="439"/>
      <c r="C24" s="439"/>
      <c r="D24" s="439" t="s">
        <v>825</v>
      </c>
      <c r="E24" s="439"/>
      <c r="F24" s="440">
        <v>0.125</v>
      </c>
      <c r="G24" s="441"/>
      <c r="H24" s="597"/>
    </row>
    <row r="25" spans="1:8" s="123" customFormat="1" ht="22.5" x14ac:dyDescent="0.2">
      <c r="A25" s="142">
        <v>6</v>
      </c>
      <c r="B25" s="143" t="s">
        <v>817</v>
      </c>
      <c r="C25" s="143" t="s">
        <v>826</v>
      </c>
      <c r="D25" s="143" t="s">
        <v>827</v>
      </c>
      <c r="E25" s="143" t="s">
        <v>22</v>
      </c>
      <c r="F25" s="144">
        <v>7.5999999999999998E-2</v>
      </c>
      <c r="G25" s="145">
        <v>0</v>
      </c>
      <c r="H25" s="595">
        <f>F25*G25</f>
        <v>0</v>
      </c>
    </row>
    <row r="26" spans="1:8" s="123" customFormat="1" x14ac:dyDescent="0.2">
      <c r="A26" s="434"/>
      <c r="B26" s="435"/>
      <c r="C26" s="435" t="s">
        <v>37</v>
      </c>
      <c r="D26" s="435" t="s">
        <v>790</v>
      </c>
      <c r="E26" s="435"/>
      <c r="F26" s="436"/>
      <c r="G26" s="437"/>
      <c r="H26" s="594">
        <f>SUM(H27:H46)</f>
        <v>0</v>
      </c>
    </row>
    <row r="27" spans="1:8" s="123" customFormat="1" x14ac:dyDescent="0.2">
      <c r="A27" s="142">
        <v>7</v>
      </c>
      <c r="B27" s="143" t="s">
        <v>37</v>
      </c>
      <c r="C27" s="143" t="s">
        <v>828</v>
      </c>
      <c r="D27" s="143" t="s">
        <v>829</v>
      </c>
      <c r="E27" s="143" t="s">
        <v>30</v>
      </c>
      <c r="F27" s="144">
        <v>16.899999999999999</v>
      </c>
      <c r="G27" s="145">
        <v>0</v>
      </c>
      <c r="H27" s="595">
        <f>F27*G27</f>
        <v>0</v>
      </c>
    </row>
    <row r="28" spans="1:8" s="123" customFormat="1" x14ac:dyDescent="0.2">
      <c r="A28" s="438"/>
      <c r="B28" s="439"/>
      <c r="C28" s="439"/>
      <c r="D28" s="439" t="s">
        <v>830</v>
      </c>
      <c r="E28" s="439"/>
      <c r="F28" s="440">
        <v>16.899999999999999</v>
      </c>
      <c r="G28" s="441"/>
      <c r="H28" s="597"/>
    </row>
    <row r="29" spans="1:8" s="123" customFormat="1" x14ac:dyDescent="0.2">
      <c r="A29" s="142">
        <v>8</v>
      </c>
      <c r="B29" s="143" t="s">
        <v>37</v>
      </c>
      <c r="C29" s="143" t="s">
        <v>831</v>
      </c>
      <c r="D29" s="143" t="s">
        <v>832</v>
      </c>
      <c r="E29" s="143" t="s">
        <v>25</v>
      </c>
      <c r="F29" s="144">
        <v>4</v>
      </c>
      <c r="G29" s="145">
        <v>0</v>
      </c>
      <c r="H29" s="595">
        <f>F29*G29</f>
        <v>0</v>
      </c>
    </row>
    <row r="30" spans="1:8" s="123" customFormat="1" x14ac:dyDescent="0.2">
      <c r="A30" s="438"/>
      <c r="B30" s="439"/>
      <c r="C30" s="439"/>
      <c r="D30" s="439" t="s">
        <v>833</v>
      </c>
      <c r="E30" s="439"/>
      <c r="F30" s="440">
        <v>4</v>
      </c>
      <c r="G30" s="441"/>
      <c r="H30" s="597"/>
    </row>
    <row r="31" spans="1:8" s="123" customFormat="1" ht="22.5" x14ac:dyDescent="0.2">
      <c r="A31" s="142">
        <v>9</v>
      </c>
      <c r="B31" s="143" t="s">
        <v>37</v>
      </c>
      <c r="C31" s="143" t="s">
        <v>834</v>
      </c>
      <c r="D31" s="143" t="s">
        <v>835</v>
      </c>
      <c r="E31" s="143" t="s">
        <v>25</v>
      </c>
      <c r="F31" s="144">
        <v>52</v>
      </c>
      <c r="G31" s="145">
        <v>0</v>
      </c>
      <c r="H31" s="595">
        <f>F31*G31</f>
        <v>0</v>
      </c>
    </row>
    <row r="32" spans="1:8" s="123" customFormat="1" x14ac:dyDescent="0.2">
      <c r="A32" s="438"/>
      <c r="B32" s="439"/>
      <c r="C32" s="439"/>
      <c r="D32" s="439" t="s">
        <v>836</v>
      </c>
      <c r="E32" s="439"/>
      <c r="F32" s="440">
        <v>52</v>
      </c>
      <c r="G32" s="441"/>
      <c r="H32" s="597"/>
    </row>
    <row r="33" spans="1:8" s="123" customFormat="1" ht="22.5" x14ac:dyDescent="0.2">
      <c r="A33" s="442">
        <v>10</v>
      </c>
      <c r="B33" s="443" t="s">
        <v>837</v>
      </c>
      <c r="C33" s="443" t="s">
        <v>838</v>
      </c>
      <c r="D33" s="443" t="s">
        <v>839</v>
      </c>
      <c r="E33" s="443" t="s">
        <v>25</v>
      </c>
      <c r="F33" s="444">
        <v>52</v>
      </c>
      <c r="G33" s="445">
        <v>0</v>
      </c>
      <c r="H33" s="598">
        <f>F33*G33</f>
        <v>0</v>
      </c>
    </row>
    <row r="34" spans="1:8" s="123" customFormat="1" x14ac:dyDescent="0.2">
      <c r="A34" s="438"/>
      <c r="B34" s="439"/>
      <c r="C34" s="439"/>
      <c r="D34" s="439" t="s">
        <v>840</v>
      </c>
      <c r="E34" s="439"/>
      <c r="F34" s="440">
        <v>52</v>
      </c>
      <c r="G34" s="441"/>
      <c r="H34" s="597"/>
    </row>
    <row r="35" spans="1:8" s="123" customFormat="1" x14ac:dyDescent="0.2">
      <c r="A35" s="142">
        <v>11</v>
      </c>
      <c r="B35" s="143" t="s">
        <v>37</v>
      </c>
      <c r="C35" s="143" t="s">
        <v>841</v>
      </c>
      <c r="D35" s="143" t="s">
        <v>842</v>
      </c>
      <c r="E35" s="143" t="s">
        <v>25</v>
      </c>
      <c r="F35" s="144">
        <v>8</v>
      </c>
      <c r="G35" s="145">
        <v>0</v>
      </c>
      <c r="H35" s="595">
        <f>F35*G35</f>
        <v>0</v>
      </c>
    </row>
    <row r="36" spans="1:8" s="123" customFormat="1" x14ac:dyDescent="0.2">
      <c r="A36" s="438"/>
      <c r="B36" s="439"/>
      <c r="C36" s="439"/>
      <c r="D36" s="439" t="s">
        <v>843</v>
      </c>
      <c r="E36" s="439"/>
      <c r="F36" s="440">
        <v>8</v>
      </c>
      <c r="G36" s="441"/>
      <c r="H36" s="597"/>
    </row>
    <row r="37" spans="1:8" s="123" customFormat="1" ht="22.5" x14ac:dyDescent="0.2">
      <c r="A37" s="142">
        <v>12</v>
      </c>
      <c r="B37" s="143" t="s">
        <v>37</v>
      </c>
      <c r="C37" s="143" t="s">
        <v>844</v>
      </c>
      <c r="D37" s="143" t="s">
        <v>845</v>
      </c>
      <c r="E37" s="143" t="s">
        <v>30</v>
      </c>
      <c r="F37" s="144">
        <v>15.6</v>
      </c>
      <c r="G37" s="145">
        <v>0</v>
      </c>
      <c r="H37" s="595">
        <f>F37*G37</f>
        <v>0</v>
      </c>
    </row>
    <row r="38" spans="1:8" s="123" customFormat="1" x14ac:dyDescent="0.2">
      <c r="A38" s="438"/>
      <c r="B38" s="439"/>
      <c r="C38" s="439"/>
      <c r="D38" s="439" t="s">
        <v>846</v>
      </c>
      <c r="E38" s="439"/>
      <c r="F38" s="440">
        <v>15.6</v>
      </c>
      <c r="G38" s="441"/>
      <c r="H38" s="597"/>
    </row>
    <row r="39" spans="1:8" s="123" customFormat="1" x14ac:dyDescent="0.2">
      <c r="A39" s="142">
        <v>13</v>
      </c>
      <c r="B39" s="143" t="s">
        <v>37</v>
      </c>
      <c r="C39" s="143" t="s">
        <v>847</v>
      </c>
      <c r="D39" s="143" t="s">
        <v>848</v>
      </c>
      <c r="E39" s="143" t="s">
        <v>25</v>
      </c>
      <c r="F39" s="144">
        <v>7.3999999999999996E-2</v>
      </c>
      <c r="G39" s="145">
        <v>0</v>
      </c>
      <c r="H39" s="595">
        <f>F39*G39</f>
        <v>0</v>
      </c>
    </row>
    <row r="40" spans="1:8" s="123" customFormat="1" ht="22.5" x14ac:dyDescent="0.2">
      <c r="A40" s="142">
        <v>14</v>
      </c>
      <c r="B40" s="143" t="s">
        <v>37</v>
      </c>
      <c r="C40" s="143" t="s">
        <v>849</v>
      </c>
      <c r="D40" s="143" t="s">
        <v>850</v>
      </c>
      <c r="E40" s="143" t="s">
        <v>25</v>
      </c>
      <c r="F40" s="144">
        <v>26</v>
      </c>
      <c r="G40" s="145">
        <v>0</v>
      </c>
      <c r="H40" s="595">
        <f>F40*G40</f>
        <v>0</v>
      </c>
    </row>
    <row r="41" spans="1:8" s="123" customFormat="1" x14ac:dyDescent="0.2">
      <c r="A41" s="438"/>
      <c r="B41" s="439"/>
      <c r="C41" s="439"/>
      <c r="D41" s="439" t="s">
        <v>851</v>
      </c>
      <c r="E41" s="439"/>
      <c r="F41" s="440">
        <v>26</v>
      </c>
      <c r="G41" s="441"/>
      <c r="H41" s="597"/>
    </row>
    <row r="42" spans="1:8" s="123" customFormat="1" ht="22.5" x14ac:dyDescent="0.2">
      <c r="A42" s="142">
        <v>15</v>
      </c>
      <c r="B42" s="143" t="s">
        <v>37</v>
      </c>
      <c r="C42" s="143" t="s">
        <v>852</v>
      </c>
      <c r="D42" s="143" t="s">
        <v>853</v>
      </c>
      <c r="E42" s="143" t="s">
        <v>25</v>
      </c>
      <c r="F42" s="144">
        <v>4</v>
      </c>
      <c r="G42" s="145">
        <v>0</v>
      </c>
      <c r="H42" s="595">
        <f>F42*G42</f>
        <v>0</v>
      </c>
    </row>
    <row r="43" spans="1:8" s="123" customFormat="1" x14ac:dyDescent="0.2">
      <c r="A43" s="438"/>
      <c r="B43" s="439"/>
      <c r="C43" s="439"/>
      <c r="D43" s="439" t="s">
        <v>833</v>
      </c>
      <c r="E43" s="439"/>
      <c r="F43" s="440">
        <v>4</v>
      </c>
      <c r="G43" s="441"/>
      <c r="H43" s="597"/>
    </row>
    <row r="44" spans="1:8" s="123" customFormat="1" ht="22.5" x14ac:dyDescent="0.2">
      <c r="A44" s="142">
        <v>16</v>
      </c>
      <c r="B44" s="143" t="s">
        <v>37</v>
      </c>
      <c r="C44" s="143" t="s">
        <v>854</v>
      </c>
      <c r="D44" s="143" t="s">
        <v>855</v>
      </c>
      <c r="E44" s="143" t="s">
        <v>25</v>
      </c>
      <c r="F44" s="144">
        <v>9.6</v>
      </c>
      <c r="G44" s="145">
        <v>0</v>
      </c>
      <c r="H44" s="595">
        <f>F44*G44</f>
        <v>0</v>
      </c>
    </row>
    <row r="45" spans="1:8" s="123" customFormat="1" x14ac:dyDescent="0.2">
      <c r="A45" s="438"/>
      <c r="B45" s="439"/>
      <c r="C45" s="439"/>
      <c r="D45" s="439" t="s">
        <v>856</v>
      </c>
      <c r="E45" s="439"/>
      <c r="F45" s="440">
        <v>9.6</v>
      </c>
      <c r="G45" s="441"/>
      <c r="H45" s="597"/>
    </row>
    <row r="46" spans="1:8" s="123" customFormat="1" ht="22.5" x14ac:dyDescent="0.2">
      <c r="A46" s="142">
        <v>17</v>
      </c>
      <c r="B46" s="143" t="s">
        <v>37</v>
      </c>
      <c r="C46" s="143" t="s">
        <v>797</v>
      </c>
      <c r="D46" s="143" t="s">
        <v>798</v>
      </c>
      <c r="E46" s="143" t="s">
        <v>22</v>
      </c>
      <c r="F46" s="144">
        <v>0.33800000000000002</v>
      </c>
      <c r="G46" s="145">
        <v>0</v>
      </c>
      <c r="H46" s="595">
        <f>F46*G46</f>
        <v>0</v>
      </c>
    </row>
    <row r="47" spans="1:8" s="123" customFormat="1" ht="15" x14ac:dyDescent="0.25">
      <c r="A47" s="146"/>
      <c r="B47" s="147"/>
      <c r="C47" s="147"/>
      <c r="D47" s="147" t="s">
        <v>608</v>
      </c>
      <c r="E47" s="147"/>
      <c r="F47" s="148"/>
      <c r="G47" s="129"/>
      <c r="H47" s="593">
        <f>H13+H19</f>
        <v>0</v>
      </c>
    </row>
    <row r="48" spans="1:8" ht="15" x14ac:dyDescent="0.25">
      <c r="H48" s="593" t="s">
        <v>249</v>
      </c>
    </row>
    <row r="49" spans="8:8" s="128" customFormat="1" x14ac:dyDescent="0.2">
      <c r="H49" s="599"/>
    </row>
    <row r="50" spans="8:8" s="128" customFormat="1" x14ac:dyDescent="0.2">
      <c r="H50" s="599"/>
    </row>
    <row r="51" spans="8:8" s="128" customFormat="1" x14ac:dyDescent="0.2">
      <c r="H51" s="599"/>
    </row>
    <row r="52" spans="8:8" s="128" customFormat="1" x14ac:dyDescent="0.2">
      <c r="H52" s="599"/>
    </row>
    <row r="53" spans="8:8" s="128" customFormat="1" x14ac:dyDescent="0.2">
      <c r="H53" s="599"/>
    </row>
    <row r="54" spans="8:8" s="128" customFormat="1" x14ac:dyDescent="0.2">
      <c r="H54" s="599"/>
    </row>
    <row r="55" spans="8:8" s="128" customFormat="1" x14ac:dyDescent="0.2">
      <c r="H55" s="599"/>
    </row>
    <row r="56" spans="8:8" s="128" customFormat="1" x14ac:dyDescent="0.2">
      <c r="H56" s="599"/>
    </row>
    <row r="57" spans="8:8" s="128" customFormat="1" x14ac:dyDescent="0.2">
      <c r="H57" s="599"/>
    </row>
    <row r="58" spans="8:8" s="128" customFormat="1" x14ac:dyDescent="0.2">
      <c r="H58" s="599"/>
    </row>
  </sheetData>
  <pageMargins left="0.7" right="0.7" top="0.78740157499999996" bottom="0.78740157499999996" header="0.3" footer="0.3"/>
  <pageSetup paperSize="9" scale="8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zoomScaleNormal="100" workbookViewId="0">
      <selection activeCell="G23" sqref="G23"/>
    </sheetView>
  </sheetViews>
  <sheetFormatPr defaultColWidth="9" defaultRowHeight="12" customHeight="1" x14ac:dyDescent="0.2"/>
  <cols>
    <col min="1" max="1" width="6" style="666" customWidth="1"/>
    <col min="2" max="2" width="7.42578125" style="667" customWidth="1"/>
    <col min="3" max="3" width="13.28515625" style="667" customWidth="1"/>
    <col min="4" max="4" width="40.140625" style="667" customWidth="1"/>
    <col min="5" max="5" width="4.7109375" style="667" customWidth="1"/>
    <col min="6" max="6" width="9.5703125" style="668" customWidth="1"/>
    <col min="7" max="7" width="13" style="669" customWidth="1"/>
    <col min="8" max="8" width="18.140625" style="669" customWidth="1"/>
    <col min="9" max="256" width="9" style="659"/>
    <col min="257" max="257" width="6" style="659" customWidth="1"/>
    <col min="258" max="258" width="7.42578125" style="659" customWidth="1"/>
    <col min="259" max="259" width="13.28515625" style="659" customWidth="1"/>
    <col min="260" max="260" width="40.140625" style="659" customWidth="1"/>
    <col min="261" max="261" width="4.7109375" style="659" customWidth="1"/>
    <col min="262" max="262" width="9.5703125" style="659" customWidth="1"/>
    <col min="263" max="263" width="11.42578125" style="659" customWidth="1"/>
    <col min="264" max="264" width="18.140625" style="659" customWidth="1"/>
    <col min="265" max="512" width="9" style="659"/>
    <col min="513" max="513" width="6" style="659" customWidth="1"/>
    <col min="514" max="514" width="7.42578125" style="659" customWidth="1"/>
    <col min="515" max="515" width="13.28515625" style="659" customWidth="1"/>
    <col min="516" max="516" width="40.140625" style="659" customWidth="1"/>
    <col min="517" max="517" width="4.7109375" style="659" customWidth="1"/>
    <col min="518" max="518" width="9.5703125" style="659" customWidth="1"/>
    <col min="519" max="519" width="11.42578125" style="659" customWidth="1"/>
    <col min="520" max="520" width="18.140625" style="659" customWidth="1"/>
    <col min="521" max="768" width="9" style="659"/>
    <col min="769" max="769" width="6" style="659" customWidth="1"/>
    <col min="770" max="770" width="7.42578125" style="659" customWidth="1"/>
    <col min="771" max="771" width="13.28515625" style="659" customWidth="1"/>
    <col min="772" max="772" width="40.140625" style="659" customWidth="1"/>
    <col min="773" max="773" width="4.7109375" style="659" customWidth="1"/>
    <col min="774" max="774" width="9.5703125" style="659" customWidth="1"/>
    <col min="775" max="775" width="11.42578125" style="659" customWidth="1"/>
    <col min="776" max="776" width="18.140625" style="659" customWidth="1"/>
    <col min="777" max="1024" width="9" style="659"/>
    <col min="1025" max="1025" width="6" style="659" customWidth="1"/>
    <col min="1026" max="1026" width="7.42578125" style="659" customWidth="1"/>
    <col min="1027" max="1027" width="13.28515625" style="659" customWidth="1"/>
    <col min="1028" max="1028" width="40.140625" style="659" customWidth="1"/>
    <col min="1029" max="1029" width="4.7109375" style="659" customWidth="1"/>
    <col min="1030" max="1030" width="9.5703125" style="659" customWidth="1"/>
    <col min="1031" max="1031" width="11.42578125" style="659" customWidth="1"/>
    <col min="1032" max="1032" width="18.140625" style="659" customWidth="1"/>
    <col min="1033" max="1280" width="9" style="659"/>
    <col min="1281" max="1281" width="6" style="659" customWidth="1"/>
    <col min="1282" max="1282" width="7.42578125" style="659" customWidth="1"/>
    <col min="1283" max="1283" width="13.28515625" style="659" customWidth="1"/>
    <col min="1284" max="1284" width="40.140625" style="659" customWidth="1"/>
    <col min="1285" max="1285" width="4.7109375" style="659" customWidth="1"/>
    <col min="1286" max="1286" width="9.5703125" style="659" customWidth="1"/>
    <col min="1287" max="1287" width="11.42578125" style="659" customWidth="1"/>
    <col min="1288" max="1288" width="18.140625" style="659" customWidth="1"/>
    <col min="1289" max="1536" width="9" style="659"/>
    <col min="1537" max="1537" width="6" style="659" customWidth="1"/>
    <col min="1538" max="1538" width="7.42578125" style="659" customWidth="1"/>
    <col min="1539" max="1539" width="13.28515625" style="659" customWidth="1"/>
    <col min="1540" max="1540" width="40.140625" style="659" customWidth="1"/>
    <col min="1541" max="1541" width="4.7109375" style="659" customWidth="1"/>
    <col min="1542" max="1542" width="9.5703125" style="659" customWidth="1"/>
    <col min="1543" max="1543" width="11.42578125" style="659" customWidth="1"/>
    <col min="1544" max="1544" width="18.140625" style="659" customWidth="1"/>
    <col min="1545" max="1792" width="9" style="659"/>
    <col min="1793" max="1793" width="6" style="659" customWidth="1"/>
    <col min="1794" max="1794" width="7.42578125" style="659" customWidth="1"/>
    <col min="1795" max="1795" width="13.28515625" style="659" customWidth="1"/>
    <col min="1796" max="1796" width="40.140625" style="659" customWidth="1"/>
    <col min="1797" max="1797" width="4.7109375" style="659" customWidth="1"/>
    <col min="1798" max="1798" width="9.5703125" style="659" customWidth="1"/>
    <col min="1799" max="1799" width="11.42578125" style="659" customWidth="1"/>
    <col min="1800" max="1800" width="18.140625" style="659" customWidth="1"/>
    <col min="1801" max="2048" width="9" style="659"/>
    <col min="2049" max="2049" width="6" style="659" customWidth="1"/>
    <col min="2050" max="2050" width="7.42578125" style="659" customWidth="1"/>
    <col min="2051" max="2051" width="13.28515625" style="659" customWidth="1"/>
    <col min="2052" max="2052" width="40.140625" style="659" customWidth="1"/>
    <col min="2053" max="2053" width="4.7109375" style="659" customWidth="1"/>
    <col min="2054" max="2054" width="9.5703125" style="659" customWidth="1"/>
    <col min="2055" max="2055" width="11.42578125" style="659" customWidth="1"/>
    <col min="2056" max="2056" width="18.140625" style="659" customWidth="1"/>
    <col min="2057" max="2304" width="9" style="659"/>
    <col min="2305" max="2305" width="6" style="659" customWidth="1"/>
    <col min="2306" max="2306" width="7.42578125" style="659" customWidth="1"/>
    <col min="2307" max="2307" width="13.28515625" style="659" customWidth="1"/>
    <col min="2308" max="2308" width="40.140625" style="659" customWidth="1"/>
    <col min="2309" max="2309" width="4.7109375" style="659" customWidth="1"/>
    <col min="2310" max="2310" width="9.5703125" style="659" customWidth="1"/>
    <col min="2311" max="2311" width="11.42578125" style="659" customWidth="1"/>
    <col min="2312" max="2312" width="18.140625" style="659" customWidth="1"/>
    <col min="2313" max="2560" width="9" style="659"/>
    <col min="2561" max="2561" width="6" style="659" customWidth="1"/>
    <col min="2562" max="2562" width="7.42578125" style="659" customWidth="1"/>
    <col min="2563" max="2563" width="13.28515625" style="659" customWidth="1"/>
    <col min="2564" max="2564" width="40.140625" style="659" customWidth="1"/>
    <col min="2565" max="2565" width="4.7109375" style="659" customWidth="1"/>
    <col min="2566" max="2566" width="9.5703125" style="659" customWidth="1"/>
    <col min="2567" max="2567" width="11.42578125" style="659" customWidth="1"/>
    <col min="2568" max="2568" width="18.140625" style="659" customWidth="1"/>
    <col min="2569" max="2816" width="9" style="659"/>
    <col min="2817" max="2817" width="6" style="659" customWidth="1"/>
    <col min="2818" max="2818" width="7.42578125" style="659" customWidth="1"/>
    <col min="2819" max="2819" width="13.28515625" style="659" customWidth="1"/>
    <col min="2820" max="2820" width="40.140625" style="659" customWidth="1"/>
    <col min="2821" max="2821" width="4.7109375" style="659" customWidth="1"/>
    <col min="2822" max="2822" width="9.5703125" style="659" customWidth="1"/>
    <col min="2823" max="2823" width="11.42578125" style="659" customWidth="1"/>
    <col min="2824" max="2824" width="18.140625" style="659" customWidth="1"/>
    <col min="2825" max="3072" width="9" style="659"/>
    <col min="3073" max="3073" width="6" style="659" customWidth="1"/>
    <col min="3074" max="3074" width="7.42578125" style="659" customWidth="1"/>
    <col min="3075" max="3075" width="13.28515625" style="659" customWidth="1"/>
    <col min="3076" max="3076" width="40.140625" style="659" customWidth="1"/>
    <col min="3077" max="3077" width="4.7109375" style="659" customWidth="1"/>
    <col min="3078" max="3078" width="9.5703125" style="659" customWidth="1"/>
    <col min="3079" max="3079" width="11.42578125" style="659" customWidth="1"/>
    <col min="3080" max="3080" width="18.140625" style="659" customWidth="1"/>
    <col min="3081" max="3328" width="9" style="659"/>
    <col min="3329" max="3329" width="6" style="659" customWidth="1"/>
    <col min="3330" max="3330" width="7.42578125" style="659" customWidth="1"/>
    <col min="3331" max="3331" width="13.28515625" style="659" customWidth="1"/>
    <col min="3332" max="3332" width="40.140625" style="659" customWidth="1"/>
    <col min="3333" max="3333" width="4.7109375" style="659" customWidth="1"/>
    <col min="3334" max="3334" width="9.5703125" style="659" customWidth="1"/>
    <col min="3335" max="3335" width="11.42578125" style="659" customWidth="1"/>
    <col min="3336" max="3336" width="18.140625" style="659" customWidth="1"/>
    <col min="3337" max="3584" width="9" style="659"/>
    <col min="3585" max="3585" width="6" style="659" customWidth="1"/>
    <col min="3586" max="3586" width="7.42578125" style="659" customWidth="1"/>
    <col min="3587" max="3587" width="13.28515625" style="659" customWidth="1"/>
    <col min="3588" max="3588" width="40.140625" style="659" customWidth="1"/>
    <col min="3589" max="3589" width="4.7109375" style="659" customWidth="1"/>
    <col min="3590" max="3590" width="9.5703125" style="659" customWidth="1"/>
    <col min="3591" max="3591" width="11.42578125" style="659" customWidth="1"/>
    <col min="3592" max="3592" width="18.140625" style="659" customWidth="1"/>
    <col min="3593" max="3840" width="9" style="659"/>
    <col min="3841" max="3841" width="6" style="659" customWidth="1"/>
    <col min="3842" max="3842" width="7.42578125" style="659" customWidth="1"/>
    <col min="3843" max="3843" width="13.28515625" style="659" customWidth="1"/>
    <col min="3844" max="3844" width="40.140625" style="659" customWidth="1"/>
    <col min="3845" max="3845" width="4.7109375" style="659" customWidth="1"/>
    <col min="3846" max="3846" width="9.5703125" style="659" customWidth="1"/>
    <col min="3847" max="3847" width="11.42578125" style="659" customWidth="1"/>
    <col min="3848" max="3848" width="18.140625" style="659" customWidth="1"/>
    <col min="3849" max="4096" width="9" style="659"/>
    <col min="4097" max="4097" width="6" style="659" customWidth="1"/>
    <col min="4098" max="4098" width="7.42578125" style="659" customWidth="1"/>
    <col min="4099" max="4099" width="13.28515625" style="659" customWidth="1"/>
    <col min="4100" max="4100" width="40.140625" style="659" customWidth="1"/>
    <col min="4101" max="4101" width="4.7109375" style="659" customWidth="1"/>
    <col min="4102" max="4102" width="9.5703125" style="659" customWidth="1"/>
    <col min="4103" max="4103" width="11.42578125" style="659" customWidth="1"/>
    <col min="4104" max="4104" width="18.140625" style="659" customWidth="1"/>
    <col min="4105" max="4352" width="9" style="659"/>
    <col min="4353" max="4353" width="6" style="659" customWidth="1"/>
    <col min="4354" max="4354" width="7.42578125" style="659" customWidth="1"/>
    <col min="4355" max="4355" width="13.28515625" style="659" customWidth="1"/>
    <col min="4356" max="4356" width="40.140625" style="659" customWidth="1"/>
    <col min="4357" max="4357" width="4.7109375" style="659" customWidth="1"/>
    <col min="4358" max="4358" width="9.5703125" style="659" customWidth="1"/>
    <col min="4359" max="4359" width="11.42578125" style="659" customWidth="1"/>
    <col min="4360" max="4360" width="18.140625" style="659" customWidth="1"/>
    <col min="4361" max="4608" width="9" style="659"/>
    <col min="4609" max="4609" width="6" style="659" customWidth="1"/>
    <col min="4610" max="4610" width="7.42578125" style="659" customWidth="1"/>
    <col min="4611" max="4611" width="13.28515625" style="659" customWidth="1"/>
    <col min="4612" max="4612" width="40.140625" style="659" customWidth="1"/>
    <col min="4613" max="4613" width="4.7109375" style="659" customWidth="1"/>
    <col min="4614" max="4614" width="9.5703125" style="659" customWidth="1"/>
    <col min="4615" max="4615" width="11.42578125" style="659" customWidth="1"/>
    <col min="4616" max="4616" width="18.140625" style="659" customWidth="1"/>
    <col min="4617" max="4864" width="9" style="659"/>
    <col min="4865" max="4865" width="6" style="659" customWidth="1"/>
    <col min="4866" max="4866" width="7.42578125" style="659" customWidth="1"/>
    <col min="4867" max="4867" width="13.28515625" style="659" customWidth="1"/>
    <col min="4868" max="4868" width="40.140625" style="659" customWidth="1"/>
    <col min="4869" max="4869" width="4.7109375" style="659" customWidth="1"/>
    <col min="4870" max="4870" width="9.5703125" style="659" customWidth="1"/>
    <col min="4871" max="4871" width="11.42578125" style="659" customWidth="1"/>
    <col min="4872" max="4872" width="18.140625" style="659" customWidth="1"/>
    <col min="4873" max="5120" width="9" style="659"/>
    <col min="5121" max="5121" width="6" style="659" customWidth="1"/>
    <col min="5122" max="5122" width="7.42578125" style="659" customWidth="1"/>
    <col min="5123" max="5123" width="13.28515625" style="659" customWidth="1"/>
    <col min="5124" max="5124" width="40.140625" style="659" customWidth="1"/>
    <col min="5125" max="5125" width="4.7109375" style="659" customWidth="1"/>
    <col min="5126" max="5126" width="9.5703125" style="659" customWidth="1"/>
    <col min="5127" max="5127" width="11.42578125" style="659" customWidth="1"/>
    <col min="5128" max="5128" width="18.140625" style="659" customWidth="1"/>
    <col min="5129" max="5376" width="9" style="659"/>
    <col min="5377" max="5377" width="6" style="659" customWidth="1"/>
    <col min="5378" max="5378" width="7.42578125" style="659" customWidth="1"/>
    <col min="5379" max="5379" width="13.28515625" style="659" customWidth="1"/>
    <col min="5380" max="5380" width="40.140625" style="659" customWidth="1"/>
    <col min="5381" max="5381" width="4.7109375" style="659" customWidth="1"/>
    <col min="5382" max="5382" width="9.5703125" style="659" customWidth="1"/>
    <col min="5383" max="5383" width="11.42578125" style="659" customWidth="1"/>
    <col min="5384" max="5384" width="18.140625" style="659" customWidth="1"/>
    <col min="5385" max="5632" width="9" style="659"/>
    <col min="5633" max="5633" width="6" style="659" customWidth="1"/>
    <col min="5634" max="5634" width="7.42578125" style="659" customWidth="1"/>
    <col min="5635" max="5635" width="13.28515625" style="659" customWidth="1"/>
    <col min="5636" max="5636" width="40.140625" style="659" customWidth="1"/>
    <col min="5637" max="5637" width="4.7109375" style="659" customWidth="1"/>
    <col min="5638" max="5638" width="9.5703125" style="659" customWidth="1"/>
    <col min="5639" max="5639" width="11.42578125" style="659" customWidth="1"/>
    <col min="5640" max="5640" width="18.140625" style="659" customWidth="1"/>
    <col min="5641" max="5888" width="9" style="659"/>
    <col min="5889" max="5889" width="6" style="659" customWidth="1"/>
    <col min="5890" max="5890" width="7.42578125" style="659" customWidth="1"/>
    <col min="5891" max="5891" width="13.28515625" style="659" customWidth="1"/>
    <col min="5892" max="5892" width="40.140625" style="659" customWidth="1"/>
    <col min="5893" max="5893" width="4.7109375" style="659" customWidth="1"/>
    <col min="5894" max="5894" width="9.5703125" style="659" customWidth="1"/>
    <col min="5895" max="5895" width="11.42578125" style="659" customWidth="1"/>
    <col min="5896" max="5896" width="18.140625" style="659" customWidth="1"/>
    <col min="5897" max="6144" width="9" style="659"/>
    <col min="6145" max="6145" width="6" style="659" customWidth="1"/>
    <col min="6146" max="6146" width="7.42578125" style="659" customWidth="1"/>
    <col min="6147" max="6147" width="13.28515625" style="659" customWidth="1"/>
    <col min="6148" max="6148" width="40.140625" style="659" customWidth="1"/>
    <col min="6149" max="6149" width="4.7109375" style="659" customWidth="1"/>
    <col min="6150" max="6150" width="9.5703125" style="659" customWidth="1"/>
    <col min="6151" max="6151" width="11.42578125" style="659" customWidth="1"/>
    <col min="6152" max="6152" width="18.140625" style="659" customWidth="1"/>
    <col min="6153" max="6400" width="9" style="659"/>
    <col min="6401" max="6401" width="6" style="659" customWidth="1"/>
    <col min="6402" max="6402" width="7.42578125" style="659" customWidth="1"/>
    <col min="6403" max="6403" width="13.28515625" style="659" customWidth="1"/>
    <col min="6404" max="6404" width="40.140625" style="659" customWidth="1"/>
    <col min="6405" max="6405" width="4.7109375" style="659" customWidth="1"/>
    <col min="6406" max="6406" width="9.5703125" style="659" customWidth="1"/>
    <col min="6407" max="6407" width="11.42578125" style="659" customWidth="1"/>
    <col min="6408" max="6408" width="18.140625" style="659" customWidth="1"/>
    <col min="6409" max="6656" width="9" style="659"/>
    <col min="6657" max="6657" width="6" style="659" customWidth="1"/>
    <col min="6658" max="6658" width="7.42578125" style="659" customWidth="1"/>
    <col min="6659" max="6659" width="13.28515625" style="659" customWidth="1"/>
    <col min="6660" max="6660" width="40.140625" style="659" customWidth="1"/>
    <col min="6661" max="6661" width="4.7109375" style="659" customWidth="1"/>
    <col min="6662" max="6662" width="9.5703125" style="659" customWidth="1"/>
    <col min="6663" max="6663" width="11.42578125" style="659" customWidth="1"/>
    <col min="6664" max="6664" width="18.140625" style="659" customWidth="1"/>
    <col min="6665" max="6912" width="9" style="659"/>
    <col min="6913" max="6913" width="6" style="659" customWidth="1"/>
    <col min="6914" max="6914" width="7.42578125" style="659" customWidth="1"/>
    <col min="6915" max="6915" width="13.28515625" style="659" customWidth="1"/>
    <col min="6916" max="6916" width="40.140625" style="659" customWidth="1"/>
    <col min="6917" max="6917" width="4.7109375" style="659" customWidth="1"/>
    <col min="6918" max="6918" width="9.5703125" style="659" customWidth="1"/>
    <col min="6919" max="6919" width="11.42578125" style="659" customWidth="1"/>
    <col min="6920" max="6920" width="18.140625" style="659" customWidth="1"/>
    <col min="6921" max="7168" width="9" style="659"/>
    <col min="7169" max="7169" width="6" style="659" customWidth="1"/>
    <col min="7170" max="7170" width="7.42578125" style="659" customWidth="1"/>
    <col min="7171" max="7171" width="13.28515625" style="659" customWidth="1"/>
    <col min="7172" max="7172" width="40.140625" style="659" customWidth="1"/>
    <col min="7173" max="7173" width="4.7109375" style="659" customWidth="1"/>
    <col min="7174" max="7174" width="9.5703125" style="659" customWidth="1"/>
    <col min="7175" max="7175" width="11.42578125" style="659" customWidth="1"/>
    <col min="7176" max="7176" width="18.140625" style="659" customWidth="1"/>
    <col min="7177" max="7424" width="9" style="659"/>
    <col min="7425" max="7425" width="6" style="659" customWidth="1"/>
    <col min="7426" max="7426" width="7.42578125" style="659" customWidth="1"/>
    <col min="7427" max="7427" width="13.28515625" style="659" customWidth="1"/>
    <col min="7428" max="7428" width="40.140625" style="659" customWidth="1"/>
    <col min="7429" max="7429" width="4.7109375" style="659" customWidth="1"/>
    <col min="7430" max="7430" width="9.5703125" style="659" customWidth="1"/>
    <col min="7431" max="7431" width="11.42578125" style="659" customWidth="1"/>
    <col min="7432" max="7432" width="18.140625" style="659" customWidth="1"/>
    <col min="7433" max="7680" width="9" style="659"/>
    <col min="7681" max="7681" width="6" style="659" customWidth="1"/>
    <col min="7682" max="7682" width="7.42578125" style="659" customWidth="1"/>
    <col min="7683" max="7683" width="13.28515625" style="659" customWidth="1"/>
    <col min="7684" max="7684" width="40.140625" style="659" customWidth="1"/>
    <col min="7685" max="7685" width="4.7109375" style="659" customWidth="1"/>
    <col min="7686" max="7686" width="9.5703125" style="659" customWidth="1"/>
    <col min="7687" max="7687" width="11.42578125" style="659" customWidth="1"/>
    <col min="7688" max="7688" width="18.140625" style="659" customWidth="1"/>
    <col min="7689" max="7936" width="9" style="659"/>
    <col min="7937" max="7937" width="6" style="659" customWidth="1"/>
    <col min="7938" max="7938" width="7.42578125" style="659" customWidth="1"/>
    <col min="7939" max="7939" width="13.28515625" style="659" customWidth="1"/>
    <col min="7940" max="7940" width="40.140625" style="659" customWidth="1"/>
    <col min="7941" max="7941" width="4.7109375" style="659" customWidth="1"/>
    <col min="7942" max="7942" width="9.5703125" style="659" customWidth="1"/>
    <col min="7943" max="7943" width="11.42578125" style="659" customWidth="1"/>
    <col min="7944" max="7944" width="18.140625" style="659" customWidth="1"/>
    <col min="7945" max="8192" width="9" style="659"/>
    <col min="8193" max="8193" width="6" style="659" customWidth="1"/>
    <col min="8194" max="8194" width="7.42578125" style="659" customWidth="1"/>
    <col min="8195" max="8195" width="13.28515625" style="659" customWidth="1"/>
    <col min="8196" max="8196" width="40.140625" style="659" customWidth="1"/>
    <col min="8197" max="8197" width="4.7109375" style="659" customWidth="1"/>
    <col min="8198" max="8198" width="9.5703125" style="659" customWidth="1"/>
    <col min="8199" max="8199" width="11.42578125" style="659" customWidth="1"/>
    <col min="8200" max="8200" width="18.140625" style="659" customWidth="1"/>
    <col min="8201" max="8448" width="9" style="659"/>
    <col min="8449" max="8449" width="6" style="659" customWidth="1"/>
    <col min="8450" max="8450" width="7.42578125" style="659" customWidth="1"/>
    <col min="8451" max="8451" width="13.28515625" style="659" customWidth="1"/>
    <col min="8452" max="8452" width="40.140625" style="659" customWidth="1"/>
    <col min="8453" max="8453" width="4.7109375" style="659" customWidth="1"/>
    <col min="8454" max="8454" width="9.5703125" style="659" customWidth="1"/>
    <col min="8455" max="8455" width="11.42578125" style="659" customWidth="1"/>
    <col min="8456" max="8456" width="18.140625" style="659" customWidth="1"/>
    <col min="8457" max="8704" width="9" style="659"/>
    <col min="8705" max="8705" width="6" style="659" customWidth="1"/>
    <col min="8706" max="8706" width="7.42578125" style="659" customWidth="1"/>
    <col min="8707" max="8707" width="13.28515625" style="659" customWidth="1"/>
    <col min="8708" max="8708" width="40.140625" style="659" customWidth="1"/>
    <col min="8709" max="8709" width="4.7109375" style="659" customWidth="1"/>
    <col min="8710" max="8710" width="9.5703125" style="659" customWidth="1"/>
    <col min="8711" max="8711" width="11.42578125" style="659" customWidth="1"/>
    <col min="8712" max="8712" width="18.140625" style="659" customWidth="1"/>
    <col min="8713" max="8960" width="9" style="659"/>
    <col min="8961" max="8961" width="6" style="659" customWidth="1"/>
    <col min="8962" max="8962" width="7.42578125" style="659" customWidth="1"/>
    <col min="8963" max="8963" width="13.28515625" style="659" customWidth="1"/>
    <col min="8964" max="8964" width="40.140625" style="659" customWidth="1"/>
    <col min="8965" max="8965" width="4.7109375" style="659" customWidth="1"/>
    <col min="8966" max="8966" width="9.5703125" style="659" customWidth="1"/>
    <col min="8967" max="8967" width="11.42578125" style="659" customWidth="1"/>
    <col min="8968" max="8968" width="18.140625" style="659" customWidth="1"/>
    <col min="8969" max="9216" width="9" style="659"/>
    <col min="9217" max="9217" width="6" style="659" customWidth="1"/>
    <col min="9218" max="9218" width="7.42578125" style="659" customWidth="1"/>
    <col min="9219" max="9219" width="13.28515625" style="659" customWidth="1"/>
    <col min="9220" max="9220" width="40.140625" style="659" customWidth="1"/>
    <col min="9221" max="9221" width="4.7109375" style="659" customWidth="1"/>
    <col min="9222" max="9222" width="9.5703125" style="659" customWidth="1"/>
    <col min="9223" max="9223" width="11.42578125" style="659" customWidth="1"/>
    <col min="9224" max="9224" width="18.140625" style="659" customWidth="1"/>
    <col min="9225" max="9472" width="9" style="659"/>
    <col min="9473" max="9473" width="6" style="659" customWidth="1"/>
    <col min="9474" max="9474" width="7.42578125" style="659" customWidth="1"/>
    <col min="9475" max="9475" width="13.28515625" style="659" customWidth="1"/>
    <col min="9476" max="9476" width="40.140625" style="659" customWidth="1"/>
    <col min="9477" max="9477" width="4.7109375" style="659" customWidth="1"/>
    <col min="9478" max="9478" width="9.5703125" style="659" customWidth="1"/>
    <col min="9479" max="9479" width="11.42578125" style="659" customWidth="1"/>
    <col min="9480" max="9480" width="18.140625" style="659" customWidth="1"/>
    <col min="9481" max="9728" width="9" style="659"/>
    <col min="9729" max="9729" width="6" style="659" customWidth="1"/>
    <col min="9730" max="9730" width="7.42578125" style="659" customWidth="1"/>
    <col min="9731" max="9731" width="13.28515625" style="659" customWidth="1"/>
    <col min="9732" max="9732" width="40.140625" style="659" customWidth="1"/>
    <col min="9733" max="9733" width="4.7109375" style="659" customWidth="1"/>
    <col min="9734" max="9734" width="9.5703125" style="659" customWidth="1"/>
    <col min="9735" max="9735" width="11.42578125" style="659" customWidth="1"/>
    <col min="9736" max="9736" width="18.140625" style="659" customWidth="1"/>
    <col min="9737" max="9984" width="9" style="659"/>
    <col min="9985" max="9985" width="6" style="659" customWidth="1"/>
    <col min="9986" max="9986" width="7.42578125" style="659" customWidth="1"/>
    <col min="9987" max="9987" width="13.28515625" style="659" customWidth="1"/>
    <col min="9988" max="9988" width="40.140625" style="659" customWidth="1"/>
    <col min="9989" max="9989" width="4.7109375" style="659" customWidth="1"/>
    <col min="9990" max="9990" width="9.5703125" style="659" customWidth="1"/>
    <col min="9991" max="9991" width="11.42578125" style="659" customWidth="1"/>
    <col min="9992" max="9992" width="18.140625" style="659" customWidth="1"/>
    <col min="9993" max="10240" width="9" style="659"/>
    <col min="10241" max="10241" width="6" style="659" customWidth="1"/>
    <col min="10242" max="10242" width="7.42578125" style="659" customWidth="1"/>
    <col min="10243" max="10243" width="13.28515625" style="659" customWidth="1"/>
    <col min="10244" max="10244" width="40.140625" style="659" customWidth="1"/>
    <col min="10245" max="10245" width="4.7109375" style="659" customWidth="1"/>
    <col min="10246" max="10246" width="9.5703125" style="659" customWidth="1"/>
    <col min="10247" max="10247" width="11.42578125" style="659" customWidth="1"/>
    <col min="10248" max="10248" width="18.140625" style="659" customWidth="1"/>
    <col min="10249" max="10496" width="9" style="659"/>
    <col min="10497" max="10497" width="6" style="659" customWidth="1"/>
    <col min="10498" max="10498" width="7.42578125" style="659" customWidth="1"/>
    <col min="10499" max="10499" width="13.28515625" style="659" customWidth="1"/>
    <col min="10500" max="10500" width="40.140625" style="659" customWidth="1"/>
    <col min="10501" max="10501" width="4.7109375" style="659" customWidth="1"/>
    <col min="10502" max="10502" width="9.5703125" style="659" customWidth="1"/>
    <col min="10503" max="10503" width="11.42578125" style="659" customWidth="1"/>
    <col min="10504" max="10504" width="18.140625" style="659" customWidth="1"/>
    <col min="10505" max="10752" width="9" style="659"/>
    <col min="10753" max="10753" width="6" style="659" customWidth="1"/>
    <col min="10754" max="10754" width="7.42578125" style="659" customWidth="1"/>
    <col min="10755" max="10755" width="13.28515625" style="659" customWidth="1"/>
    <col min="10756" max="10756" width="40.140625" style="659" customWidth="1"/>
    <col min="10757" max="10757" width="4.7109375" style="659" customWidth="1"/>
    <col min="10758" max="10758" width="9.5703125" style="659" customWidth="1"/>
    <col min="10759" max="10759" width="11.42578125" style="659" customWidth="1"/>
    <col min="10760" max="10760" width="18.140625" style="659" customWidth="1"/>
    <col min="10761" max="11008" width="9" style="659"/>
    <col min="11009" max="11009" width="6" style="659" customWidth="1"/>
    <col min="11010" max="11010" width="7.42578125" style="659" customWidth="1"/>
    <col min="11011" max="11011" width="13.28515625" style="659" customWidth="1"/>
    <col min="11012" max="11012" width="40.140625" style="659" customWidth="1"/>
    <col min="11013" max="11013" width="4.7109375" style="659" customWidth="1"/>
    <col min="11014" max="11014" width="9.5703125" style="659" customWidth="1"/>
    <col min="11015" max="11015" width="11.42578125" style="659" customWidth="1"/>
    <col min="11016" max="11016" width="18.140625" style="659" customWidth="1"/>
    <col min="11017" max="11264" width="9" style="659"/>
    <col min="11265" max="11265" width="6" style="659" customWidth="1"/>
    <col min="11266" max="11266" width="7.42578125" style="659" customWidth="1"/>
    <col min="11267" max="11267" width="13.28515625" style="659" customWidth="1"/>
    <col min="11268" max="11268" width="40.140625" style="659" customWidth="1"/>
    <col min="11269" max="11269" width="4.7109375" style="659" customWidth="1"/>
    <col min="11270" max="11270" width="9.5703125" style="659" customWidth="1"/>
    <col min="11271" max="11271" width="11.42578125" style="659" customWidth="1"/>
    <col min="11272" max="11272" width="18.140625" style="659" customWidth="1"/>
    <col min="11273" max="11520" width="9" style="659"/>
    <col min="11521" max="11521" width="6" style="659" customWidth="1"/>
    <col min="11522" max="11522" width="7.42578125" style="659" customWidth="1"/>
    <col min="11523" max="11523" width="13.28515625" style="659" customWidth="1"/>
    <col min="11524" max="11524" width="40.140625" style="659" customWidth="1"/>
    <col min="11525" max="11525" width="4.7109375" style="659" customWidth="1"/>
    <col min="11526" max="11526" width="9.5703125" style="659" customWidth="1"/>
    <col min="11527" max="11527" width="11.42578125" style="659" customWidth="1"/>
    <col min="11528" max="11528" width="18.140625" style="659" customWidth="1"/>
    <col min="11529" max="11776" width="9" style="659"/>
    <col min="11777" max="11777" width="6" style="659" customWidth="1"/>
    <col min="11778" max="11778" width="7.42578125" style="659" customWidth="1"/>
    <col min="11779" max="11779" width="13.28515625" style="659" customWidth="1"/>
    <col min="11780" max="11780" width="40.140625" style="659" customWidth="1"/>
    <col min="11781" max="11781" width="4.7109375" style="659" customWidth="1"/>
    <col min="11782" max="11782" width="9.5703125" style="659" customWidth="1"/>
    <col min="11783" max="11783" width="11.42578125" style="659" customWidth="1"/>
    <col min="11784" max="11784" width="18.140625" style="659" customWidth="1"/>
    <col min="11785" max="12032" width="9" style="659"/>
    <col min="12033" max="12033" width="6" style="659" customWidth="1"/>
    <col min="12034" max="12034" width="7.42578125" style="659" customWidth="1"/>
    <col min="12035" max="12035" width="13.28515625" style="659" customWidth="1"/>
    <col min="12036" max="12036" width="40.140625" style="659" customWidth="1"/>
    <col min="12037" max="12037" width="4.7109375" style="659" customWidth="1"/>
    <col min="12038" max="12038" width="9.5703125" style="659" customWidth="1"/>
    <col min="12039" max="12039" width="11.42578125" style="659" customWidth="1"/>
    <col min="12040" max="12040" width="18.140625" style="659" customWidth="1"/>
    <col min="12041" max="12288" width="9" style="659"/>
    <col min="12289" max="12289" width="6" style="659" customWidth="1"/>
    <col min="12290" max="12290" width="7.42578125" style="659" customWidth="1"/>
    <col min="12291" max="12291" width="13.28515625" style="659" customWidth="1"/>
    <col min="12292" max="12292" width="40.140625" style="659" customWidth="1"/>
    <col min="12293" max="12293" width="4.7109375" style="659" customWidth="1"/>
    <col min="12294" max="12294" width="9.5703125" style="659" customWidth="1"/>
    <col min="12295" max="12295" width="11.42578125" style="659" customWidth="1"/>
    <col min="12296" max="12296" width="18.140625" style="659" customWidth="1"/>
    <col min="12297" max="12544" width="9" style="659"/>
    <col min="12545" max="12545" width="6" style="659" customWidth="1"/>
    <col min="12546" max="12546" width="7.42578125" style="659" customWidth="1"/>
    <col min="12547" max="12547" width="13.28515625" style="659" customWidth="1"/>
    <col min="12548" max="12548" width="40.140625" style="659" customWidth="1"/>
    <col min="12549" max="12549" width="4.7109375" style="659" customWidth="1"/>
    <col min="12550" max="12550" width="9.5703125" style="659" customWidth="1"/>
    <col min="12551" max="12551" width="11.42578125" style="659" customWidth="1"/>
    <col min="12552" max="12552" width="18.140625" style="659" customWidth="1"/>
    <col min="12553" max="12800" width="9" style="659"/>
    <col min="12801" max="12801" width="6" style="659" customWidth="1"/>
    <col min="12802" max="12802" width="7.42578125" style="659" customWidth="1"/>
    <col min="12803" max="12803" width="13.28515625" style="659" customWidth="1"/>
    <col min="12804" max="12804" width="40.140625" style="659" customWidth="1"/>
    <col min="12805" max="12805" width="4.7109375" style="659" customWidth="1"/>
    <col min="12806" max="12806" width="9.5703125" style="659" customWidth="1"/>
    <col min="12807" max="12807" width="11.42578125" style="659" customWidth="1"/>
    <col min="12808" max="12808" width="18.140625" style="659" customWidth="1"/>
    <col min="12809" max="13056" width="9" style="659"/>
    <col min="13057" max="13057" width="6" style="659" customWidth="1"/>
    <col min="13058" max="13058" width="7.42578125" style="659" customWidth="1"/>
    <col min="13059" max="13059" width="13.28515625" style="659" customWidth="1"/>
    <col min="13060" max="13060" width="40.140625" style="659" customWidth="1"/>
    <col min="13061" max="13061" width="4.7109375" style="659" customWidth="1"/>
    <col min="13062" max="13062" width="9.5703125" style="659" customWidth="1"/>
    <col min="13063" max="13063" width="11.42578125" style="659" customWidth="1"/>
    <col min="13064" max="13064" width="18.140625" style="659" customWidth="1"/>
    <col min="13065" max="13312" width="9" style="659"/>
    <col min="13313" max="13313" width="6" style="659" customWidth="1"/>
    <col min="13314" max="13314" width="7.42578125" style="659" customWidth="1"/>
    <col min="13315" max="13315" width="13.28515625" style="659" customWidth="1"/>
    <col min="13316" max="13316" width="40.140625" style="659" customWidth="1"/>
    <col min="13317" max="13317" width="4.7109375" style="659" customWidth="1"/>
    <col min="13318" max="13318" width="9.5703125" style="659" customWidth="1"/>
    <col min="13319" max="13319" width="11.42578125" style="659" customWidth="1"/>
    <col min="13320" max="13320" width="18.140625" style="659" customWidth="1"/>
    <col min="13321" max="13568" width="9" style="659"/>
    <col min="13569" max="13569" width="6" style="659" customWidth="1"/>
    <col min="13570" max="13570" width="7.42578125" style="659" customWidth="1"/>
    <col min="13571" max="13571" width="13.28515625" style="659" customWidth="1"/>
    <col min="13572" max="13572" width="40.140625" style="659" customWidth="1"/>
    <col min="13573" max="13573" width="4.7109375" style="659" customWidth="1"/>
    <col min="13574" max="13574" width="9.5703125" style="659" customWidth="1"/>
    <col min="13575" max="13575" width="11.42578125" style="659" customWidth="1"/>
    <col min="13576" max="13576" width="18.140625" style="659" customWidth="1"/>
    <col min="13577" max="13824" width="9" style="659"/>
    <col min="13825" max="13825" width="6" style="659" customWidth="1"/>
    <col min="13826" max="13826" width="7.42578125" style="659" customWidth="1"/>
    <col min="13827" max="13827" width="13.28515625" style="659" customWidth="1"/>
    <col min="13828" max="13828" width="40.140625" style="659" customWidth="1"/>
    <col min="13829" max="13829" width="4.7109375" style="659" customWidth="1"/>
    <col min="13830" max="13830" width="9.5703125" style="659" customWidth="1"/>
    <col min="13831" max="13831" width="11.42578125" style="659" customWidth="1"/>
    <col min="13832" max="13832" width="18.140625" style="659" customWidth="1"/>
    <col min="13833" max="14080" width="9" style="659"/>
    <col min="14081" max="14081" width="6" style="659" customWidth="1"/>
    <col min="14082" max="14082" width="7.42578125" style="659" customWidth="1"/>
    <col min="14083" max="14083" width="13.28515625" style="659" customWidth="1"/>
    <col min="14084" max="14084" width="40.140625" style="659" customWidth="1"/>
    <col min="14085" max="14085" width="4.7109375" style="659" customWidth="1"/>
    <col min="14086" max="14086" width="9.5703125" style="659" customWidth="1"/>
    <col min="14087" max="14087" width="11.42578125" style="659" customWidth="1"/>
    <col min="14088" max="14088" width="18.140625" style="659" customWidth="1"/>
    <col min="14089" max="14336" width="9" style="659"/>
    <col min="14337" max="14337" width="6" style="659" customWidth="1"/>
    <col min="14338" max="14338" width="7.42578125" style="659" customWidth="1"/>
    <col min="14339" max="14339" width="13.28515625" style="659" customWidth="1"/>
    <col min="14340" max="14340" width="40.140625" style="659" customWidth="1"/>
    <col min="14341" max="14341" width="4.7109375" style="659" customWidth="1"/>
    <col min="14342" max="14342" width="9.5703125" style="659" customWidth="1"/>
    <col min="14343" max="14343" width="11.42578125" style="659" customWidth="1"/>
    <col min="14344" max="14344" width="18.140625" style="659" customWidth="1"/>
    <col min="14345" max="14592" width="9" style="659"/>
    <col min="14593" max="14593" width="6" style="659" customWidth="1"/>
    <col min="14594" max="14594" width="7.42578125" style="659" customWidth="1"/>
    <col min="14595" max="14595" width="13.28515625" style="659" customWidth="1"/>
    <col min="14596" max="14596" width="40.140625" style="659" customWidth="1"/>
    <col min="14597" max="14597" width="4.7109375" style="659" customWidth="1"/>
    <col min="14598" max="14598" width="9.5703125" style="659" customWidth="1"/>
    <col min="14599" max="14599" width="11.42578125" style="659" customWidth="1"/>
    <col min="14600" max="14600" width="18.140625" style="659" customWidth="1"/>
    <col min="14601" max="14848" width="9" style="659"/>
    <col min="14849" max="14849" width="6" style="659" customWidth="1"/>
    <col min="14850" max="14850" width="7.42578125" style="659" customWidth="1"/>
    <col min="14851" max="14851" width="13.28515625" style="659" customWidth="1"/>
    <col min="14852" max="14852" width="40.140625" style="659" customWidth="1"/>
    <col min="14853" max="14853" width="4.7109375" style="659" customWidth="1"/>
    <col min="14854" max="14854" width="9.5703125" style="659" customWidth="1"/>
    <col min="14855" max="14855" width="11.42578125" style="659" customWidth="1"/>
    <col min="14856" max="14856" width="18.140625" style="659" customWidth="1"/>
    <col min="14857" max="15104" width="9" style="659"/>
    <col min="15105" max="15105" width="6" style="659" customWidth="1"/>
    <col min="15106" max="15106" width="7.42578125" style="659" customWidth="1"/>
    <col min="15107" max="15107" width="13.28515625" style="659" customWidth="1"/>
    <col min="15108" max="15108" width="40.140625" style="659" customWidth="1"/>
    <col min="15109" max="15109" width="4.7109375" style="659" customWidth="1"/>
    <col min="15110" max="15110" width="9.5703125" style="659" customWidth="1"/>
    <col min="15111" max="15111" width="11.42578125" style="659" customWidth="1"/>
    <col min="15112" max="15112" width="18.140625" style="659" customWidth="1"/>
    <col min="15113" max="15360" width="9" style="659"/>
    <col min="15361" max="15361" width="6" style="659" customWidth="1"/>
    <col min="15362" max="15362" width="7.42578125" style="659" customWidth="1"/>
    <col min="15363" max="15363" width="13.28515625" style="659" customWidth="1"/>
    <col min="15364" max="15364" width="40.140625" style="659" customWidth="1"/>
    <col min="15365" max="15365" width="4.7109375" style="659" customWidth="1"/>
    <col min="15366" max="15366" width="9.5703125" style="659" customWidth="1"/>
    <col min="15367" max="15367" width="11.42578125" style="659" customWidth="1"/>
    <col min="15368" max="15368" width="18.140625" style="659" customWidth="1"/>
    <col min="15369" max="15616" width="9" style="659"/>
    <col min="15617" max="15617" width="6" style="659" customWidth="1"/>
    <col min="15618" max="15618" width="7.42578125" style="659" customWidth="1"/>
    <col min="15619" max="15619" width="13.28515625" style="659" customWidth="1"/>
    <col min="15620" max="15620" width="40.140625" style="659" customWidth="1"/>
    <col min="15621" max="15621" width="4.7109375" style="659" customWidth="1"/>
    <col min="15622" max="15622" width="9.5703125" style="659" customWidth="1"/>
    <col min="15623" max="15623" width="11.42578125" style="659" customWidth="1"/>
    <col min="15624" max="15624" width="18.140625" style="659" customWidth="1"/>
    <col min="15625" max="15872" width="9" style="659"/>
    <col min="15873" max="15873" width="6" style="659" customWidth="1"/>
    <col min="15874" max="15874" width="7.42578125" style="659" customWidth="1"/>
    <col min="15875" max="15875" width="13.28515625" style="659" customWidth="1"/>
    <col min="15876" max="15876" width="40.140625" style="659" customWidth="1"/>
    <col min="15877" max="15877" width="4.7109375" style="659" customWidth="1"/>
    <col min="15878" max="15878" width="9.5703125" style="659" customWidth="1"/>
    <col min="15879" max="15879" width="11.42578125" style="659" customWidth="1"/>
    <col min="15880" max="15880" width="18.140625" style="659" customWidth="1"/>
    <col min="15881" max="16128" width="9" style="659"/>
    <col min="16129" max="16129" width="6" style="659" customWidth="1"/>
    <col min="16130" max="16130" width="7.42578125" style="659" customWidth="1"/>
    <col min="16131" max="16131" width="13.28515625" style="659" customWidth="1"/>
    <col min="16132" max="16132" width="40.140625" style="659" customWidth="1"/>
    <col min="16133" max="16133" width="4.7109375" style="659" customWidth="1"/>
    <col min="16134" max="16134" width="9.5703125" style="659" customWidth="1"/>
    <col min="16135" max="16135" width="11.42578125" style="659" customWidth="1"/>
    <col min="16136" max="16136" width="18.140625" style="659" customWidth="1"/>
    <col min="16137" max="16384" width="9" style="659"/>
  </cols>
  <sheetData>
    <row r="1" spans="1:21" s="536" customFormat="1" ht="20.25" customHeight="1" x14ac:dyDescent="0.2">
      <c r="A1" s="511" t="str">
        <f>Titul!A16</f>
        <v>F.2.2.1.7.</v>
      </c>
      <c r="B1" s="511"/>
      <c r="C1" s="511" t="str">
        <f>Titul!B1</f>
        <v>Soupis prací a dodávek</v>
      </c>
      <c r="D1" s="149"/>
      <c r="E1" s="149"/>
      <c r="F1" s="150"/>
      <c r="G1" s="151"/>
      <c r="H1" s="152"/>
      <c r="I1" s="150"/>
      <c r="J1" s="153"/>
      <c r="K1" s="153"/>
      <c r="L1" s="154"/>
      <c r="U1" s="154"/>
    </row>
    <row r="2" spans="1:21" ht="12.75" customHeight="1" x14ac:dyDescent="0.2">
      <c r="A2" s="631" t="s">
        <v>557</v>
      </c>
      <c r="B2" s="631"/>
      <c r="C2" s="631"/>
      <c r="D2" s="631"/>
      <c r="E2" s="631"/>
      <c r="F2" s="631"/>
      <c r="G2" s="631"/>
      <c r="H2" s="631"/>
    </row>
    <row r="3" spans="1:21" ht="12.75" customHeight="1" x14ac:dyDescent="0.2">
      <c r="A3" s="631" t="s">
        <v>857</v>
      </c>
      <c r="B3" s="631"/>
      <c r="C3" s="631"/>
      <c r="D3" s="631"/>
      <c r="E3" s="631"/>
      <c r="F3" s="631"/>
      <c r="G3" s="631"/>
      <c r="H3" s="631"/>
    </row>
    <row r="4" spans="1:21" ht="12.75" x14ac:dyDescent="0.2">
      <c r="A4" s="632"/>
      <c r="B4" s="631"/>
      <c r="C4" s="632"/>
      <c r="D4" s="631"/>
      <c r="E4" s="631"/>
      <c r="F4" s="631"/>
      <c r="G4" s="631"/>
      <c r="H4" s="631"/>
    </row>
    <row r="5" spans="1:21" ht="12.75" x14ac:dyDescent="0.2">
      <c r="A5" s="633"/>
      <c r="B5" s="634"/>
      <c r="C5" s="635"/>
      <c r="D5" s="634"/>
      <c r="E5" s="634"/>
      <c r="F5" s="636"/>
      <c r="G5" s="637"/>
      <c r="H5" s="637"/>
    </row>
    <row r="6" spans="1:21" ht="12.75" customHeight="1" x14ac:dyDescent="0.2">
      <c r="A6" s="638" t="s">
        <v>559</v>
      </c>
      <c r="B6" s="638"/>
      <c r="C6" s="638"/>
      <c r="D6" s="638"/>
      <c r="E6" s="638"/>
      <c r="F6" s="638"/>
      <c r="G6" s="638"/>
      <c r="H6" s="638"/>
    </row>
    <row r="7" spans="1:21" ht="12.75" x14ac:dyDescent="0.2">
      <c r="A7" s="638" t="s">
        <v>39</v>
      </c>
      <c r="B7" s="638"/>
      <c r="C7" s="638"/>
      <c r="D7" s="638"/>
      <c r="E7" s="638"/>
      <c r="F7" s="638"/>
      <c r="G7" s="638" t="s">
        <v>560</v>
      </c>
      <c r="H7" s="638"/>
    </row>
    <row r="8" spans="1:21" ht="12.75" x14ac:dyDescent="0.2">
      <c r="A8" s="638" t="s">
        <v>561</v>
      </c>
      <c r="B8" s="639"/>
      <c r="C8" s="639"/>
      <c r="D8" s="639"/>
      <c r="E8" s="639"/>
      <c r="F8" s="640"/>
      <c r="G8" s="638" t="s">
        <v>610</v>
      </c>
      <c r="H8" s="641"/>
    </row>
    <row r="9" spans="1:21" ht="13.5" thickBot="1" x14ac:dyDescent="0.25">
      <c r="A9" s="642"/>
      <c r="B9" s="642"/>
      <c r="C9" s="642"/>
      <c r="D9" s="642"/>
      <c r="E9" s="642"/>
      <c r="F9" s="642"/>
      <c r="G9" s="642"/>
      <c r="H9" s="642"/>
    </row>
    <row r="10" spans="1:21" ht="23.25" thickBot="1" x14ac:dyDescent="0.25">
      <c r="A10" s="643" t="s">
        <v>563</v>
      </c>
      <c r="B10" s="643" t="s">
        <v>1</v>
      </c>
      <c r="C10" s="643" t="s">
        <v>2</v>
      </c>
      <c r="D10" s="643" t="s">
        <v>3</v>
      </c>
      <c r="E10" s="643" t="s">
        <v>4</v>
      </c>
      <c r="F10" s="643" t="s">
        <v>5</v>
      </c>
      <c r="G10" s="643" t="s">
        <v>6</v>
      </c>
      <c r="H10" s="643" t="s">
        <v>7</v>
      </c>
    </row>
    <row r="11" spans="1:21" ht="13.5" hidden="1" thickBot="1" x14ac:dyDescent="0.25">
      <c r="A11" s="643" t="s">
        <v>9</v>
      </c>
      <c r="B11" s="643" t="s">
        <v>12</v>
      </c>
      <c r="C11" s="643" t="s">
        <v>14</v>
      </c>
      <c r="D11" s="643" t="s">
        <v>17</v>
      </c>
      <c r="E11" s="643" t="s">
        <v>18</v>
      </c>
      <c r="F11" s="643" t="s">
        <v>20</v>
      </c>
      <c r="G11" s="643" t="s">
        <v>21</v>
      </c>
      <c r="H11" s="643" t="s">
        <v>23</v>
      </c>
    </row>
    <row r="12" spans="1:21" ht="12.75" x14ac:dyDescent="0.2">
      <c r="A12" s="642"/>
      <c r="B12" s="642"/>
      <c r="C12" s="642"/>
      <c r="D12" s="642"/>
      <c r="E12" s="642"/>
      <c r="F12" s="642"/>
      <c r="G12" s="642"/>
      <c r="H12" s="642"/>
    </row>
    <row r="13" spans="1:21" ht="15" x14ac:dyDescent="0.25">
      <c r="A13" s="655"/>
      <c r="B13" s="656"/>
      <c r="C13" s="656" t="s">
        <v>858</v>
      </c>
      <c r="D13" s="656" t="s">
        <v>859</v>
      </c>
      <c r="E13" s="656"/>
      <c r="F13" s="657"/>
      <c r="G13" s="658"/>
      <c r="H13" s="660">
        <f>H14+H16+H21</f>
        <v>0</v>
      </c>
    </row>
    <row r="14" spans="1:21" ht="25.5" x14ac:dyDescent="0.2">
      <c r="A14" s="661"/>
      <c r="B14" s="662"/>
      <c r="C14" s="662" t="s">
        <v>860</v>
      </c>
      <c r="D14" s="662" t="s">
        <v>861</v>
      </c>
      <c r="E14" s="662"/>
      <c r="F14" s="663"/>
      <c r="G14" s="664"/>
      <c r="H14" s="665">
        <f>SUM(H15)</f>
        <v>0</v>
      </c>
    </row>
    <row r="15" spans="1:21" ht="12.75" x14ac:dyDescent="0.2">
      <c r="A15" s="644">
        <v>1</v>
      </c>
      <c r="B15" s="645" t="s">
        <v>862</v>
      </c>
      <c r="C15" s="645" t="s">
        <v>863</v>
      </c>
      <c r="D15" s="645" t="s">
        <v>864</v>
      </c>
      <c r="E15" s="645" t="s">
        <v>304</v>
      </c>
      <c r="F15" s="646">
        <v>1</v>
      </c>
      <c r="G15" s="647">
        <v>0</v>
      </c>
      <c r="H15" s="648">
        <f>F15*G15</f>
        <v>0</v>
      </c>
    </row>
    <row r="16" spans="1:21" ht="12.75" x14ac:dyDescent="0.2">
      <c r="A16" s="661"/>
      <c r="B16" s="662"/>
      <c r="C16" s="662" t="s">
        <v>865</v>
      </c>
      <c r="D16" s="662" t="s">
        <v>866</v>
      </c>
      <c r="E16" s="662"/>
      <c r="F16" s="663"/>
      <c r="G16" s="664"/>
      <c r="H16" s="665">
        <f>SUM(H17:H19)</f>
        <v>0</v>
      </c>
    </row>
    <row r="17" spans="1:8" ht="12.75" x14ac:dyDescent="0.2">
      <c r="A17" s="644">
        <v>3</v>
      </c>
      <c r="B17" s="645" t="s">
        <v>862</v>
      </c>
      <c r="C17" s="645" t="s">
        <v>867</v>
      </c>
      <c r="D17" s="645" t="s">
        <v>866</v>
      </c>
      <c r="E17" s="645" t="s">
        <v>254</v>
      </c>
      <c r="F17" s="646">
        <v>1</v>
      </c>
      <c r="G17" s="647">
        <v>0</v>
      </c>
      <c r="H17" s="648">
        <f>F17*G17</f>
        <v>0</v>
      </c>
    </row>
    <row r="18" spans="1:8" ht="46.5" customHeight="1" x14ac:dyDescent="0.2">
      <c r="A18" s="649"/>
      <c r="B18" s="650"/>
      <c r="C18" s="650"/>
      <c r="D18" s="650" t="s">
        <v>924</v>
      </c>
      <c r="E18" s="650"/>
      <c r="F18" s="651"/>
      <c r="G18" s="652"/>
      <c r="H18" s="653"/>
    </row>
    <row r="19" spans="1:8" ht="22.5" x14ac:dyDescent="0.2">
      <c r="A19" s="644">
        <v>2</v>
      </c>
      <c r="B19" s="645" t="s">
        <v>862</v>
      </c>
      <c r="C19" s="645" t="s">
        <v>868</v>
      </c>
      <c r="D19" s="645" t="s">
        <v>869</v>
      </c>
      <c r="E19" s="645" t="s">
        <v>254</v>
      </c>
      <c r="F19" s="646">
        <v>1</v>
      </c>
      <c r="G19" s="647">
        <v>0</v>
      </c>
      <c r="H19" s="648">
        <f>F19*G19</f>
        <v>0</v>
      </c>
    </row>
    <row r="20" spans="1:8" ht="19.5" x14ac:dyDescent="0.2">
      <c r="A20" s="649"/>
      <c r="B20" s="650"/>
      <c r="C20" s="650"/>
      <c r="D20" s="650" t="s">
        <v>925</v>
      </c>
      <c r="E20" s="650"/>
      <c r="F20" s="651"/>
      <c r="G20" s="652"/>
      <c r="H20" s="653"/>
    </row>
    <row r="21" spans="1:8" ht="12.75" x14ac:dyDescent="0.2">
      <c r="A21" s="661"/>
      <c r="B21" s="662"/>
      <c r="C21" s="662" t="s">
        <v>870</v>
      </c>
      <c r="D21" s="662" t="s">
        <v>871</v>
      </c>
      <c r="E21" s="662"/>
      <c r="F21" s="663"/>
      <c r="G21" s="664"/>
      <c r="H21" s="665">
        <f>SUM(H22)</f>
        <v>0</v>
      </c>
    </row>
    <row r="22" spans="1:8" ht="12" customHeight="1" x14ac:dyDescent="0.2">
      <c r="A22" s="644">
        <v>4</v>
      </c>
      <c r="B22" s="645" t="s">
        <v>862</v>
      </c>
      <c r="C22" s="645" t="s">
        <v>872</v>
      </c>
      <c r="D22" s="645" t="s">
        <v>873</v>
      </c>
      <c r="E22" s="645" t="s">
        <v>254</v>
      </c>
      <c r="F22" s="646">
        <v>1</v>
      </c>
      <c r="G22" s="647">
        <v>0</v>
      </c>
      <c r="H22" s="648">
        <f>F22*G22</f>
        <v>0</v>
      </c>
    </row>
    <row r="23" spans="1:8" ht="22.5" customHeight="1" x14ac:dyDescent="0.2">
      <c r="A23" s="649"/>
      <c r="B23" s="650"/>
      <c r="C23" s="650"/>
      <c r="D23" s="650" t="s">
        <v>926</v>
      </c>
      <c r="E23" s="650"/>
      <c r="F23" s="651"/>
      <c r="G23" s="654"/>
      <c r="H23" s="654"/>
    </row>
    <row r="24" spans="1:8" ht="12" customHeight="1" x14ac:dyDescent="0.25">
      <c r="A24" s="655"/>
      <c r="B24" s="656"/>
      <c r="C24" s="656"/>
      <c r="D24" s="656" t="s">
        <v>608</v>
      </c>
      <c r="E24" s="656"/>
      <c r="F24" s="657"/>
      <c r="G24" s="658"/>
      <c r="H24" s="658">
        <f>H13</f>
        <v>0</v>
      </c>
    </row>
  </sheetData>
  <pageMargins left="0.7" right="0.7" top="0.78740157499999996" bottom="0.78740157499999996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14</vt:i4>
      </vt:variant>
    </vt:vector>
  </HeadingPairs>
  <TitlesOfParts>
    <vt:vector size="30" baseType="lpstr">
      <vt:lpstr>Titul</vt:lpstr>
      <vt:lpstr>Rekapitulace</vt:lpstr>
      <vt:lpstr>SO01</vt:lpstr>
      <vt:lpstr>SO02</vt:lpstr>
      <vt:lpstr>SO03</vt:lpstr>
      <vt:lpstr>SO04</vt:lpstr>
      <vt:lpstr>SO05</vt:lpstr>
      <vt:lpstr>SO06</vt:lpstr>
      <vt:lpstr>VON_stav</vt:lpstr>
      <vt:lpstr>PS01</vt:lpstr>
      <vt:lpstr>PS02</vt:lpstr>
      <vt:lpstr>PS03</vt:lpstr>
      <vt:lpstr>PS04</vt:lpstr>
      <vt:lpstr>VON_tech</vt:lpstr>
      <vt:lpstr>List2</vt:lpstr>
      <vt:lpstr>List3</vt:lpstr>
      <vt:lpstr>'PS01'!Oblast_tisku</vt:lpstr>
      <vt:lpstr>'PS02'!Oblast_tisku</vt:lpstr>
      <vt:lpstr>'PS03'!Oblast_tisku</vt:lpstr>
      <vt:lpstr>'PS04'!Oblast_tisku</vt:lpstr>
      <vt:lpstr>Rekapitulace!Oblast_tisku</vt:lpstr>
      <vt:lpstr>'SO01'!Oblast_tisku</vt:lpstr>
      <vt:lpstr>'SO02'!Oblast_tisku</vt:lpstr>
      <vt:lpstr>'SO03'!Oblast_tisku</vt:lpstr>
      <vt:lpstr>'SO04'!Oblast_tisku</vt:lpstr>
      <vt:lpstr>'SO05'!Oblast_tisku</vt:lpstr>
      <vt:lpstr>'SO06'!Oblast_tisku</vt:lpstr>
      <vt:lpstr>Titul!Oblast_tisku</vt:lpstr>
      <vt:lpstr>VON_stav!Oblast_tisku</vt:lpstr>
      <vt:lpstr>VON_tech!Oblast_tisku</vt:lpstr>
    </vt:vector>
  </TitlesOfParts>
  <Company>Pöyry Environment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zd3a</dc:creator>
  <cp:lastModifiedBy>Hana Pištová</cp:lastModifiedBy>
  <cp:lastPrinted>2020-11-14T16:43:18Z</cp:lastPrinted>
  <dcterms:created xsi:type="dcterms:W3CDTF">2012-02-22T06:48:35Z</dcterms:created>
  <dcterms:modified xsi:type="dcterms:W3CDTF">2021-12-10T07:54:39Z</dcterms:modified>
</cp:coreProperties>
</file>