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268" windowHeight="13260" activeTab="0"/>
  </bookViews>
  <sheets>
    <sheet name="Rekapitulace stavby" sheetId="1" r:id="rId1"/>
    <sheet name="1. - SO 01 Rovnanina a op..." sheetId="2" r:id="rId2"/>
    <sheet name="2. - SO 02 Oprava zdi" sheetId="3" r:id="rId3"/>
    <sheet name="VON - Vedlejší a ostatní ..." sheetId="4" r:id="rId4"/>
    <sheet name="Pokyny pro vyplnění" sheetId="5" r:id="rId5"/>
  </sheets>
  <definedNames>
    <definedName name="_xlnm._FilterDatabase" localSheetId="1" hidden="1">'1. - SO 01 Rovnanina a op...'!$C$86:$K$312</definedName>
    <definedName name="_xlnm._FilterDatabase" localSheetId="2" hidden="1">'2. - SO 02 Oprava zdi'!$C$85:$K$268</definedName>
    <definedName name="_xlnm._FilterDatabase" localSheetId="3" hidden="1">'VON - Vedlejší a ostatní ...'!$C$83:$K$187</definedName>
    <definedName name="_xlnm.Print_Area" localSheetId="1">'1. - SO 01 Rovnanina a op...'!$C$4:$J$39,'1. - SO 01 Rovnanina a op...'!$C$45:$J$68,'1. - SO 01 Rovnanina a op...'!$C$74:$K$312</definedName>
    <definedName name="_xlnm.Print_Area" localSheetId="2">'2. - SO 02 Oprava zdi'!$C$4:$J$39,'2. - SO 02 Oprava zdi'!$C$45:$J$67,'2. - SO 02 Oprava zdi'!$C$73:$K$268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  <definedName name="_xlnm.Print_Area" localSheetId="3">'VON - Vedlejší a ostatní ...'!$C$4:$J$39,'VON - Vedlejší a ostatní ...'!$C$45:$J$65,'VON - Vedlejší a ostatní ...'!$C$71:$K$187</definedName>
    <definedName name="_xlnm.Print_Titles" localSheetId="0">'Rekapitulace stavby'!$52:$52</definedName>
    <definedName name="_xlnm.Print_Titles" localSheetId="1">'1. - SO 01 Rovnanina a op...'!$86:$86</definedName>
    <definedName name="_xlnm.Print_Titles" localSheetId="2">'2. - SO 02 Oprava zdi'!$85:$85</definedName>
    <definedName name="_xlnm.Print_Titles" localSheetId="3">'VON - Vedlejší a ostatní ...'!$83:$83</definedName>
  </definedNames>
  <calcPr calcId="162913"/>
</workbook>
</file>

<file path=xl/sharedStrings.xml><?xml version="1.0" encoding="utf-8"?>
<sst xmlns="http://schemas.openxmlformats.org/spreadsheetml/2006/main" count="5474" uniqueCount="884">
  <si>
    <t>Export Komplet</t>
  </si>
  <si>
    <t>VZ</t>
  </si>
  <si>
    <t>2.0</t>
  </si>
  <si>
    <t>ZAMOK</t>
  </si>
  <si>
    <t>False</t>
  </si>
  <si>
    <t>{efcaef7b-bb25-4e62-b420-9897846a5a86}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</si>
  <si>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</si>
  <si>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</si>
  <si>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</si>
  <si>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</si>
  <si>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</si>
  <si>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</si>
  <si>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</si>
  <si>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</si>
  <si>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3624vv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</si>
  <si>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</si>
  <si>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</si>
  <si>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Podolský ptok, Heřmanův Městec, opravy úpravy v parku, ř. km 12,850 - 13,500</t>
  </si>
  <si>
    <t>KSO:</t>
  </si>
  <si>
    <t>833 2</t>
  </si>
  <si>
    <t>CC-CZ:</t>
  </si>
  <si>
    <t>215</t>
  </si>
  <si>
    <t>Místo:</t>
  </si>
  <si>
    <t>Heřmanův Městec</t>
  </si>
  <si>
    <t>Datum:</t>
  </si>
  <si>
    <t>26. 10. 2021</t>
  </si>
  <si>
    <t>Zadavatel:</t>
  </si>
  <si>
    <t>IČ:</t>
  </si>
  <si>
    <t/>
  </si>
  <si>
    <t>Povodí Labe, státní podnik, závod Pardubice</t>
  </si>
  <si>
    <t>DIČ:</t>
  </si>
  <si>
    <t>Uchazeč:</t>
  </si>
  <si>
    <t>Vyplň údaj</t>
  </si>
  <si>
    <t>Projektant:</t>
  </si>
  <si>
    <t>Povodí Labe, státní podnik, Hradec Králové</t>
  </si>
  <si>
    <t>True</t>
  </si>
  <si>
    <t>Zpracovatel:</t>
  </si>
  <si>
    <t>Ing. Eva Morkesová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</si>
  <si>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</si>
  <si>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 Tato akce je naceněna v CÚ 2021/I.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</si>
  <si>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</si>
  <si>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</si>
  <si>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</si>
  <si>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</si>
  <si>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</si>
  <si>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</si>
  <si>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</si>
  <si>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</si>
  <si>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</si>
  <si>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</si>
  <si>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</si>
  <si>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</si>
  <si>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</si>
  <si>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</si>
  <si>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</si>
  <si>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</si>
  <si>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</si>
  <si>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</si>
  <si>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</si>
  <si>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</si>
  <si>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</si>
  <si>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</si>
  <si>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</si>
  <si>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</si>
  <si>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</si>
  <si>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</si>
  <si>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</si>
  <si>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</si>
  <si>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</si>
  <si>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</si>
  <si>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</si>
  <si>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</si>
  <si>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</si>
  <si>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</si>
  <si>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</si>
  <si>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</si>
  <si>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</si>
  <si>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</si>
  <si>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</si>
  <si>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</si>
  <si>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Rovnanina a oprava zídek</t>
  </si>
  <si>
    <t>STA</t>
  </si>
  <si>
    <t>1</t>
  </si>
  <si>
    <t>{97cb839a-e8a1-4246-8d87-d29d3aa19a99}</t>
  </si>
  <si>
    <t>2</t>
  </si>
  <si>
    <t>2.</t>
  </si>
  <si>
    <t>SO 02 Oprava zdi</t>
  </si>
  <si>
    <t>{ad0eb8bc-4c8a-4a76-abcf-9e360a6e3a8a}</t>
  </si>
  <si>
    <t>VON</t>
  </si>
  <si>
    <t>Vedlejší a ostatní náklady</t>
  </si>
  <si>
    <t>{1358895c-e241-444f-a6ce-5606dd7fd176}</t>
  </si>
  <si>
    <t>KRYCÍ LIST SOUPISU PRACÍ</t>
  </si>
  <si>
    <t>Objekt:</t>
  </si>
  <si>
    <t>1. - SO 01 Rovnanina a oprava zídek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</si>
  <si>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Tato akce je naceněna v CÚ 2021/I.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</si>
  <si>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</si>
  <si>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</si>
  <si>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</si>
  <si>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</si>
  <si>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</si>
  <si>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</si>
  <si>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</si>
  <si>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</si>
  <si>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</si>
  <si>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</si>
  <si>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</si>
  <si>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</si>
  <si>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</si>
  <si>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</si>
  <si>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</si>
  <si>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</si>
  <si>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</si>
  <si>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</si>
  <si>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</si>
  <si>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</si>
  <si>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</si>
  <si>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</si>
  <si>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</si>
  <si>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</si>
  <si>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</si>
  <si>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</si>
  <si>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</si>
  <si>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</si>
  <si>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</si>
  <si>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</si>
  <si>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</si>
  <si>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z plochy do 1000 m2</t>
  </si>
  <si>
    <t>m2</t>
  </si>
  <si>
    <t>CS ÚRS 2021 01</t>
  </si>
  <si>
    <t>4</t>
  </si>
  <si>
    <t>-1110211882</t>
  </si>
  <si>
    <t>PP</t>
  </si>
  <si>
    <t>Odstranění křovin a stromů s ponecháním kořenů průměru kmene do 100 mm, při jakémkoliv sklonu terénu mimo LTM, při celkové ploše do 1 000 m2</t>
  </si>
  <si>
    <t>Online PSC</t>
  </si>
  <si>
    <t>https://podminky.urs.cz/item/CS_URS_2021_01/111203201</t>
  </si>
  <si>
    <t>VV</t>
  </si>
  <si>
    <t>křoví v blízkosti opravovaného úseku, viz příloha B, C.3, D.1, D.2, D.4</t>
  </si>
  <si>
    <t>20,0</t>
  </si>
  <si>
    <t>112151013</t>
  </si>
  <si>
    <t>Volné kácení stromů s rozřezáním a odvětvením D kmene do 400 mm</t>
  </si>
  <si>
    <t>kus</t>
  </si>
  <si>
    <t>553056420</t>
  </si>
  <si>
    <t>Pokácení stromu volné v celku s odřezáním kmene a s odvětvením průměru kmene přes 300 do 400 mm</t>
  </si>
  <si>
    <t>https://podminky.urs.cz/item/CS_URS_2021_01/112151013</t>
  </si>
  <si>
    <t>1 ks, viz příloha B</t>
  </si>
  <si>
    <t>3</t>
  </si>
  <si>
    <t>112155115R</t>
  </si>
  <si>
    <t>Štěpkování ořezaných větví v zapojeném porostu s naložením</t>
  </si>
  <si>
    <t>-2049675773</t>
  </si>
  <si>
    <t>Štěpkování ořezaných větví s naložením na dopravní prostředek a odvozem do 20 km včetně likvidace</t>
  </si>
  <si>
    <t>ořezané větve obedněných stromů, 10 ks</t>
  </si>
  <si>
    <t>10</t>
  </si>
  <si>
    <t>112155121R</t>
  </si>
  <si>
    <t>Štěpkování stromků a větví v zapojeném porostu průměru kmene do 500 mm s naložením</t>
  </si>
  <si>
    <t>-850940097</t>
  </si>
  <si>
    <t>Štěpkování s naložením na dopravní prostředek a odvozem do 20 km stromků a větví v zapojeném porostu, průměru kmene přes 300 do 500 mm včetně likvidace</t>
  </si>
  <si>
    <t>větve pokáceného stromu</t>
  </si>
  <si>
    <t>5</t>
  </si>
  <si>
    <t>112155311R</t>
  </si>
  <si>
    <t>Štěpkování keřového porostu středně hustého s naložením</t>
  </si>
  <si>
    <t>-1879703711</t>
  </si>
  <si>
    <t>Štěpkování s naložením na dopravní prostředek a odvozem do 20 km keřového porostu středně hustého včetně likvidace</t>
  </si>
  <si>
    <t>pokácené keře</t>
  </si>
  <si>
    <t>6</t>
  </si>
  <si>
    <t>112251212R</t>
  </si>
  <si>
    <t>Odstranění pařezů na svahu do 1:2 odfrézováním do hloubky 0,2 m</t>
  </si>
  <si>
    <t>-99894709</t>
  </si>
  <si>
    <t>Odstranění pařezu odfrézováním nebo odvrtáním hloubky do 200 mm na svahu přes 1:5 do 1:2 včetně likvidace odfrézované hmoty</t>
  </si>
  <si>
    <t>pařezy ve svahu prům 0,8 m, 3 ks, viz příloha B, D.1</t>
  </si>
  <si>
    <t>3*3,14*0,4*0,4</t>
  </si>
  <si>
    <t>7</t>
  </si>
  <si>
    <t>114203104</t>
  </si>
  <si>
    <t>Rozebrání záhozů a rovnanin na sucho</t>
  </si>
  <si>
    <t>m3</t>
  </si>
  <si>
    <t>1525314428</t>
  </si>
  <si>
    <t>Rozebrání dlažeb nebo záhozů s naložením na dopravní prostředek záhozů, rovnanin a soustřeďovacích staveb provedených na sucho</t>
  </si>
  <si>
    <t>https://podminky.urs.cz/item/CS_URS_2021_01/114203104</t>
  </si>
  <si>
    <t>rozebrání stávající rovnaniny, výkaz, viz příloha B, C.3, D.1, D.2, D.4</t>
  </si>
  <si>
    <t>48,60</t>
  </si>
  <si>
    <t>8</t>
  </si>
  <si>
    <t>114203201</t>
  </si>
  <si>
    <t>Očištění lomového kamene nebo betonových tvárnic od hlíny nebo písku</t>
  </si>
  <si>
    <t>1448723824</t>
  </si>
  <si>
    <t>Očištění lomového kamene nebo betonových tvárnic získaných při rozebrání dlažeb, záhozů, rovnanin a soustřeďovacích staveb od hlíny nebo písku</t>
  </si>
  <si>
    <t>https://podminky.urs.cz/item/CS_URS_2021_01/114203201</t>
  </si>
  <si>
    <t>očištění kamene z rozebraných zídek (2/3 z celkového množství kamene), viz příloha B, C.3, D.1, D.2, D.4</t>
  </si>
  <si>
    <t>zavazovací křídlo lávky na PB</t>
  </si>
  <si>
    <t>2,0*1,65*0,5*2/3</t>
  </si>
  <si>
    <t>zavazovací křídlo lávky na LB</t>
  </si>
  <si>
    <t>2,0*1,3*0,5*2/3</t>
  </si>
  <si>
    <t>zídka na sucho na PB</t>
  </si>
  <si>
    <t>3,5*1,6*0,5*2/3</t>
  </si>
  <si>
    <t>Mezisoučet</t>
  </si>
  <si>
    <t>pomístné poruchy břehového opevnění (vypadlé kameny v korytě)</t>
  </si>
  <si>
    <t>LB</t>
  </si>
  <si>
    <t>0,6*0,3*0,3</t>
  </si>
  <si>
    <t>PB</t>
  </si>
  <si>
    <t>1,2*1,0*0,3</t>
  </si>
  <si>
    <t>Součet</t>
  </si>
  <si>
    <t>9</t>
  </si>
  <si>
    <t>114203301</t>
  </si>
  <si>
    <t>Třídění lomového kamene nebo betonových tvárnic podle druhu, velikosti nebo tvaru</t>
  </si>
  <si>
    <t>-1287246479</t>
  </si>
  <si>
    <t>Třídění lomového kamene nebo betonových tvárnic získaných při rozebrání dlažeb, záhozů, rovnanin a soustřeďovacích staveb podle druhu, velikosti nebo tvaru</t>
  </si>
  <si>
    <t>https://podminky.urs.cz/item/CS_URS_2021_01/114203301</t>
  </si>
  <si>
    <t>přetřídění kamene z rozebraných zídek, viz příloha B, C.3, D.1, D.2, D.4</t>
  </si>
  <si>
    <t>rozebrání zavazovacího křídla lávky v délce 2,0 m na PB</t>
  </si>
  <si>
    <t>2,0*1,65*0,5</t>
  </si>
  <si>
    <t>rozebrání zavazovacího křídla lávky v délce 2,0 m na LB</t>
  </si>
  <si>
    <t>2,0*1,3*0,5</t>
  </si>
  <si>
    <t>rozebrání zídky na sucho v délce 3,5 m na PB</t>
  </si>
  <si>
    <t>3,5*1,6*0,5</t>
  </si>
  <si>
    <t>124253100</t>
  </si>
  <si>
    <t>Vykopávky pro koryta vodotečí v hornině třídy těžitelnosti I, skupiny 3 objem do 100 m3 strojně</t>
  </si>
  <si>
    <t>1004849289</t>
  </si>
  <si>
    <t>Vykopávky pro koryta vodotečí strojně v hornině třídy těžitelnosti I skupiny 3 do 100 m3</t>
  </si>
  <si>
    <t>https://podminky.urs.cz/item/CS_URS_2021_01/124253100</t>
  </si>
  <si>
    <t>odkopávka zeminy nad rovnaninou, výkaz, viz příloha B, C.3, D.1, D.2, D.4</t>
  </si>
  <si>
    <t>12,60</t>
  </si>
  <si>
    <t>11</t>
  </si>
  <si>
    <t>162201412</t>
  </si>
  <si>
    <t>Vodorovné přemístění kmenů stromů listnatých do 1 km D kmene do 500 mm</t>
  </si>
  <si>
    <t>1716818693</t>
  </si>
  <si>
    <t>Vodorovné přemístění větví, kmenů nebo pařezů s naložením, složením a dopravou do 1000 m kmenů stromů listnatých, průměru přes 300 do 500 mm</t>
  </si>
  <si>
    <t>https://podminky.urs.cz/item/CS_URS_2021_01/162201412</t>
  </si>
  <si>
    <t>kmen pokáceného stromu, viz příloha B</t>
  </si>
  <si>
    <t>12</t>
  </si>
  <si>
    <t>162251102</t>
  </si>
  <si>
    <t>Vodorovné přemístění do 50 m výkopku/sypaniny z horniny třídy těžitelnosti I, skupiny 1 až 3</t>
  </si>
  <si>
    <t>-877313866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</si>
  <si>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</si>
  <si>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https://podminky.urs.cz/item/CS_URS_2021_01/162251102</t>
  </si>
  <si>
    <t>viz příloha B, C.3, D.1, D.2, D.4</t>
  </si>
  <si>
    <t>materiál z výkopů na meziskládku</t>
  </si>
  <si>
    <t>zemní materiál zpět do násypu (materiál z meziskládky - z SO 01 a z SO 02)</t>
  </si>
  <si>
    <t>12,60+4,20</t>
  </si>
  <si>
    <t>přebytečný materiál z SO 01 koryta do objektu SO 02 pro doplnění dna</t>
  </si>
  <si>
    <t>5,8-(1,0+4,0)</t>
  </si>
  <si>
    <t>13</t>
  </si>
  <si>
    <t>171151111</t>
  </si>
  <si>
    <t>Uložení sypaniny z hornin nesoudržných sypkých do násypů zhutněných strojně</t>
  </si>
  <si>
    <t>300191621</t>
  </si>
  <si>
    <t>Uložení sypanin do násypů strojně s rozprostřením sypaniny ve vrstvách a s hrubým urovnáním zhutněných z hornin nesoudržných sypkých</t>
  </si>
  <si>
    <t>https://podminky.urs.cz/item/CS_URS_2021_01/171151111</t>
  </si>
  <si>
    <t>násyp nad rovnaninou (zemina z meziskládky z výkopu z SO 01 a SO 02), výkaz, viz příloha B, C.3, D.1, D.2, D.4</t>
  </si>
  <si>
    <t>14</t>
  </si>
  <si>
    <t>171251101</t>
  </si>
  <si>
    <t>Uložení sypaniny do násypů nezhutněných strojně</t>
  </si>
  <si>
    <t>2123273149</t>
  </si>
  <si>
    <t>Uložení sypanin do násypů strojně s rozprostřením sypaniny ve vrstvách a s hrubým urovnáním nezhutněných jakékoliv třídy těžitelnosti</t>
  </si>
  <si>
    <t>https://podminky.urs.cz/item/CS_URS_2021_01/171251101</t>
  </si>
  <si>
    <t xml:space="preserve">doplnění dna </t>
  </si>
  <si>
    <t>z materiálu z SO 02</t>
  </si>
  <si>
    <t>0,8</t>
  </si>
  <si>
    <t>z nakoupené zeminy</t>
  </si>
  <si>
    <t>4,5-0,8</t>
  </si>
  <si>
    <t>M</t>
  </si>
  <si>
    <t>10364100</t>
  </si>
  <si>
    <t>zemina pro terénní úpravy - tříděná</t>
  </si>
  <si>
    <t>t</t>
  </si>
  <si>
    <t>-1701100257</t>
  </si>
  <si>
    <t>https://podminky.urs.cz/item/CS_URS_2021_01/10364100</t>
  </si>
  <si>
    <t>chybějící zemina pro doplnění a úpravu dna</t>
  </si>
  <si>
    <t>4,50-0,8</t>
  </si>
  <si>
    <t>16</t>
  </si>
  <si>
    <t>171251201</t>
  </si>
  <si>
    <t>Uložení sypaniny na skládky nebo meziskládky</t>
  </si>
  <si>
    <t>1133509264</t>
  </si>
  <si>
    <t>Uložení sypaniny na skládky nebo meziskládky bez hutnění s upravením uložené sypaniny do předepsaného tvaru</t>
  </si>
  <si>
    <t>https://podminky.urs.cz/item/CS_URS_2021_01/171251201</t>
  </si>
  <si>
    <t>17</t>
  </si>
  <si>
    <t>181152301</t>
  </si>
  <si>
    <t>Úprava pláně pro silnice a dálnice v zářezech bez zhutnění</t>
  </si>
  <si>
    <t>-969960173</t>
  </si>
  <si>
    <t>Úprava pláně na stavbách silnic a dálnic strojně v zářezech mimo skalních bez zhutnění</t>
  </si>
  <si>
    <t>https://podminky.urs.cz/item/CS_URS_2021_01/181152301</t>
  </si>
  <si>
    <t>urovnání dna</t>
  </si>
  <si>
    <t>29,35</t>
  </si>
  <si>
    <t>18</t>
  </si>
  <si>
    <t>181411121</t>
  </si>
  <si>
    <t>Založení lučního trávníku výsevem plochy do 1000 m2 v rovině a ve svahu do 1:5</t>
  </si>
  <si>
    <t>-1645466190</t>
  </si>
  <si>
    <t>Založení trávníku na půdě předem připravené plochy do 1000 m2 výsevem včetně utažení lučního v rovině nebo na svahu do 1:5</t>
  </si>
  <si>
    <t>https://podminky.urs.cz/item/CS_URS_2021_01/181411121</t>
  </si>
  <si>
    <t>plocha nad rovnaninou, výkaz, viz příloha B, C.3, D.1, D.2, D.4</t>
  </si>
  <si>
    <t>54,60</t>
  </si>
  <si>
    <t>19</t>
  </si>
  <si>
    <t>00572472R</t>
  </si>
  <si>
    <t>osivo směs travní</t>
  </si>
  <si>
    <t>kg</t>
  </si>
  <si>
    <t>-896607543</t>
  </si>
  <si>
    <t>viz pol. založení trávníku (osivo dle vyjádření NPÚ), výkaz, viz příloha B, C.3, D.1, D.2, D.4</t>
  </si>
  <si>
    <t>54,6*0,03 'Přepočtené koeficientem množství</t>
  </si>
  <si>
    <t>20</t>
  </si>
  <si>
    <t>181951112</t>
  </si>
  <si>
    <t>Úprava pláně v hornině třídy těžitelnosti I, skupiny 1 až 3 se zhutněním strojně</t>
  </si>
  <si>
    <t>1069312997</t>
  </si>
  <si>
    <t>Úprava pláně vyrovnáním výškových rozdílů strojně v hornině třídy těžitelnosti I, skupiny 1 až 3 se zhutněním</t>
  </si>
  <si>
    <t>https://podminky.urs.cz/item/CS_URS_2021_01/181951112</t>
  </si>
  <si>
    <t>úprava plochy nad rovnaninou, výkaz, viz příloha B, C.3, D.1, D.2, D.4</t>
  </si>
  <si>
    <t>184818111R</t>
  </si>
  <si>
    <t>Ořez spodních větví obedněných stromů s odnesením odpadu do 200 m a spálením</t>
  </si>
  <si>
    <t>1090266144</t>
  </si>
  <si>
    <t>10 ks, viz příloha B, D.1</t>
  </si>
  <si>
    <t>22</t>
  </si>
  <si>
    <t>184818232</t>
  </si>
  <si>
    <t>Ochrana kmene průměru přes 300 do 500 mm bedněním výšky do 2 m</t>
  </si>
  <si>
    <t>-2133322792</t>
  </si>
  <si>
    <t>Ochrana kmene bedněním před poškozením stavebním provozem zřízení včetně odstranění výšky bednění do 2 m průměru kmene přes 300 do 500 mm</t>
  </si>
  <si>
    <t>https://podminky.urs.cz/item/CS_URS_2021_01/184818232</t>
  </si>
  <si>
    <t>stromy v blízkosti stavby, 10 ks, viz příloha B, C.3, D.1, D.2, D.4</t>
  </si>
  <si>
    <t>Zakládání</t>
  </si>
  <si>
    <t>23</t>
  </si>
  <si>
    <t>R- 2021</t>
  </si>
  <si>
    <t>Převedení vody včetně zajímkování a čerpání vody - technologie dle dodavatele</t>
  </si>
  <si>
    <t>soubor</t>
  </si>
  <si>
    <t>-842965570</t>
  </si>
  <si>
    <t>převod vody po celou dobu stavby, viz příloha B.</t>
  </si>
  <si>
    <t>předpoklad projektanta - zajímkování stavebního prostoru podélnými jímkami, včetně čerpání (zřízení i likvidace)</t>
  </si>
  <si>
    <t xml:space="preserve">běžná trať bude zajímkována podélnými jímkami výšky 0,8 m </t>
  </si>
  <si>
    <t>zřízení a odstranění jímek včetně fólie na vzdušnou stranu jímky pro dotěsnění</t>
  </si>
  <si>
    <t>čerpání během stavby</t>
  </si>
  <si>
    <t>zřízení a zasypání šachet pro čerpání v celém úseku</t>
  </si>
  <si>
    <t>Svislé a kompletní konstrukce</t>
  </si>
  <si>
    <t>24</t>
  </si>
  <si>
    <t>326218521</t>
  </si>
  <si>
    <t>Zdění LTM obkladní z pravidelných kamenů na maltu, objem jednoho kamene do 0,02 m3</t>
  </si>
  <si>
    <t>-1920806620</t>
  </si>
  <si>
    <t>Zdění obkladního zdiva hradících konstrukcí z lomového kamene štípaného nebo ručně vybíraného na maltu včetně spárování z pravidelných kamenů objemu 1 kusu kamene do 0,02 m3</t>
  </si>
  <si>
    <t>https://podminky.urs.cz/item/CS_URS_2021_01/326218521</t>
  </si>
  <si>
    <t>zdění z původního očištěného kamene (2/3 celkové kubatury)</t>
  </si>
  <si>
    <t>zavazovací křídlo lávky v délce 2,0 m na PB</t>
  </si>
  <si>
    <t>zavazovací křídlo lávky v délce 2,0 m na LB</t>
  </si>
  <si>
    <t>zídka na sucho v délce 3,5 m na PB</t>
  </si>
  <si>
    <t>zdění z dovezeného kamene(1/3 celkové kubatury)</t>
  </si>
  <si>
    <t>2,0*1,65*0,5*1/3</t>
  </si>
  <si>
    <t>2,0*1,3*0,5*1/3</t>
  </si>
  <si>
    <t>3,5*1,6*0,5*1/3</t>
  </si>
  <si>
    <t>25</t>
  </si>
  <si>
    <t>58381079</t>
  </si>
  <si>
    <t>hranoly lámané pro řádkové zdivo 20x20x40cm</t>
  </si>
  <si>
    <t>1041922801</t>
  </si>
  <si>
    <t>https://podminky.urs.cz/item/CS_URS_2021_01/58381079</t>
  </si>
  <si>
    <t>kámen pro zdění (1/3 celkové kubatury), viz příloha B, C.3, D.1, D.2, D.4</t>
  </si>
  <si>
    <t>2,0*1,65*0,5*1/3*2,80</t>
  </si>
  <si>
    <t>2,0*1,3*0,5*1/3*2,80</t>
  </si>
  <si>
    <t>3,5*1,6*0,5*1/3*2,80</t>
  </si>
  <si>
    <t>5,366*2,5 'Přepočtené koeficientem množství</t>
  </si>
  <si>
    <t>Vodorovné konstrukce</t>
  </si>
  <si>
    <t>26</t>
  </si>
  <si>
    <t>463212111</t>
  </si>
  <si>
    <t>Rovnanina z lomového kamene upraveného s vyklínováním spár úlomky kamene</t>
  </si>
  <si>
    <t>-187064141</t>
  </si>
  <si>
    <t>Rovnanina z lomového kamene upraveného, tříděného jakékoliv tloušťky rovnaniny s vyklínováním spár a dutin úlomky kamene</t>
  </si>
  <si>
    <t>https://podminky.urs.cz/item/CS_URS_2021_01/463212111</t>
  </si>
  <si>
    <t>rovnanina na LB v délce 42 m, výkaz, viz příloha B, C.3, D.1, D.2, D.4</t>
  </si>
  <si>
    <t>58,80</t>
  </si>
  <si>
    <t>27</t>
  </si>
  <si>
    <t>463212191</t>
  </si>
  <si>
    <t>Příplatek za vypracováni líce rovnaniny</t>
  </si>
  <si>
    <t>52664581</t>
  </si>
  <si>
    <t>Rovnanina z lomového kamene upraveného, tříděného Příplatek k cenám za vypracování líce</t>
  </si>
  <si>
    <t>https://podminky.urs.cz/item/CS_URS_2021_01/463212191</t>
  </si>
  <si>
    <t>42,0*2,70</t>
  </si>
  <si>
    <t>Ostatní konstrukce a práce, bourání</t>
  </si>
  <si>
    <t>28</t>
  </si>
  <si>
    <t>966021113</t>
  </si>
  <si>
    <t>Bourání konstrukcí LTM zdiva kamenného na sucho ručně</t>
  </si>
  <si>
    <t>1298406539</t>
  </si>
  <si>
    <t>Bourání konstrukcí LTM ve vodních tocích s přemístěním suti na hromady na vzdálenost do 20 m nebo s naložením na dopravní prostředek ručně ze zdiva kamenného, pro jakýkoliv druh kamene na sucho</t>
  </si>
  <si>
    <t>https://podminky.urs.cz/item/CS_URS_2021_01/966021113</t>
  </si>
  <si>
    <t>997</t>
  </si>
  <si>
    <t>Přesun sutě</t>
  </si>
  <si>
    <t>29</t>
  </si>
  <si>
    <t>997013655R1</t>
  </si>
  <si>
    <t>Likvidace zeminy a kamení</t>
  </si>
  <si>
    <t>850723747</t>
  </si>
  <si>
    <t>Likvidace stavebního odpadu zeminy a kamení včetně naložení, dopravy, uložení a případného poplatku za uložení</t>
  </si>
  <si>
    <t xml:space="preserve">kámen z rozebrané rovnaniny </t>
  </si>
  <si>
    <t>48,60*2,4</t>
  </si>
  <si>
    <t>nekvalitní vybouraný kámen (1/3 celkové kubatury), viz příloha B, D.1</t>
  </si>
  <si>
    <t>kámen ze zavazovacího křídla lávky na PB</t>
  </si>
  <si>
    <t>2,0*1,65*0,5*1/3*2,8</t>
  </si>
  <si>
    <t>kámen ze zavazovacího křídla lávky na LB</t>
  </si>
  <si>
    <t>2,0*1,3*0,5*1/3*2,8</t>
  </si>
  <si>
    <t>kámen ze zídky na sucho na PB</t>
  </si>
  <si>
    <t>3,5*1,6*0,5*1/3*2,8</t>
  </si>
  <si>
    <t>998</t>
  </si>
  <si>
    <t>Přesun hmot</t>
  </si>
  <si>
    <t>30</t>
  </si>
  <si>
    <t>998332011</t>
  </si>
  <si>
    <t>Přesun hmot pro úpravy vodních toků a kanály</t>
  </si>
  <si>
    <t>767029072</t>
  </si>
  <si>
    <t>Přesun hmot pro úpravy vodních toků a kanály, hráze rybníků apod. dopravní vzdálenost do 500 m</t>
  </si>
  <si>
    <t>https://podminky.urs.cz/item/CS_URS_2021_01/998332011</t>
  </si>
  <si>
    <t>2. - SO 02 Oprava zdi</t>
  </si>
  <si>
    <t>124353100</t>
  </si>
  <si>
    <t>Vykopávky pro koryta vodotečí v hornině třídy těžitelnosti II, skupiny 4 objem do 100 m3 strojně</t>
  </si>
  <si>
    <t>Vykopávky pro koryta vodotečí strojně v hornině třídy těžitelnosti II skupiny 4 do 100 m3</t>
  </si>
  <si>
    <t>https://podminky.urs.cz/item/CS_URS_2021_01/124353100</t>
  </si>
  <si>
    <t>úprava dna v korytě, výkaz, viz příloha B, C.4, D.1, D.3, D.5</t>
  </si>
  <si>
    <t>5,80</t>
  </si>
  <si>
    <t>131251100</t>
  </si>
  <si>
    <t>Hloubení jam nezapažených v hornině třídy těžitelnosti I, skupiny 3 objem do 20 m3 strojně</t>
  </si>
  <si>
    <t>-1615907820</t>
  </si>
  <si>
    <t>Hloubení nezapažených jam a zářezů strojně s urovnáním dna do předepsaného profilu a spádu v hornině třídy těžitelnosti I skupiny 3 do 20 m3</t>
  </si>
  <si>
    <t>https://podminky.urs.cz/item/CS_URS_2021_01/131251100</t>
  </si>
  <si>
    <t>jáma za zdí, výkaz, viz příloha B, C.4, D.1, D.3, D.5</t>
  </si>
  <si>
    <t>8,80</t>
  </si>
  <si>
    <t>151101201</t>
  </si>
  <si>
    <t>Zřízení příložného pažení stěn výkopu hl do 4 m</t>
  </si>
  <si>
    <t>-1897874777</t>
  </si>
  <si>
    <t>Zřízení pažení stěn výkopu bez rozepření nebo vzepření příložné, hloubky do 4 m</t>
  </si>
  <si>
    <t>https://podminky.urs.cz/item/CS_URS_2021_01/151101201</t>
  </si>
  <si>
    <t>výkop za zdí, viz příloha B, C.4, D.1, D.3, D.5</t>
  </si>
  <si>
    <t>8,0*1,9</t>
  </si>
  <si>
    <t>151101211</t>
  </si>
  <si>
    <t>Odstranění příložného pažení stěn hl do 4 m</t>
  </si>
  <si>
    <t>1399783031</t>
  </si>
  <si>
    <t>Odstranění pažení stěn výkopu bez rozepření nebo vzepření s uložením pažin na vzdálenost do 3 m od okraje výkopu příložné, hloubky do 4 m</t>
  </si>
  <si>
    <t>https://podminky.urs.cz/item/CS_URS_2021_01/151101211</t>
  </si>
  <si>
    <t>151101301</t>
  </si>
  <si>
    <t>Zřízení rozepření stěn při pažení příložném hl do 4 m</t>
  </si>
  <si>
    <t>-1368521959</t>
  </si>
  <si>
    <t>Zřízení rozepření zapažených stěn výkopů s potřebným přepažováním při pažení příložném, hloubky do 4 m</t>
  </si>
  <si>
    <t>https://podminky.urs.cz/item/CS_URS_2021_01/151101301</t>
  </si>
  <si>
    <t>výkop za zdí, viz pol. jáma, viz příloha B, C.4, D.1, D.3, D.5</t>
  </si>
  <si>
    <t>151101311</t>
  </si>
  <si>
    <t>Odstranění rozepření stěn při pažení příložném hl do 4 m</t>
  </si>
  <si>
    <t>-1301858377</t>
  </si>
  <si>
    <t>Odstranění rozepření stěn výkopů s uložením materiálu na vzdálenost do 3 m od okraje výkopu pažení příložného, hloubky do 4 m</t>
  </si>
  <si>
    <t>https://podminky.urs.cz/item/CS_URS_2021_01/151101311</t>
  </si>
  <si>
    <t>viz příloha B, D.1</t>
  </si>
  <si>
    <t>8,80+1,0+4,0</t>
  </si>
  <si>
    <t>materiál z meziskládky zpět do zásypu (přebytek 0,8 m3 a 4,2 m3 bude odvezeno a použito do zásypu v SO 01)</t>
  </si>
  <si>
    <t>5,6+4,0</t>
  </si>
  <si>
    <t>1711111R</t>
  </si>
  <si>
    <t>Přetřídění zeminy</t>
  </si>
  <si>
    <t>-1037476585</t>
  </si>
  <si>
    <t>vybrání kamenů a nevhodného materiálu z výkopku (viz výkop vodoteče) do násypu, vhodná zemina v množství (1,0+4,0) m3 bude použita do zásypů</t>
  </si>
  <si>
    <t>viz příloha B, C.4, D.1, D.3, D.5</t>
  </si>
  <si>
    <t>zásyp jámy za zdí zeminou z meziskládky (odpočet drénu), výkaz</t>
  </si>
  <si>
    <t>8,80-3,20</t>
  </si>
  <si>
    <t>zásyp za rubem zdi v místě terénní poruchy za zdí</t>
  </si>
  <si>
    <t>4,0</t>
  </si>
  <si>
    <t>materiál z výkopů potřebný do zásypu na meziskládku (z toho 4,2 m3 bude odvezeno a použito do zásypu v SO 01), viz příloha B, C.4, D.1, D.3, D.5</t>
  </si>
  <si>
    <t>plocha za rubem zdi, výkaz</t>
  </si>
  <si>
    <t>6,40</t>
  </si>
  <si>
    <t>úprava plochy za rubem zdi v místě terénní poruchy za zdí</t>
  </si>
  <si>
    <t>5,0</t>
  </si>
  <si>
    <t>1770631682</t>
  </si>
  <si>
    <t>viz pol. založení trávníku (osivo dle vyjádření NPÚ), výkaz, viz příloha B, C.4, D.1, D.3, D.5</t>
  </si>
  <si>
    <t>11,40</t>
  </si>
  <si>
    <t>11,4*0,03 'Přepočtené koeficientem množství</t>
  </si>
  <si>
    <t>úprava plochy za rubem zdi, výkaz</t>
  </si>
  <si>
    <t>572852300</t>
  </si>
  <si>
    <t>211531111</t>
  </si>
  <si>
    <t>Výplň odvodňovacích žeber nebo trativodů kamenivem hrubým drceným frakce 16 až 63 mm</t>
  </si>
  <si>
    <t>580930511</t>
  </si>
  <si>
    <t>Výplň kamenivem do rýh odvodňovacích žeber nebo trativodů bez zhutnění, s úpravou povrchu výplně kamenivem hrubým drceným frakce 16 až 63 mm</t>
  </si>
  <si>
    <t>https://podminky.urs.cz/item/CS_URS_2021_01/211531111</t>
  </si>
  <si>
    <t>štěrkový drén za zdí frakce 16 - 32 mm, výkaz, viz příloha B, C.4, D.1, D.3, D.5</t>
  </si>
  <si>
    <t>3,2</t>
  </si>
  <si>
    <t>211971121</t>
  </si>
  <si>
    <t>Zřízení opláštění žeber nebo trativodů geotextilií v rýze nebo zářezu sklonu přes 1:2 š do 2,5 m</t>
  </si>
  <si>
    <t>235458961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</si>
  <si>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</si>
  <si>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https://podminky.urs.cz/item/CS_URS_2021_01/211971121</t>
  </si>
  <si>
    <t>opláštění drénu, viz příloha B, C.4, D.1, D.3, D.5</t>
  </si>
  <si>
    <t>9,0*2,0</t>
  </si>
  <si>
    <t>69311067</t>
  </si>
  <si>
    <t>geotextilie netkaná separační, ochranná, filtrační, drenážní PP 250g/m2</t>
  </si>
  <si>
    <t>-910869034</t>
  </si>
  <si>
    <t>https://podminky.urs.cz/item/CS_URS_2021_01/69311067</t>
  </si>
  <si>
    <t>pro opláštění žeber, viz příloha B, C.4, D.1, D.3, D.5</t>
  </si>
  <si>
    <t>18,0</t>
  </si>
  <si>
    <t>18*1,1845 'Přepočtené koeficientem množství</t>
  </si>
  <si>
    <t>212711112R</t>
  </si>
  <si>
    <t>Trativody z trub betonových vnitřního průměru 100 mm bez lože</t>
  </si>
  <si>
    <t>m</t>
  </si>
  <si>
    <t>1000768091</t>
  </si>
  <si>
    <t>Trativody z trub z prostého betonu bez lože vnitřního průměru trativodek 100 mm</t>
  </si>
  <si>
    <t>trubky DN 100 mm dl. 800 mm pro odvodnění rubu zdi, 2 ks, viz příloha B, C.4, D.1, D.3, D.5</t>
  </si>
  <si>
    <t>2*0,8</t>
  </si>
  <si>
    <t>274315512</t>
  </si>
  <si>
    <t>Základové pasy z betonu pro prostředí s mrazovými cykly C 25/30</t>
  </si>
  <si>
    <t>754948823</t>
  </si>
  <si>
    <t>Základové konstrukce z betonu pasy prostého pro prostředí s mrazovými cykly tř. C 25/30</t>
  </si>
  <si>
    <t>https://podminky.urs.cz/item/CS_URS_2021_01/274315512</t>
  </si>
  <si>
    <t>základ zdi z betonu C 25/30 XF3, výkaz, ztratné 3 % z důvodu neobednění základu, viz příloha B, C.4, D.1, D.3, D.5</t>
  </si>
  <si>
    <t>5,60*1,03</t>
  </si>
  <si>
    <t>321213345</t>
  </si>
  <si>
    <t>Zdivo nadzákladové z lomového kamene vodních staveb obkladní s vyspárováním</t>
  </si>
  <si>
    <t>-616947931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</si>
  <si>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</si>
  <si>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https://podminky.urs.cz/item/CS_URS_2021_01/321213345</t>
  </si>
  <si>
    <t>obklad zdi z kamene, výkaz, viz příloha B, C.4, D.1, D.3, D.5</t>
  </si>
  <si>
    <t>4,80</t>
  </si>
  <si>
    <t>321311115</t>
  </si>
  <si>
    <t>Konstrukce vodních staveb z betonu prostého mrazuvzdorného tř. C 25/30</t>
  </si>
  <si>
    <t>-994005003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</si>
  <si>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25/30</t>
  </si>
  <si>
    <t>https://podminky.urs.cz/item/CS_URS_2021_01/321311115</t>
  </si>
  <si>
    <t>rub zdi z betonu tř. C 25/30 XF3, výkaz, viz příloha B, C.4, D.1, D.3, D.5</t>
  </si>
  <si>
    <t>321351010</t>
  </si>
  <si>
    <t>Bednění konstrukcí vodních staveb rovinné - zřízení</t>
  </si>
  <si>
    <t>-937357178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</si>
  <si>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</si>
  <si>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https://podminky.urs.cz/item/CS_URS_2021_01/321351010</t>
  </si>
  <si>
    <t>rub a boky zdi, viz příloha B, C.4, D.1, D.3, D.5</t>
  </si>
  <si>
    <t>8,0*1,85+2*(0,5+0,3)/2*1,85</t>
  </si>
  <si>
    <t>321352010</t>
  </si>
  <si>
    <t>Bednění konstrukcí vodních staveb rovinné - odstranění</t>
  </si>
  <si>
    <t>-1575821893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</si>
  <si>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</si>
  <si>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https://podminky.urs.cz/item/CS_URS_2021_01/321352010</t>
  </si>
  <si>
    <t>321368211</t>
  </si>
  <si>
    <t>Výztuž železobetonových konstrukcí vodních staveb ze svařovaných sítí</t>
  </si>
  <si>
    <t>-1729147058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</si>
  <si>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</si>
  <si>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https://podminky.urs.cz/item/CS_URS_2021_01/321368211</t>
  </si>
  <si>
    <t>výztuž rubu zdi, Kari síť 100 x 100 x 8 mm (min. krytí 10 cm), ztratné 5 %, viz příloha B, C.4, D.1, D.3, D.5</t>
  </si>
  <si>
    <t>7,80*2,45*0,0079</t>
  </si>
  <si>
    <t>931992121</t>
  </si>
  <si>
    <t>Výplň dilatačních spár z extrudovaného polystyrénu tl 20 mm</t>
  </si>
  <si>
    <t>-1586754748</t>
  </si>
  <si>
    <t>Výplň dilatačních spár z polystyrenu extrudovaného, tloušťky 20 mm</t>
  </si>
  <si>
    <t>https://podminky.urs.cz/item/CS_URS_2021_01/931992121</t>
  </si>
  <si>
    <t>dilatační spáry, 2 ks, viz příloha B, C.4, D.1, D.3, D.5</t>
  </si>
  <si>
    <t>2*1,85*(0,8+0,6)/2</t>
  </si>
  <si>
    <t>931994142</t>
  </si>
  <si>
    <t>Těsnění dilatační spáry betonové konstrukce polyuretanovým tmelem do pl 4,0 cm2</t>
  </si>
  <si>
    <t>1651402135</t>
  </si>
  <si>
    <t>Těsnění spáry betonové konstrukce pásy, profily, tmely tmelem polyuretanovým spáry dilatační do 4,0 cm2</t>
  </si>
  <si>
    <t>https://podminky.urs.cz/item/CS_URS_2021_01/931994142</t>
  </si>
  <si>
    <t>2*(2*1,85+0,6)</t>
  </si>
  <si>
    <t>961043111</t>
  </si>
  <si>
    <t>Bourání základů z betonu proloženého kamenem</t>
  </si>
  <si>
    <t>-1029435415</t>
  </si>
  <si>
    <t>Bourání základů z betonu proloženého kamenem</t>
  </si>
  <si>
    <t>https://podminky.urs.cz/item/CS_URS_2021_01/961043111</t>
  </si>
  <si>
    <t>stávající základy zdi, výkaz, viz příloha B, C.4, D.1, D.3, D.5</t>
  </si>
  <si>
    <t>5,60</t>
  </si>
  <si>
    <t>966025111</t>
  </si>
  <si>
    <t>Bourání konstrukcí LTM zdiva kamenného na MV, MVC strojně</t>
  </si>
  <si>
    <t>-399287851</t>
  </si>
  <si>
    <t>Bourání konstrukcí LTM ve vodních tocích s přemístěním suti na hromady na vzdálenost do 20 m nebo s naložením na dopravní prostředek strojně ze zdiva kamenného, pro jakýkoliv druh kamene na maltu vápennou nebo vápenocementovou</t>
  </si>
  <si>
    <t>https://podminky.urs.cz/item/CS_URS_2021_01/966025111</t>
  </si>
  <si>
    <t>stávající obklad zdi včetně torza stávající zdi, výkaz, viz příloha B, C.4, D.1, D.3, D.5</t>
  </si>
  <si>
    <t>966045111</t>
  </si>
  <si>
    <t>Bourání konstrukcí LTM zdiva z betonu prostého neprokládaného strojně</t>
  </si>
  <si>
    <t>1342331359</t>
  </si>
  <si>
    <t>Bourání konstrukcí LTM ve vodních tocích s přemístěním suti na hromady na vzdálenost do 20 m nebo s naložením na dopravní prostředek strojně z betonu prostého neprokládaného</t>
  </si>
  <si>
    <t>https://podminky.urs.cz/item/CS_URS_2021_01/966045111</t>
  </si>
  <si>
    <t>stávající dřík zdi včetně torza stávající zdi, výkaz, viz příloha B, C.4, D.1, D.3, D.5</t>
  </si>
  <si>
    <t>35</t>
  </si>
  <si>
    <t>1523345991</t>
  </si>
  <si>
    <t>kámen z vybouraného obkladu zdi</t>
  </si>
  <si>
    <t>4,80*2,8</t>
  </si>
  <si>
    <t>36</t>
  </si>
  <si>
    <t>997013861R1</t>
  </si>
  <si>
    <t>Likvidace stavebního odpadu z prostého betonu</t>
  </si>
  <si>
    <t>-1747278403</t>
  </si>
  <si>
    <t>Likvidace stavebního odpadu z prostého betonu včetně naložení, dopravy, uložení apřípadného poplatku za uložení</t>
  </si>
  <si>
    <t>vybouraný beton dříku zdi</t>
  </si>
  <si>
    <t>6,40*2,2</t>
  </si>
  <si>
    <t>vybourané základy zdi, výkaz</t>
  </si>
  <si>
    <t>5,60*2,2</t>
  </si>
  <si>
    <t>34</t>
  </si>
  <si>
    <t>VON - Vedlejší a ostatní náklady</t>
  </si>
  <si>
    <t xml:space="preserve"> </t>
  </si>
  <si>
    <t>Rozpočtováno v CÚ 2021/I Neomezený dálkový přístup k úvodním částem katalogů ÚRS na http:/www.cs-urs.cz. Ostatní informace položek ÚRS budou součástí soupisu prací.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</si>
  <si>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</si>
  <si>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</si>
  <si>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</si>
  <si>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</si>
  <si>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</si>
  <si>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</si>
  <si>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</si>
  <si>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</si>
  <si>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</si>
  <si>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</si>
  <si>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</si>
  <si>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</si>
  <si>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-1272471975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</si>
  <si>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</si>
  <si>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</si>
  <si>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</si>
  <si>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</si>
  <si>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zřízení a odstranění dočasných komunikací, sjezdů a nájezdů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</si>
  <si>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</si>
  <si>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</si>
  <si>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</si>
  <si>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</si>
  <si>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</si>
  <si>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</si>
  <si>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</si>
  <si>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0110011</t>
  </si>
  <si>
    <t>Zajištění plošné úpravy staveniště dle požadavků vlastníka a provozovatele</t>
  </si>
  <si>
    <t>-1259230528</t>
  </si>
  <si>
    <t>plošná úprava travnatých ploch včetně osetí</t>
  </si>
  <si>
    <t>předpokládaná plocha 450,0 m2</t>
  </si>
  <si>
    <t>0110</t>
  </si>
  <si>
    <t>Zajištění zřízení sjezdů</t>
  </si>
  <si>
    <t>792520414</t>
  </si>
  <si>
    <t>- zajištění zřízení a odstranění dočasných sjezdů a nájezdů pro realizaci stavby (1 ks)</t>
  </si>
  <si>
    <t>0110111</t>
  </si>
  <si>
    <t>Zajištění opravy příjezdné komunikace v zámeckém parku</t>
  </si>
  <si>
    <t>1895155277</t>
  </si>
  <si>
    <t>komunikace z mlatu</t>
  </si>
  <si>
    <t>položka zahrnuje požadavky vlastníků a uživatelů pozemků</t>
  </si>
  <si>
    <t>celková plocha je 200,0 x 4,0 m2</t>
  </si>
  <si>
    <t>0112</t>
  </si>
  <si>
    <t>Zajištění obnovy asfaltové komunikace</t>
  </si>
  <si>
    <t>2036502464</t>
  </si>
  <si>
    <t>Zajištění obnovy stávající příjezdové asfaltové komunikace</t>
  </si>
  <si>
    <t>obnova stávající příjezdové komunikace a parkoviště při jejich případném porušení</t>
  </si>
  <si>
    <t>předpokládaná plocha využívané zpevněné asfaltové komunikace (200,0 x 4,0) m</t>
  </si>
  <si>
    <t>předpokládaná plocha pro stanoviště mixu 70,0 m2</t>
  </si>
  <si>
    <t>1112</t>
  </si>
  <si>
    <t>Zajištění oplocení staveniště</t>
  </si>
  <si>
    <t>-1981659082</t>
  </si>
  <si>
    <t>02</t>
  </si>
  <si>
    <t>Projektová dokumentace - ostatní náklady</t>
  </si>
  <si>
    <t>0210</t>
  </si>
  <si>
    <t>Vypracování Plánu opatření pro případ havárie</t>
  </si>
  <si>
    <t>8192</t>
  </si>
  <si>
    <t>-1483895297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</si>
  <si>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</si>
  <si>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</si>
  <si>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</si>
  <si>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</si>
  <si>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</si>
  <si>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</t>
  </si>
  <si>
    <t>1387835463</t>
  </si>
  <si>
    <t>3 paré + 1 x CD, viz příloha B.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</si>
  <si>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</si>
  <si>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</si>
  <si>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</si>
  <si>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</si>
  <si>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</si>
  <si>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</si>
  <si>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"zaměření stavby zpracované ve 2 paré + 1 x CD"</t>
  </si>
  <si>
    <t>035</t>
  </si>
  <si>
    <t>Zajištění veškerých geodetických prací souvisejících s realizací díla</t>
  </si>
  <si>
    <t>-1939734288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</si>
  <si>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</si>
  <si>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</si>
  <si>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</si>
  <si>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</si>
  <si>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</si>
  <si>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092</t>
  </si>
  <si>
    <t>Zajištění souhlasů se zvláštním užíváním komunikací</t>
  </si>
  <si>
    <t>-1056119513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</si>
  <si>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</si>
  <si>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</si>
  <si>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</si>
  <si>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094</t>
  </si>
  <si>
    <t>Zajištění vytyčení veškerých podzemních zařízení</t>
  </si>
  <si>
    <t>-505395578</t>
  </si>
  <si>
    <t>Zajištění vytýčení veškerých podzemních zařízení</t>
  </si>
  <si>
    <t>095</t>
  </si>
  <si>
    <t>Zajištění šetření o podzemních sítích vč. zajištění nových vyjádření v případě, že před realizací pozbyly platnosti</t>
  </si>
  <si>
    <t>1743806527</t>
  </si>
  <si>
    <t>0990001</t>
  </si>
  <si>
    <t>Zajištění dokladů o předání dřevní hmoty vzniklé smýcením porostů k dalšímu využití</t>
  </si>
  <si>
    <t>2038226540</t>
  </si>
  <si>
    <t>09920</t>
  </si>
  <si>
    <t>Odborné odlovení rybí obsádky z prostoru staveniště</t>
  </si>
  <si>
    <t>-1600121824</t>
  </si>
  <si>
    <t>0992111</t>
  </si>
  <si>
    <t>Zajištění biologického dozoru a servis odborně způsobilou osobou</t>
  </si>
  <si>
    <t>1594934320</t>
  </si>
  <si>
    <t>viz příloha E.</t>
  </si>
  <si>
    <t>biologický dozor a servis po dobu stavby</t>
  </si>
  <si>
    <t>zajištění terénního monitoringu staveniště</t>
  </si>
  <si>
    <t>sledování výskytu ochranářsky významných organismů (rak říční)</t>
  </si>
  <si>
    <t>zajištění plnění podmínek orgánu ochrany přírody</t>
  </si>
  <si>
    <t>koordinace prací biologického dozoru a servisu</t>
  </si>
  <si>
    <t>zajištění opakovaného záchranného odlovu a přesunu živočichů</t>
  </si>
  <si>
    <t>vedení statistik o transferech živočichů</t>
  </si>
  <si>
    <t>zpracování zprávy o výsledcích biologického dozoru a servisu</t>
  </si>
  <si>
    <t>0993</t>
  </si>
  <si>
    <t>Zajištění dopravně inženýrských opatření</t>
  </si>
  <si>
    <t>-1591137930</t>
  </si>
  <si>
    <t>- zajištění dopravně inženýrských opatření</t>
  </si>
  <si>
    <t>- zajištění zřízení a likvidace dopravního značení včetně případné světelné signalizace</t>
  </si>
  <si>
    <t>- zajištění vydání dopravně inženýrského rozhodnutí</t>
  </si>
  <si>
    <t>09968</t>
  </si>
  <si>
    <t>Čištění vozovek splachováním vodou povrchu podkladu nebo krytu živičného, betonového nebo dlážděného</t>
  </si>
  <si>
    <t>-162749407</t>
  </si>
  <si>
    <t>čištění komunikace a plochy parkoviště během stavby a po jejím dokončení vodou z mobilních zdrojů</t>
  </si>
  <si>
    <t>09969</t>
  </si>
  <si>
    <t>Ochranná opatření k zamezení škod na mostku</t>
  </si>
  <si>
    <t>472942082</t>
  </si>
  <si>
    <t>ochrana konstrukce mostku v zámeckém parku včetně zábradlí, viz vyjádření MPÚ, viz příloha B.</t>
  </si>
  <si>
    <t>09991</t>
  </si>
  <si>
    <t>Zajištění fotodokumentace veškerých konstrukcí, které budou v průběhu výstavby skryty nebo zakryty</t>
  </si>
  <si>
    <t>-1755171183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</si>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</sst>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1203201" TargetMode="External" /><Relationship Id="rId2" Type="http://schemas.openxmlformats.org/officeDocument/2006/relationships/hyperlink" Target="https://podminky.urs.cz/item/CS_URS_2021_01/112151013" TargetMode="External" /><Relationship Id="rId3" Type="http://schemas.openxmlformats.org/officeDocument/2006/relationships/hyperlink" Target="https://podminky.urs.cz/item/CS_URS_2021_01/114203104" TargetMode="External" /><Relationship Id="rId4" Type="http://schemas.openxmlformats.org/officeDocument/2006/relationships/hyperlink" Target="https://podminky.urs.cz/item/CS_URS_2021_01/114203201" TargetMode="External" /><Relationship Id="rId5" Type="http://schemas.openxmlformats.org/officeDocument/2006/relationships/hyperlink" Target="https://podminky.urs.cz/item/CS_URS_2021_01/114203301" TargetMode="External" /><Relationship Id="rId6" Type="http://schemas.openxmlformats.org/officeDocument/2006/relationships/hyperlink" Target="https://podminky.urs.cz/item/CS_URS_2021_01/124253100" TargetMode="External" /><Relationship Id="rId7" Type="http://schemas.openxmlformats.org/officeDocument/2006/relationships/hyperlink" Target="https://podminky.urs.cz/item/CS_URS_2021_01/162201412" TargetMode="External" /><Relationship Id="rId8" Type="http://schemas.openxmlformats.org/officeDocument/2006/relationships/hyperlink" Target="https://podminky.urs.cz/item/CS_URS_2021_01/162251102" TargetMode="External" /><Relationship Id="rId9" Type="http://schemas.openxmlformats.org/officeDocument/2006/relationships/hyperlink" Target="https://podminky.urs.cz/item/CS_URS_2021_01/171151111" TargetMode="External" /><Relationship Id="rId10" Type="http://schemas.openxmlformats.org/officeDocument/2006/relationships/hyperlink" Target="https://podminky.urs.cz/item/CS_URS_2021_01/171251101" TargetMode="External" /><Relationship Id="rId11" Type="http://schemas.openxmlformats.org/officeDocument/2006/relationships/hyperlink" Target="https://podminky.urs.cz/item/CS_URS_2021_01/10364100" TargetMode="External" /><Relationship Id="rId12" Type="http://schemas.openxmlformats.org/officeDocument/2006/relationships/hyperlink" Target="https://podminky.urs.cz/item/CS_URS_2021_01/171251201" TargetMode="External" /><Relationship Id="rId13" Type="http://schemas.openxmlformats.org/officeDocument/2006/relationships/hyperlink" Target="https://podminky.urs.cz/item/CS_URS_2021_01/181152301" TargetMode="External" /><Relationship Id="rId14" Type="http://schemas.openxmlformats.org/officeDocument/2006/relationships/hyperlink" Target="https://podminky.urs.cz/item/CS_URS_2021_01/181411121" TargetMode="External" /><Relationship Id="rId15" Type="http://schemas.openxmlformats.org/officeDocument/2006/relationships/hyperlink" Target="https://podminky.urs.cz/item/CS_URS_2021_01/181951112" TargetMode="External" /><Relationship Id="rId16" Type="http://schemas.openxmlformats.org/officeDocument/2006/relationships/hyperlink" Target="https://podminky.urs.cz/item/CS_URS_2021_01/184818232" TargetMode="External" /><Relationship Id="rId17" Type="http://schemas.openxmlformats.org/officeDocument/2006/relationships/hyperlink" Target="https://podminky.urs.cz/item/CS_URS_2021_01/326218521" TargetMode="External" /><Relationship Id="rId18" Type="http://schemas.openxmlformats.org/officeDocument/2006/relationships/hyperlink" Target="https://podminky.urs.cz/item/CS_URS_2021_01/58381079" TargetMode="External" /><Relationship Id="rId19" Type="http://schemas.openxmlformats.org/officeDocument/2006/relationships/hyperlink" Target="https://podminky.urs.cz/item/CS_URS_2021_01/463212111" TargetMode="External" /><Relationship Id="rId20" Type="http://schemas.openxmlformats.org/officeDocument/2006/relationships/hyperlink" Target="https://podminky.urs.cz/item/CS_URS_2021_01/463212191" TargetMode="External" /><Relationship Id="rId21" Type="http://schemas.openxmlformats.org/officeDocument/2006/relationships/hyperlink" Target="https://podminky.urs.cz/item/CS_URS_2021_01/966021113" TargetMode="External" /><Relationship Id="rId22" Type="http://schemas.openxmlformats.org/officeDocument/2006/relationships/hyperlink" Target="https://podminky.urs.cz/item/CS_URS_2021_01/998332011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24353100" TargetMode="External" /><Relationship Id="rId2" Type="http://schemas.openxmlformats.org/officeDocument/2006/relationships/hyperlink" Target="https://podminky.urs.cz/item/CS_URS_2021_01/131251100" TargetMode="External" /><Relationship Id="rId3" Type="http://schemas.openxmlformats.org/officeDocument/2006/relationships/hyperlink" Target="https://podminky.urs.cz/item/CS_URS_2021_01/151101201" TargetMode="External" /><Relationship Id="rId4" Type="http://schemas.openxmlformats.org/officeDocument/2006/relationships/hyperlink" Target="https://podminky.urs.cz/item/CS_URS_2021_01/151101211" TargetMode="External" /><Relationship Id="rId5" Type="http://schemas.openxmlformats.org/officeDocument/2006/relationships/hyperlink" Target="https://podminky.urs.cz/item/CS_URS_2021_01/151101301" TargetMode="External" /><Relationship Id="rId6" Type="http://schemas.openxmlformats.org/officeDocument/2006/relationships/hyperlink" Target="https://podminky.urs.cz/item/CS_URS_2021_01/151101311" TargetMode="External" /><Relationship Id="rId7" Type="http://schemas.openxmlformats.org/officeDocument/2006/relationships/hyperlink" Target="https://podminky.urs.cz/item/CS_URS_2021_01/162251102" TargetMode="External" /><Relationship Id="rId8" Type="http://schemas.openxmlformats.org/officeDocument/2006/relationships/hyperlink" Target="https://podminky.urs.cz/item/CS_URS_2021_01/171151111" TargetMode="External" /><Relationship Id="rId9" Type="http://schemas.openxmlformats.org/officeDocument/2006/relationships/hyperlink" Target="https://podminky.urs.cz/item/CS_URS_2021_01/171251201" TargetMode="External" /><Relationship Id="rId10" Type="http://schemas.openxmlformats.org/officeDocument/2006/relationships/hyperlink" Target="https://podminky.urs.cz/item/CS_URS_2021_01/181411121" TargetMode="External" /><Relationship Id="rId11" Type="http://schemas.openxmlformats.org/officeDocument/2006/relationships/hyperlink" Target="https://podminky.urs.cz/item/CS_URS_2021_01/181951112" TargetMode="External" /><Relationship Id="rId12" Type="http://schemas.openxmlformats.org/officeDocument/2006/relationships/hyperlink" Target="https://podminky.urs.cz/item/CS_URS_2021_01/211531111" TargetMode="External" /><Relationship Id="rId13" Type="http://schemas.openxmlformats.org/officeDocument/2006/relationships/hyperlink" Target="https://podminky.urs.cz/item/CS_URS_2021_01/211971121" TargetMode="External" /><Relationship Id="rId14" Type="http://schemas.openxmlformats.org/officeDocument/2006/relationships/hyperlink" Target="https://podminky.urs.cz/item/CS_URS_2021_01/69311067" TargetMode="External" /><Relationship Id="rId15" Type="http://schemas.openxmlformats.org/officeDocument/2006/relationships/hyperlink" Target="https://podminky.urs.cz/item/CS_URS_2021_01/274315512" TargetMode="External" /><Relationship Id="rId16" Type="http://schemas.openxmlformats.org/officeDocument/2006/relationships/hyperlink" Target="https://podminky.urs.cz/item/CS_URS_2021_01/321213345" TargetMode="External" /><Relationship Id="rId17" Type="http://schemas.openxmlformats.org/officeDocument/2006/relationships/hyperlink" Target="https://podminky.urs.cz/item/CS_URS_2021_01/321311115" TargetMode="External" /><Relationship Id="rId18" Type="http://schemas.openxmlformats.org/officeDocument/2006/relationships/hyperlink" Target="https://podminky.urs.cz/item/CS_URS_2021_01/321351010" TargetMode="External" /><Relationship Id="rId19" Type="http://schemas.openxmlformats.org/officeDocument/2006/relationships/hyperlink" Target="https://podminky.urs.cz/item/CS_URS_2021_01/321352010" TargetMode="External" /><Relationship Id="rId20" Type="http://schemas.openxmlformats.org/officeDocument/2006/relationships/hyperlink" Target="https://podminky.urs.cz/item/CS_URS_2021_01/321368211" TargetMode="External" /><Relationship Id="rId21" Type="http://schemas.openxmlformats.org/officeDocument/2006/relationships/hyperlink" Target="https://podminky.urs.cz/item/CS_URS_2021_01/931992121" TargetMode="External" /><Relationship Id="rId22" Type="http://schemas.openxmlformats.org/officeDocument/2006/relationships/hyperlink" Target="https://podminky.urs.cz/item/CS_URS_2021_01/931994142" TargetMode="External" /><Relationship Id="rId23" Type="http://schemas.openxmlformats.org/officeDocument/2006/relationships/hyperlink" Target="https://podminky.urs.cz/item/CS_URS_2021_01/961043111" TargetMode="External" /><Relationship Id="rId24" Type="http://schemas.openxmlformats.org/officeDocument/2006/relationships/hyperlink" Target="https://podminky.urs.cz/item/CS_URS_2021_01/966025111" TargetMode="External" /><Relationship Id="rId25" Type="http://schemas.openxmlformats.org/officeDocument/2006/relationships/hyperlink" Target="https://podminky.urs.cz/item/CS_URS_2021_01/966045111" TargetMode="External" /><Relationship Id="rId26" Type="http://schemas.openxmlformats.org/officeDocument/2006/relationships/hyperlink" Target="https://podminky.urs.cz/item/CS_URS_2021_01/998332011" TargetMode="External" /><Relationship Id="rId2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 topLeftCell="A10">
      <selection activeCell="E23" sqref="E23:AN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" customHeight="1"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9" t="s">
        <v>6</v>
      </c>
      <c r="BT2" s="19" t="s">
        <v>7</v>
      </c>
    </row>
    <row r="3" spans="2:72" s="1" customFormat="1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0" t="s">
        <v>14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4"/>
      <c r="AQ5" s="24"/>
      <c r="AR5" s="22"/>
      <c r="BE5" s="337" t="s">
        <v>15</v>
      </c>
      <c r="BS5" s="19" t="s">
        <v>6</v>
      </c>
    </row>
    <row r="6" spans="2:71" s="1" customFormat="1" ht="36.9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2" t="s">
        <v>17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4"/>
      <c r="AQ6" s="24"/>
      <c r="AR6" s="22"/>
      <c r="BE6" s="338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8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8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8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38"/>
      <c r="BS10" s="19" t="s">
        <v>6</v>
      </c>
    </row>
    <row r="11" spans="2:71" s="1" customFormat="1" ht="18.45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38"/>
      <c r="BS11" s="19" t="s">
        <v>6</v>
      </c>
    </row>
    <row r="12" spans="2:71" s="1" customFormat="1" ht="6.9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8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38"/>
      <c r="BS13" s="19" t="s">
        <v>6</v>
      </c>
    </row>
    <row r="14" spans="2:71" ht="13.2">
      <c r="B14" s="23"/>
      <c r="C14" s="24"/>
      <c r="D14" s="24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38"/>
      <c r="BS14" s="19" t="s">
        <v>6</v>
      </c>
    </row>
    <row r="15" spans="2:71" s="1" customFormat="1" ht="6.9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8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38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38"/>
      <c r="BS17" s="19" t="s">
        <v>35</v>
      </c>
    </row>
    <row r="18" spans="2:71" s="1" customFormat="1" ht="6.9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8"/>
      <c r="BS18" s="19" t="s">
        <v>6</v>
      </c>
    </row>
    <row r="19" spans="2:71" s="1" customFormat="1" ht="12" customHeight="1">
      <c r="B19" s="23"/>
      <c r="C19" s="24"/>
      <c r="D19" s="31" t="s">
        <v>36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38"/>
      <c r="BS19" s="19" t="s">
        <v>6</v>
      </c>
    </row>
    <row r="20" spans="2:71" s="1" customFormat="1" ht="18.45" customHeight="1">
      <c r="B20" s="23"/>
      <c r="C20" s="24"/>
      <c r="D20" s="24"/>
      <c r="E20" s="29" t="s">
        <v>37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38"/>
      <c r="BS20" s="19" t="s">
        <v>35</v>
      </c>
    </row>
    <row r="21" spans="2:57" s="1" customFormat="1" ht="6.9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8"/>
    </row>
    <row r="22" spans="2:57" s="1" customFormat="1" ht="12" customHeight="1">
      <c r="B22" s="23"/>
      <c r="C22" s="24"/>
      <c r="D22" s="31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8"/>
    </row>
    <row r="23" spans="2:57" s="1" customFormat="1" ht="47.25" customHeight="1">
      <c r="B23" s="23"/>
      <c r="C23" s="24"/>
      <c r="D23" s="24"/>
      <c r="E23" s="345" t="s">
        <v>39</v>
      </c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24"/>
      <c r="AP23" s="24"/>
      <c r="AQ23" s="24"/>
      <c r="AR23" s="22"/>
      <c r="BE23" s="338"/>
    </row>
    <row r="24" spans="2:57" s="1" customFormat="1" ht="6.9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8"/>
    </row>
    <row r="25" spans="2:57" s="1" customFormat="1" ht="6.9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8"/>
    </row>
    <row r="26" spans="1:57" s="2" customFormat="1" ht="25.95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6">
        <f>ROUND(AG54,2)</f>
        <v>0</v>
      </c>
      <c r="AL26" s="347"/>
      <c r="AM26" s="347"/>
      <c r="AN26" s="347"/>
      <c r="AO26" s="347"/>
      <c r="AP26" s="38"/>
      <c r="AQ26" s="38"/>
      <c r="AR26" s="41"/>
      <c r="BE26" s="338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8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8" t="s">
        <v>41</v>
      </c>
      <c r="M28" s="348"/>
      <c r="N28" s="348"/>
      <c r="O28" s="348"/>
      <c r="P28" s="348"/>
      <c r="Q28" s="38"/>
      <c r="R28" s="38"/>
      <c r="S28" s="38"/>
      <c r="T28" s="38"/>
      <c r="U28" s="38"/>
      <c r="V28" s="38"/>
      <c r="W28" s="348" t="s">
        <v>42</v>
      </c>
      <c r="X28" s="348"/>
      <c r="Y28" s="348"/>
      <c r="Z28" s="348"/>
      <c r="AA28" s="348"/>
      <c r="AB28" s="348"/>
      <c r="AC28" s="348"/>
      <c r="AD28" s="348"/>
      <c r="AE28" s="348"/>
      <c r="AF28" s="38"/>
      <c r="AG28" s="38"/>
      <c r="AH28" s="38"/>
      <c r="AI28" s="38"/>
      <c r="AJ28" s="38"/>
      <c r="AK28" s="348" t="s">
        <v>43</v>
      </c>
      <c r="AL28" s="348"/>
      <c r="AM28" s="348"/>
      <c r="AN28" s="348"/>
      <c r="AO28" s="348"/>
      <c r="AP28" s="38"/>
      <c r="AQ28" s="38"/>
      <c r="AR28" s="41"/>
      <c r="BE28" s="338"/>
    </row>
    <row r="29" spans="2:57" s="3" customFormat="1" ht="14.4" customHeight="1" hidden="1">
      <c r="B29" s="42"/>
      <c r="C29" s="43"/>
      <c r="D29" s="31" t="s">
        <v>44</v>
      </c>
      <c r="E29" s="43"/>
      <c r="F29" s="31" t="s">
        <v>45</v>
      </c>
      <c r="G29" s="43"/>
      <c r="H29" s="43"/>
      <c r="I29" s="43"/>
      <c r="J29" s="43"/>
      <c r="K29" s="43"/>
      <c r="L29" s="351">
        <v>0.21</v>
      </c>
      <c r="M29" s="350"/>
      <c r="N29" s="350"/>
      <c r="O29" s="350"/>
      <c r="P29" s="350"/>
      <c r="Q29" s="43"/>
      <c r="R29" s="43"/>
      <c r="S29" s="43"/>
      <c r="T29" s="43"/>
      <c r="U29" s="43"/>
      <c r="V29" s="43"/>
      <c r="W29" s="349">
        <f>ROUND(AZ54,2)</f>
        <v>0</v>
      </c>
      <c r="X29" s="350"/>
      <c r="Y29" s="350"/>
      <c r="Z29" s="350"/>
      <c r="AA29" s="350"/>
      <c r="AB29" s="350"/>
      <c r="AC29" s="350"/>
      <c r="AD29" s="350"/>
      <c r="AE29" s="350"/>
      <c r="AF29" s="43"/>
      <c r="AG29" s="43"/>
      <c r="AH29" s="43"/>
      <c r="AI29" s="43"/>
      <c r="AJ29" s="43"/>
      <c r="AK29" s="349">
        <f>ROUND(AV54,2)</f>
        <v>0</v>
      </c>
      <c r="AL29" s="350"/>
      <c r="AM29" s="350"/>
      <c r="AN29" s="350"/>
      <c r="AO29" s="350"/>
      <c r="AP29" s="43"/>
      <c r="AQ29" s="43"/>
      <c r="AR29" s="44"/>
      <c r="BE29" s="339"/>
    </row>
    <row r="30" spans="2:57" s="3" customFormat="1" ht="14.4" customHeight="1" hidden="1">
      <c r="B30" s="42"/>
      <c r="C30" s="43"/>
      <c r="D30" s="43"/>
      <c r="E30" s="43"/>
      <c r="F30" s="31" t="s">
        <v>46</v>
      </c>
      <c r="G30" s="43"/>
      <c r="H30" s="43"/>
      <c r="I30" s="43"/>
      <c r="J30" s="43"/>
      <c r="K30" s="43"/>
      <c r="L30" s="351">
        <v>0.15</v>
      </c>
      <c r="M30" s="350"/>
      <c r="N30" s="350"/>
      <c r="O30" s="350"/>
      <c r="P30" s="350"/>
      <c r="Q30" s="43"/>
      <c r="R30" s="43"/>
      <c r="S30" s="43"/>
      <c r="T30" s="43"/>
      <c r="U30" s="43"/>
      <c r="V30" s="43"/>
      <c r="W30" s="349">
        <f>ROUND(BA54,2)</f>
        <v>0</v>
      </c>
      <c r="X30" s="350"/>
      <c r="Y30" s="350"/>
      <c r="Z30" s="350"/>
      <c r="AA30" s="350"/>
      <c r="AB30" s="350"/>
      <c r="AC30" s="350"/>
      <c r="AD30" s="350"/>
      <c r="AE30" s="350"/>
      <c r="AF30" s="43"/>
      <c r="AG30" s="43"/>
      <c r="AH30" s="43"/>
      <c r="AI30" s="43"/>
      <c r="AJ30" s="43"/>
      <c r="AK30" s="349">
        <f>ROUND(AW54,2)</f>
        <v>0</v>
      </c>
      <c r="AL30" s="350"/>
      <c r="AM30" s="350"/>
      <c r="AN30" s="350"/>
      <c r="AO30" s="350"/>
      <c r="AP30" s="43"/>
      <c r="AQ30" s="43"/>
      <c r="AR30" s="44"/>
      <c r="BE30" s="339"/>
    </row>
    <row r="31" spans="2:57" s="3" customFormat="1" ht="14.4" customHeight="1">
      <c r="B31" s="42"/>
      <c r="C31" s="43"/>
      <c r="D31" s="45" t="s">
        <v>44</v>
      </c>
      <c r="E31" s="43"/>
      <c r="F31" s="31" t="s">
        <v>47</v>
      </c>
      <c r="G31" s="43"/>
      <c r="H31" s="43"/>
      <c r="I31" s="43"/>
      <c r="J31" s="43"/>
      <c r="K31" s="43"/>
      <c r="L31" s="351">
        <v>0.21</v>
      </c>
      <c r="M31" s="350"/>
      <c r="N31" s="350"/>
      <c r="O31" s="350"/>
      <c r="P31" s="350"/>
      <c r="Q31" s="43"/>
      <c r="R31" s="43"/>
      <c r="S31" s="43"/>
      <c r="T31" s="43"/>
      <c r="U31" s="43"/>
      <c r="V31" s="43"/>
      <c r="W31" s="349">
        <f>ROUND(BB54,2)</f>
        <v>0</v>
      </c>
      <c r="X31" s="350"/>
      <c r="Y31" s="350"/>
      <c r="Z31" s="350"/>
      <c r="AA31" s="350"/>
      <c r="AB31" s="350"/>
      <c r="AC31" s="350"/>
      <c r="AD31" s="350"/>
      <c r="AE31" s="350"/>
      <c r="AF31" s="43"/>
      <c r="AG31" s="43"/>
      <c r="AH31" s="43"/>
      <c r="AI31" s="43"/>
      <c r="AJ31" s="43"/>
      <c r="AK31" s="349">
        <v>0</v>
      </c>
      <c r="AL31" s="350"/>
      <c r="AM31" s="350"/>
      <c r="AN31" s="350"/>
      <c r="AO31" s="350"/>
      <c r="AP31" s="43"/>
      <c r="AQ31" s="43"/>
      <c r="AR31" s="44"/>
      <c r="BE31" s="339"/>
    </row>
    <row r="32" spans="2:57" s="3" customFormat="1" ht="14.4" customHeight="1">
      <c r="B32" s="42"/>
      <c r="C32" s="43"/>
      <c r="D32" s="43"/>
      <c r="E32" s="43"/>
      <c r="F32" s="31" t="s">
        <v>48</v>
      </c>
      <c r="G32" s="43"/>
      <c r="H32" s="43"/>
      <c r="I32" s="43"/>
      <c r="J32" s="43"/>
      <c r="K32" s="43"/>
      <c r="L32" s="351">
        <v>0.15</v>
      </c>
      <c r="M32" s="350"/>
      <c r="N32" s="350"/>
      <c r="O32" s="350"/>
      <c r="P32" s="350"/>
      <c r="Q32" s="43"/>
      <c r="R32" s="43"/>
      <c r="S32" s="43"/>
      <c r="T32" s="43"/>
      <c r="U32" s="43"/>
      <c r="V32" s="43"/>
      <c r="W32" s="349">
        <f>ROUND(BC54,2)</f>
        <v>0</v>
      </c>
      <c r="X32" s="350"/>
      <c r="Y32" s="350"/>
      <c r="Z32" s="350"/>
      <c r="AA32" s="350"/>
      <c r="AB32" s="350"/>
      <c r="AC32" s="350"/>
      <c r="AD32" s="350"/>
      <c r="AE32" s="350"/>
      <c r="AF32" s="43"/>
      <c r="AG32" s="43"/>
      <c r="AH32" s="43"/>
      <c r="AI32" s="43"/>
      <c r="AJ32" s="43"/>
      <c r="AK32" s="349">
        <v>0</v>
      </c>
      <c r="AL32" s="350"/>
      <c r="AM32" s="350"/>
      <c r="AN32" s="350"/>
      <c r="AO32" s="350"/>
      <c r="AP32" s="43"/>
      <c r="AQ32" s="43"/>
      <c r="AR32" s="44"/>
      <c r="BE32" s="339"/>
    </row>
    <row r="33" spans="2:44" s="3" customFormat="1" ht="14.4" customHeight="1" hidden="1">
      <c r="B33" s="42"/>
      <c r="C33" s="43"/>
      <c r="D33" s="43"/>
      <c r="E33" s="43"/>
      <c r="F33" s="31" t="s">
        <v>49</v>
      </c>
      <c r="G33" s="43"/>
      <c r="H33" s="43"/>
      <c r="I33" s="43"/>
      <c r="J33" s="43"/>
      <c r="K33" s="43"/>
      <c r="L33" s="351">
        <v>0</v>
      </c>
      <c r="M33" s="350"/>
      <c r="N33" s="350"/>
      <c r="O33" s="350"/>
      <c r="P33" s="350"/>
      <c r="Q33" s="43"/>
      <c r="R33" s="43"/>
      <c r="S33" s="43"/>
      <c r="T33" s="43"/>
      <c r="U33" s="43"/>
      <c r="V33" s="43"/>
      <c r="W33" s="349">
        <f>ROUND(BD54,2)</f>
        <v>0</v>
      </c>
      <c r="X33" s="350"/>
      <c r="Y33" s="350"/>
      <c r="Z33" s="350"/>
      <c r="AA33" s="350"/>
      <c r="AB33" s="350"/>
      <c r="AC33" s="350"/>
      <c r="AD33" s="350"/>
      <c r="AE33" s="350"/>
      <c r="AF33" s="43"/>
      <c r="AG33" s="43"/>
      <c r="AH33" s="43"/>
      <c r="AI33" s="43"/>
      <c r="AJ33" s="43"/>
      <c r="AK33" s="349">
        <v>0</v>
      </c>
      <c r="AL33" s="350"/>
      <c r="AM33" s="350"/>
      <c r="AN33" s="350"/>
      <c r="AO33" s="35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6"/>
      <c r="D35" s="47" t="s">
        <v>50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51</v>
      </c>
      <c r="U35" s="48"/>
      <c r="V35" s="48"/>
      <c r="W35" s="48"/>
      <c r="X35" s="352" t="s">
        <v>52</v>
      </c>
      <c r="Y35" s="353"/>
      <c r="Z35" s="353"/>
      <c r="AA35" s="353"/>
      <c r="AB35" s="353"/>
      <c r="AC35" s="48"/>
      <c r="AD35" s="48"/>
      <c r="AE35" s="48"/>
      <c r="AF35" s="48"/>
      <c r="AG35" s="48"/>
      <c r="AH35" s="48"/>
      <c r="AI35" s="48"/>
      <c r="AJ35" s="48"/>
      <c r="AK35" s="354">
        <f>SUM(AK26:AK33)</f>
        <v>0</v>
      </c>
      <c r="AL35" s="353"/>
      <c r="AM35" s="353"/>
      <c r="AN35" s="353"/>
      <c r="AO35" s="355"/>
      <c r="AP35" s="46"/>
      <c r="AQ35" s="46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" customHeight="1">
      <c r="A42" s="36"/>
      <c r="B42" s="37"/>
      <c r="C42" s="25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3624vv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6" t="str">
        <f>K6</f>
        <v>Podolský ptok, Heřmanův Městec, opravy úpravy v parku, ř. km 12,850 - 13,500</v>
      </c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59"/>
      <c r="AQ45" s="59"/>
      <c r="AR45" s="60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Heřmanův Městec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8" t="str">
        <f>IF(AN8="","",AN8)</f>
        <v>26. 10. 2021</v>
      </c>
      <c r="AN47" s="358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podnik, závod Pardubice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59" t="str">
        <f>IF(E17="","",E17)</f>
        <v>Povodí Labe, státní podnik, Hradec Králové</v>
      </c>
      <c r="AN49" s="360"/>
      <c r="AO49" s="360"/>
      <c r="AP49" s="360"/>
      <c r="AQ49" s="38"/>
      <c r="AR49" s="41"/>
      <c r="AS49" s="361" t="s">
        <v>54</v>
      </c>
      <c r="AT49" s="362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15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36</v>
      </c>
      <c r="AJ50" s="38"/>
      <c r="AK50" s="38"/>
      <c r="AL50" s="38"/>
      <c r="AM50" s="359" t="str">
        <f>IF(E20="","",E20)</f>
        <v>Ing. Eva Morkesová</v>
      </c>
      <c r="AN50" s="360"/>
      <c r="AO50" s="360"/>
      <c r="AP50" s="360"/>
      <c r="AQ50" s="38"/>
      <c r="AR50" s="41"/>
      <c r="AS50" s="363"/>
      <c r="AT50" s="364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5"/>
      <c r="AT51" s="366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67" t="s">
        <v>55</v>
      </c>
      <c r="D52" s="368"/>
      <c r="E52" s="368"/>
      <c r="F52" s="368"/>
      <c r="G52" s="368"/>
      <c r="H52" s="69"/>
      <c r="I52" s="369" t="s">
        <v>56</v>
      </c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70" t="s">
        <v>57</v>
      </c>
      <c r="AH52" s="368"/>
      <c r="AI52" s="368"/>
      <c r="AJ52" s="368"/>
      <c r="AK52" s="368"/>
      <c r="AL52" s="368"/>
      <c r="AM52" s="368"/>
      <c r="AN52" s="369" t="s">
        <v>58</v>
      </c>
      <c r="AO52" s="368"/>
      <c r="AP52" s="368"/>
      <c r="AQ52" s="70" t="s">
        <v>59</v>
      </c>
      <c r="AR52" s="41"/>
      <c r="AS52" s="71" t="s">
        <v>60</v>
      </c>
      <c r="AT52" s="72" t="s">
        <v>61</v>
      </c>
      <c r="AU52" s="72" t="s">
        <v>62</v>
      </c>
      <c r="AV52" s="72" t="s">
        <v>63</v>
      </c>
      <c r="AW52" s="72" t="s">
        <v>64</v>
      </c>
      <c r="AX52" s="72" t="s">
        <v>65</v>
      </c>
      <c r="AY52" s="72" t="s">
        <v>66</v>
      </c>
      <c r="AZ52" s="72" t="s">
        <v>67</v>
      </c>
      <c r="BA52" s="72" t="s">
        <v>68</v>
      </c>
      <c r="BB52" s="72" t="s">
        <v>69</v>
      </c>
      <c r="BC52" s="72" t="s">
        <v>70</v>
      </c>
      <c r="BD52" s="73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" customHeight="1">
      <c r="B54" s="77"/>
      <c r="C54" s="78" t="s">
        <v>72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4">
        <f>ROUND(SUM(AG55:AG57),2)</f>
        <v>0</v>
      </c>
      <c r="AH54" s="374"/>
      <c r="AI54" s="374"/>
      <c r="AJ54" s="374"/>
      <c r="AK54" s="374"/>
      <c r="AL54" s="374"/>
      <c r="AM54" s="374"/>
      <c r="AN54" s="375">
        <f>SUM(AG54,AT54)</f>
        <v>0</v>
      </c>
      <c r="AO54" s="375"/>
      <c r="AP54" s="375"/>
      <c r="AQ54" s="81" t="s">
        <v>28</v>
      </c>
      <c r="AR54" s="82"/>
      <c r="AS54" s="83">
        <f>ROUND(SUM(AS55:AS57),2)</f>
        <v>0</v>
      </c>
      <c r="AT54" s="84">
        <f>ROUND(SUM(AV54:AW54),2)</f>
        <v>0</v>
      </c>
      <c r="AU54" s="85">
        <f>ROUND(SUM(AU55:AU57),5)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ROUND(SUM(AZ55:AZ57),2)</f>
        <v>0</v>
      </c>
      <c r="BA54" s="84">
        <f>ROUND(SUM(BA55:BA57),2)</f>
        <v>0</v>
      </c>
      <c r="BB54" s="84">
        <f>ROUND(SUM(BB55:BB57),2)</f>
        <v>0</v>
      </c>
      <c r="BC54" s="84">
        <f>ROUND(SUM(BC55:BC57),2)</f>
        <v>0</v>
      </c>
      <c r="BD54" s="86">
        <f>ROUND(SUM(BD55:BD57),2)</f>
        <v>0</v>
      </c>
      <c r="BS54" s="87" t="s">
        <v>73</v>
      </c>
      <c r="BT54" s="87" t="s">
        <v>74</v>
      </c>
      <c r="BU54" s="88" t="s">
        <v>75</v>
      </c>
      <c r="BV54" s="87" t="s">
        <v>76</v>
      </c>
      <c r="BW54" s="87" t="s">
        <v>5</v>
      </c>
      <c r="BX54" s="87" t="s">
        <v>77</v>
      </c>
      <c r="CL54" s="87" t="s">
        <v>19</v>
      </c>
    </row>
    <row r="55" spans="1:91" s="7" customFormat="1" ht="16.5" customHeight="1">
      <c r="A55" s="89" t="s">
        <v>78</v>
      </c>
      <c r="B55" s="90"/>
      <c r="C55" s="91"/>
      <c r="D55" s="373" t="s">
        <v>79</v>
      </c>
      <c r="E55" s="373"/>
      <c r="F55" s="373"/>
      <c r="G55" s="373"/>
      <c r="H55" s="373"/>
      <c r="I55" s="92"/>
      <c r="J55" s="373" t="s">
        <v>80</v>
      </c>
      <c r="K55" s="373"/>
      <c r="L55" s="373"/>
      <c r="M55" s="373"/>
      <c r="N55" s="373"/>
      <c r="O55" s="373"/>
      <c r="P55" s="373"/>
      <c r="Q55" s="373"/>
      <c r="R55" s="373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373"/>
      <c r="AD55" s="373"/>
      <c r="AE55" s="373"/>
      <c r="AF55" s="373"/>
      <c r="AG55" s="371">
        <f>'1. - SO 01 Rovnanina a op...'!J30</f>
        <v>0</v>
      </c>
      <c r="AH55" s="372"/>
      <c r="AI55" s="372"/>
      <c r="AJ55" s="372"/>
      <c r="AK55" s="372"/>
      <c r="AL55" s="372"/>
      <c r="AM55" s="372"/>
      <c r="AN55" s="371">
        <f>SUM(AG55,AT55)</f>
        <v>0</v>
      </c>
      <c r="AO55" s="372"/>
      <c r="AP55" s="372"/>
      <c r="AQ55" s="93" t="s">
        <v>81</v>
      </c>
      <c r="AR55" s="94"/>
      <c r="AS55" s="95">
        <v>0</v>
      </c>
      <c r="AT55" s="96">
        <f>ROUND(SUM(AV55:AW55),2)</f>
        <v>0</v>
      </c>
      <c r="AU55" s="97">
        <f>'1. - SO 01 Rovnanina a op...'!P87</f>
        <v>0</v>
      </c>
      <c r="AV55" s="96">
        <f>'1. - SO 01 Rovnanina a op...'!J33</f>
        <v>0</v>
      </c>
      <c r="AW55" s="96">
        <f>'1. - SO 01 Rovnanina a op...'!J34</f>
        <v>0</v>
      </c>
      <c r="AX55" s="96">
        <f>'1. - SO 01 Rovnanina a op...'!J35</f>
        <v>0</v>
      </c>
      <c r="AY55" s="96">
        <f>'1. - SO 01 Rovnanina a op...'!J36</f>
        <v>0</v>
      </c>
      <c r="AZ55" s="96">
        <f>'1. - SO 01 Rovnanina a op...'!F33</f>
        <v>0</v>
      </c>
      <c r="BA55" s="96">
        <f>'1. - SO 01 Rovnanina a op...'!F34</f>
        <v>0</v>
      </c>
      <c r="BB55" s="96">
        <f>'1. - SO 01 Rovnanina a op...'!F35</f>
        <v>0</v>
      </c>
      <c r="BC55" s="96">
        <f>'1. - SO 01 Rovnanina a op...'!F36</f>
        <v>0</v>
      </c>
      <c r="BD55" s="98">
        <f>'1. - SO 01 Rovnanina a op...'!F37</f>
        <v>0</v>
      </c>
      <c r="BT55" s="99" t="s">
        <v>82</v>
      </c>
      <c r="BV55" s="99" t="s">
        <v>76</v>
      </c>
      <c r="BW55" s="99" t="s">
        <v>83</v>
      </c>
      <c r="BX55" s="99" t="s">
        <v>5</v>
      </c>
      <c r="CL55" s="99" t="s">
        <v>19</v>
      </c>
      <c r="CM55" s="99" t="s">
        <v>84</v>
      </c>
    </row>
    <row r="56" spans="1:91" s="7" customFormat="1" ht="16.5" customHeight="1">
      <c r="A56" s="89" t="s">
        <v>78</v>
      </c>
      <c r="B56" s="90"/>
      <c r="C56" s="91"/>
      <c r="D56" s="373" t="s">
        <v>85</v>
      </c>
      <c r="E56" s="373"/>
      <c r="F56" s="373"/>
      <c r="G56" s="373"/>
      <c r="H56" s="373"/>
      <c r="I56" s="92"/>
      <c r="J56" s="373" t="s">
        <v>86</v>
      </c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373"/>
      <c r="AG56" s="371">
        <f>'2. - SO 02 Oprava zdi'!J30</f>
        <v>0</v>
      </c>
      <c r="AH56" s="372"/>
      <c r="AI56" s="372"/>
      <c r="AJ56" s="372"/>
      <c r="AK56" s="372"/>
      <c r="AL56" s="372"/>
      <c r="AM56" s="372"/>
      <c r="AN56" s="371">
        <f>SUM(AG56,AT56)</f>
        <v>0</v>
      </c>
      <c r="AO56" s="372"/>
      <c r="AP56" s="372"/>
      <c r="AQ56" s="93" t="s">
        <v>81</v>
      </c>
      <c r="AR56" s="94"/>
      <c r="AS56" s="95">
        <v>0</v>
      </c>
      <c r="AT56" s="96">
        <f>ROUND(SUM(AV56:AW56),2)</f>
        <v>0</v>
      </c>
      <c r="AU56" s="97">
        <f>'2. - SO 02 Oprava zdi'!P86</f>
        <v>0</v>
      </c>
      <c r="AV56" s="96">
        <f>'2. - SO 02 Oprava zdi'!J33</f>
        <v>0</v>
      </c>
      <c r="AW56" s="96">
        <f>'2. - SO 02 Oprava zdi'!J34</f>
        <v>0</v>
      </c>
      <c r="AX56" s="96">
        <f>'2. - SO 02 Oprava zdi'!J35</f>
        <v>0</v>
      </c>
      <c r="AY56" s="96">
        <f>'2. - SO 02 Oprava zdi'!J36</f>
        <v>0</v>
      </c>
      <c r="AZ56" s="96">
        <f>'2. - SO 02 Oprava zdi'!F33</f>
        <v>0</v>
      </c>
      <c r="BA56" s="96">
        <f>'2. - SO 02 Oprava zdi'!F34</f>
        <v>0</v>
      </c>
      <c r="BB56" s="96">
        <f>'2. - SO 02 Oprava zdi'!F35</f>
        <v>0</v>
      </c>
      <c r="BC56" s="96">
        <f>'2. - SO 02 Oprava zdi'!F36</f>
        <v>0</v>
      </c>
      <c r="BD56" s="98">
        <f>'2. - SO 02 Oprava zdi'!F37</f>
        <v>0</v>
      </c>
      <c r="BT56" s="99" t="s">
        <v>82</v>
      </c>
      <c r="BV56" s="99" t="s">
        <v>76</v>
      </c>
      <c r="BW56" s="99" t="s">
        <v>87</v>
      </c>
      <c r="BX56" s="99" t="s">
        <v>5</v>
      </c>
      <c r="CL56" s="99" t="s">
        <v>19</v>
      </c>
      <c r="CM56" s="99" t="s">
        <v>84</v>
      </c>
    </row>
    <row r="57" spans="1:91" s="7" customFormat="1" ht="16.5" customHeight="1">
      <c r="A57" s="89" t="s">
        <v>78</v>
      </c>
      <c r="B57" s="90"/>
      <c r="C57" s="91"/>
      <c r="D57" s="373" t="s">
        <v>88</v>
      </c>
      <c r="E57" s="373"/>
      <c r="F57" s="373"/>
      <c r="G57" s="373"/>
      <c r="H57" s="373"/>
      <c r="I57" s="92"/>
      <c r="J57" s="373" t="s">
        <v>89</v>
      </c>
      <c r="K57" s="373"/>
      <c r="L57" s="373"/>
      <c r="M57" s="373"/>
      <c r="N57" s="373"/>
      <c r="O57" s="373"/>
      <c r="P57" s="373"/>
      <c r="Q57" s="373"/>
      <c r="R57" s="373"/>
      <c r="S57" s="373"/>
      <c r="T57" s="373"/>
      <c r="U57" s="373"/>
      <c r="V57" s="373"/>
      <c r="W57" s="373"/>
      <c r="X57" s="373"/>
      <c r="Y57" s="373"/>
      <c r="Z57" s="373"/>
      <c r="AA57" s="373"/>
      <c r="AB57" s="373"/>
      <c r="AC57" s="373"/>
      <c r="AD57" s="373"/>
      <c r="AE57" s="373"/>
      <c r="AF57" s="373"/>
      <c r="AG57" s="371">
        <f>'VON - Vedlejší a ostatní ...'!J30</f>
        <v>0</v>
      </c>
      <c r="AH57" s="372"/>
      <c r="AI57" s="372"/>
      <c r="AJ57" s="372"/>
      <c r="AK57" s="372"/>
      <c r="AL57" s="372"/>
      <c r="AM57" s="372"/>
      <c r="AN57" s="371">
        <f>SUM(AG57,AT57)</f>
        <v>0</v>
      </c>
      <c r="AO57" s="372"/>
      <c r="AP57" s="372"/>
      <c r="AQ57" s="93" t="s">
        <v>88</v>
      </c>
      <c r="AR57" s="94"/>
      <c r="AS57" s="100">
        <v>0</v>
      </c>
      <c r="AT57" s="101">
        <f>ROUND(SUM(AV57:AW57),2)</f>
        <v>0</v>
      </c>
      <c r="AU57" s="102">
        <f>'VON - Vedlejší a ostatní ...'!P84</f>
        <v>0</v>
      </c>
      <c r="AV57" s="101">
        <f>'VON - Vedlejší a ostatní ...'!J33</f>
        <v>0</v>
      </c>
      <c r="AW57" s="101">
        <f>'VON - Vedlejší a ostatní ...'!J34</f>
        <v>0</v>
      </c>
      <c r="AX57" s="101">
        <f>'VON - Vedlejší a ostatní ...'!J35</f>
        <v>0</v>
      </c>
      <c r="AY57" s="101">
        <f>'VON - Vedlejší a ostatní ...'!J36</f>
        <v>0</v>
      </c>
      <c r="AZ57" s="101">
        <f>'VON - Vedlejší a ostatní ...'!F33</f>
        <v>0</v>
      </c>
      <c r="BA57" s="101">
        <f>'VON - Vedlejší a ostatní ...'!F34</f>
        <v>0</v>
      </c>
      <c r="BB57" s="101">
        <f>'VON - Vedlejší a ostatní ...'!F35</f>
        <v>0</v>
      </c>
      <c r="BC57" s="101">
        <f>'VON - Vedlejší a ostatní ...'!F36</f>
        <v>0</v>
      </c>
      <c r="BD57" s="103">
        <f>'VON - Vedlejší a ostatní ...'!F37</f>
        <v>0</v>
      </c>
      <c r="BT57" s="99" t="s">
        <v>82</v>
      </c>
      <c r="BV57" s="99" t="s">
        <v>76</v>
      </c>
      <c r="BW57" s="99" t="s">
        <v>90</v>
      </c>
      <c r="BX57" s="99" t="s">
        <v>5</v>
      </c>
      <c r="CL57" s="99" t="s">
        <v>28</v>
      </c>
      <c r="CM57" s="99" t="s">
        <v>84</v>
      </c>
    </row>
    <row r="58" spans="1:57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s="2" customFormat="1" ht="6.9" customHeight="1">
      <c r="A59" s="36"/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5Ni9yj2pwx7EKzpCFLCnbcLSVlpNLqpFfw/6GagrE7ehNP9VlnjyfRAKn0tm8+yPLh7l1wz3kJcw3c9MolZ/Ng==" saltValue="oCwf1ftVU4J2bLhq23jUnrt5DUnKOuaoibiTEkYEI92+gkPkdfLqRoEYBjgCkl2JwWeJguxgNX0Be9aSE71NF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. - SO 01 Rovnanina a op...'!C2" display="/"/>
    <hyperlink ref="A56" location="'2. - SO 02 Oprava zdi'!C2" display="/"/>
    <hyperlink ref="A57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83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91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Podolský ptok, Heřmanův Městec, opravy úpravy v parku, ř. km 12,850 - 13,500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92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93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28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26. 10. 2021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12"/>
      <c r="B27" s="113"/>
      <c r="C27" s="112"/>
      <c r="D27" s="112"/>
      <c r="E27" s="383" t="s">
        <v>94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ROUND(J87,2)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ROUND((SUM(BE87:BE312)),2)</f>
        <v>0</v>
      </c>
      <c r="G33" s="36"/>
      <c r="H33" s="36"/>
      <c r="I33" s="121">
        <v>0.21</v>
      </c>
      <c r="J33" s="120">
        <f>ROUND(((SUM(BE87:BE312))*I33),2)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ROUND((SUM(BF87:BF312)),2)</f>
        <v>0</v>
      </c>
      <c r="G34" s="36"/>
      <c r="H34" s="36"/>
      <c r="I34" s="121">
        <v>0.15</v>
      </c>
      <c r="J34" s="120">
        <f>ROUND(((SUM(BF87:BF312))*I34),2)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ROUND((SUM(BG87:BG312)),2)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ROUND((SUM(BH87:BH312)),2)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ROUND((SUM(BI87:BI312)),2)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Podolský ptok, Heřmanův Městec, opravy úpravy v parku, ř. km 12,850 - 13,500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92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1. - SO 01 Rovnanina a oprava zídek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Heřmanův Městec</v>
      </c>
      <c r="G52" s="38"/>
      <c r="H52" s="38"/>
      <c r="I52" s="31" t="s">
        <v>24</v>
      </c>
      <c r="J52" s="62" t="str">
        <f>IF(J12="","",J12)</f>
        <v>26. 10. 2021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Pardubice</v>
      </c>
      <c r="G54" s="38"/>
      <c r="H54" s="38"/>
      <c r="I54" s="31" t="s">
        <v>33</v>
      </c>
      <c r="J54" s="34" t="str">
        <f>E21</f>
        <v>Povodí Labe, státní podnik,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96</v>
      </c>
      <c r="D57" s="134"/>
      <c r="E57" s="134"/>
      <c r="F57" s="134"/>
      <c r="G57" s="134"/>
      <c r="H57" s="134"/>
      <c r="I57" s="134"/>
      <c r="J57" s="135" t="s">
        <v>97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J87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2:12" s="9" customFormat="1" ht="24.9" customHeight="1">
      <c r="B60" s="137"/>
      <c r="C60" s="138"/>
      <c r="D60" s="139" t="s">
        <v>99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2:12" s="10" customFormat="1" ht="19.95" customHeight="1">
      <c r="B61" s="143"/>
      <c r="C61" s="144"/>
      <c r="D61" s="145" t="s">
        <v>100</v>
      </c>
      <c r="E61" s="146"/>
      <c r="F61" s="146"/>
      <c r="G61" s="146"/>
      <c r="H61" s="146"/>
      <c r="I61" s="146"/>
      <c r="J61" s="147">
        <f>J89</f>
        <v>0</v>
      </c>
      <c r="K61" s="144"/>
      <c r="L61" s="148"/>
    </row>
    <row r="62" spans="2:12" s="10" customFormat="1" ht="19.95" customHeight="1">
      <c r="B62" s="143"/>
      <c r="C62" s="144"/>
      <c r="D62" s="145" t="s">
        <v>101</v>
      </c>
      <c r="E62" s="146"/>
      <c r="F62" s="146"/>
      <c r="G62" s="146"/>
      <c r="H62" s="146"/>
      <c r="I62" s="146"/>
      <c r="J62" s="147">
        <f>J223</f>
        <v>0</v>
      </c>
      <c r="K62" s="144"/>
      <c r="L62" s="148"/>
    </row>
    <row r="63" spans="2:12" s="10" customFormat="1" ht="19.95" customHeight="1">
      <c r="B63" s="143"/>
      <c r="C63" s="144"/>
      <c r="D63" s="145" t="s">
        <v>102</v>
      </c>
      <c r="E63" s="146"/>
      <c r="F63" s="146"/>
      <c r="G63" s="146"/>
      <c r="H63" s="146"/>
      <c r="I63" s="146"/>
      <c r="J63" s="147">
        <f>J233</f>
        <v>0</v>
      </c>
      <c r="K63" s="144"/>
      <c r="L63" s="148"/>
    </row>
    <row r="64" spans="2:12" s="10" customFormat="1" ht="19.95" customHeight="1">
      <c r="B64" s="143"/>
      <c r="C64" s="144"/>
      <c r="D64" s="145" t="s">
        <v>103</v>
      </c>
      <c r="E64" s="146"/>
      <c r="F64" s="146"/>
      <c r="G64" s="146"/>
      <c r="H64" s="146"/>
      <c r="I64" s="146"/>
      <c r="J64" s="147">
        <f>J273</f>
        <v>0</v>
      </c>
      <c r="K64" s="144"/>
      <c r="L64" s="148"/>
    </row>
    <row r="65" spans="2:12" s="10" customFormat="1" ht="19.95" customHeight="1">
      <c r="B65" s="143"/>
      <c r="C65" s="144"/>
      <c r="D65" s="145" t="s">
        <v>104</v>
      </c>
      <c r="E65" s="146"/>
      <c r="F65" s="146"/>
      <c r="G65" s="146"/>
      <c r="H65" s="146"/>
      <c r="I65" s="146"/>
      <c r="J65" s="147">
        <f>J284</f>
        <v>0</v>
      </c>
      <c r="K65" s="144"/>
      <c r="L65" s="148"/>
    </row>
    <row r="66" spans="2:12" s="10" customFormat="1" ht="19.95" customHeight="1">
      <c r="B66" s="143"/>
      <c r="C66" s="144"/>
      <c r="D66" s="145" t="s">
        <v>105</v>
      </c>
      <c r="E66" s="146"/>
      <c r="F66" s="146"/>
      <c r="G66" s="146"/>
      <c r="H66" s="146"/>
      <c r="I66" s="146"/>
      <c r="J66" s="147">
        <f>J296</f>
        <v>0</v>
      </c>
      <c r="K66" s="144"/>
      <c r="L66" s="148"/>
    </row>
    <row r="67" spans="2:12" s="10" customFormat="1" ht="19.95" customHeight="1">
      <c r="B67" s="143"/>
      <c r="C67" s="144"/>
      <c r="D67" s="145" t="s">
        <v>106</v>
      </c>
      <c r="E67" s="146"/>
      <c r="F67" s="146"/>
      <c r="G67" s="146"/>
      <c r="H67" s="146"/>
      <c r="I67" s="146"/>
      <c r="J67" s="147">
        <f>J309</f>
        <v>0</v>
      </c>
      <c r="K67" s="144"/>
      <c r="L67" s="148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9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5" t="s">
        <v>107</v>
      </c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4" t="str">
        <f>E7</f>
        <v>Podolský ptok, Heřmanův Městec, opravy úpravy v parku, ř. km 12,850 - 13,500</v>
      </c>
      <c r="F77" s="385"/>
      <c r="G77" s="385"/>
      <c r="H77" s="385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92</v>
      </c>
      <c r="D78" s="38"/>
      <c r="E78" s="38"/>
      <c r="F78" s="38"/>
      <c r="G78" s="38"/>
      <c r="H78" s="38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56" t="str">
        <f>E9</f>
        <v>1. - SO 01 Rovnanina a oprava zídek</v>
      </c>
      <c r="F79" s="386"/>
      <c r="G79" s="386"/>
      <c r="H79" s="386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F12</f>
        <v>Heřmanův Městec</v>
      </c>
      <c r="G81" s="38"/>
      <c r="H81" s="38"/>
      <c r="I81" s="31" t="s">
        <v>24</v>
      </c>
      <c r="J81" s="62" t="str">
        <f>IF(J12="","",J12)</f>
        <v>26. 10. 2021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40.05" customHeight="1">
      <c r="A83" s="36"/>
      <c r="B83" s="37"/>
      <c r="C83" s="31" t="s">
        <v>26</v>
      </c>
      <c r="D83" s="38"/>
      <c r="E83" s="38"/>
      <c r="F83" s="29" t="str">
        <f>E15</f>
        <v>Povodí Labe, státní podnik, závod Pardubice</v>
      </c>
      <c r="G83" s="38"/>
      <c r="H83" s="38"/>
      <c r="I83" s="31" t="s">
        <v>33</v>
      </c>
      <c r="J83" s="34" t="str">
        <f>E21</f>
        <v>Povodí Labe, státní podnik, Hradec Králové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15" customHeight="1">
      <c r="A84" s="36"/>
      <c r="B84" s="37"/>
      <c r="C84" s="31" t="s">
        <v>31</v>
      </c>
      <c r="D84" s="38"/>
      <c r="E84" s="38"/>
      <c r="F84" s="29" t="str">
        <f>IF(E18="","",E18)</f>
        <v>Vyplň údaj</v>
      </c>
      <c r="G84" s="38"/>
      <c r="H84" s="38"/>
      <c r="I84" s="31" t="s">
        <v>36</v>
      </c>
      <c r="J84" s="34" t="str">
        <f>E24</f>
        <v>Ing. Eva Morkesová</v>
      </c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9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49"/>
      <c r="B86" s="150"/>
      <c r="C86" s="151" t="s">
        <v>108</v>
      </c>
      <c r="D86" s="152" t="s">
        <v>59</v>
      </c>
      <c r="E86" s="152" t="s">
        <v>55</v>
      </c>
      <c r="F86" s="152" t="s">
        <v>56</v>
      </c>
      <c r="G86" s="152" t="s">
        <v>109</v>
      </c>
      <c r="H86" s="152" t="s">
        <v>110</v>
      </c>
      <c r="I86" s="152" t="s">
        <v>111</v>
      </c>
      <c r="J86" s="152" t="s">
        <v>97</v>
      </c>
      <c r="K86" s="153" t="s">
        <v>112</v>
      </c>
      <c r="L86" s="154"/>
      <c r="M86" s="71" t="s">
        <v>28</v>
      </c>
      <c r="N86" s="72" t="s">
        <v>44</v>
      </c>
      <c r="O86" s="72" t="s">
        <v>113</v>
      </c>
      <c r="P86" s="72" t="s">
        <v>114</v>
      </c>
      <c r="Q86" s="72" t="s">
        <v>115</v>
      </c>
      <c r="R86" s="72" t="s">
        <v>116</v>
      </c>
      <c r="S86" s="72" t="s">
        <v>117</v>
      </c>
      <c r="T86" s="73" t="s">
        <v>118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3" s="2" customFormat="1" ht="22.8" customHeight="1">
      <c r="A87" s="36"/>
      <c r="B87" s="37"/>
      <c r="C87" s="78" t="s">
        <v>119</v>
      </c>
      <c r="D87" s="38"/>
      <c r="E87" s="38"/>
      <c r="F87" s="38"/>
      <c r="G87" s="38"/>
      <c r="H87" s="38"/>
      <c r="I87" s="38"/>
      <c r="J87" s="155">
        <f>BK87</f>
        <v>0</v>
      </c>
      <c r="K87" s="38"/>
      <c r="L87" s="41"/>
      <c r="M87" s="74"/>
      <c r="N87" s="156"/>
      <c r="O87" s="75"/>
      <c r="P87" s="157">
        <f>P88</f>
        <v>0</v>
      </c>
      <c r="Q87" s="75"/>
      <c r="R87" s="157">
        <f>R88</f>
        <v>141.12057219999997</v>
      </c>
      <c r="S87" s="75"/>
      <c r="T87" s="158">
        <f>T88</f>
        <v>103.97700000000002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73</v>
      </c>
      <c r="AU87" s="19" t="s">
        <v>98</v>
      </c>
      <c r="BK87" s="159">
        <f>BK88</f>
        <v>0</v>
      </c>
    </row>
    <row r="88" spans="2:63" s="12" customFormat="1" ht="25.95" customHeight="1">
      <c r="B88" s="160"/>
      <c r="C88" s="161"/>
      <c r="D88" s="162" t="s">
        <v>73</v>
      </c>
      <c r="E88" s="163" t="s">
        <v>120</v>
      </c>
      <c r="F88" s="163" t="s">
        <v>121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P89+P223+P233+P273+P284+P296+P309</f>
        <v>0</v>
      </c>
      <c r="Q88" s="168"/>
      <c r="R88" s="169">
        <f>R89+R223+R233+R273+R284+R296+R309</f>
        <v>141.12057219999997</v>
      </c>
      <c r="S88" s="168"/>
      <c r="T88" s="170">
        <f>T89+T223+T233+T273+T284+T296+T309</f>
        <v>103.97700000000002</v>
      </c>
      <c r="AR88" s="171" t="s">
        <v>82</v>
      </c>
      <c r="AT88" s="172" t="s">
        <v>73</v>
      </c>
      <c r="AU88" s="172" t="s">
        <v>74</v>
      </c>
      <c r="AY88" s="171" t="s">
        <v>122</v>
      </c>
      <c r="BK88" s="173">
        <f>BK89+BK223+BK233+BK273+BK284+BK296+BK309</f>
        <v>0</v>
      </c>
    </row>
    <row r="89" spans="2:63" s="12" customFormat="1" ht="22.8" customHeight="1">
      <c r="B89" s="160"/>
      <c r="C89" s="161"/>
      <c r="D89" s="162" t="s">
        <v>73</v>
      </c>
      <c r="E89" s="174" t="s">
        <v>82</v>
      </c>
      <c r="F89" s="174" t="s">
        <v>123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SUM(P90:P222)</f>
        <v>0</v>
      </c>
      <c r="Q89" s="168"/>
      <c r="R89" s="169">
        <f>SUM(R90:R222)</f>
        <v>5.614338</v>
      </c>
      <c r="S89" s="168"/>
      <c r="T89" s="170">
        <f>SUM(T90:T222)</f>
        <v>88.45200000000001</v>
      </c>
      <c r="AR89" s="171" t="s">
        <v>82</v>
      </c>
      <c r="AT89" s="172" t="s">
        <v>73</v>
      </c>
      <c r="AU89" s="172" t="s">
        <v>82</v>
      </c>
      <c r="AY89" s="171" t="s">
        <v>122</v>
      </c>
      <c r="BK89" s="173">
        <f>SUM(BK90:BK222)</f>
        <v>0</v>
      </c>
    </row>
    <row r="90" spans="1:65" s="2" customFormat="1" ht="16.5" customHeight="1">
      <c r="A90" s="36"/>
      <c r="B90" s="37"/>
      <c r="C90" s="176" t="s">
        <v>82</v>
      </c>
      <c r="D90" s="176" t="s">
        <v>124</v>
      </c>
      <c r="E90" s="177" t="s">
        <v>125</v>
      </c>
      <c r="F90" s="178" t="s">
        <v>126</v>
      </c>
      <c r="G90" s="179" t="s">
        <v>127</v>
      </c>
      <c r="H90" s="180">
        <v>20</v>
      </c>
      <c r="I90" s="181"/>
      <c r="J90" s="182">
        <f>ROUND(I90*H90,2)</f>
        <v>0</v>
      </c>
      <c r="K90" s="178" t="s">
        <v>128</v>
      </c>
      <c r="L90" s="41"/>
      <c r="M90" s="183" t="s">
        <v>28</v>
      </c>
      <c r="N90" s="184" t="s">
        <v>47</v>
      </c>
      <c r="O90" s="67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7" t="s">
        <v>129</v>
      </c>
      <c r="AT90" s="187" t="s">
        <v>124</v>
      </c>
      <c r="AU90" s="187" t="s">
        <v>84</v>
      </c>
      <c r="AY90" s="19" t="s">
        <v>122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9" t="s">
        <v>129</v>
      </c>
      <c r="BK90" s="188">
        <f>ROUND(I90*H90,2)</f>
        <v>0</v>
      </c>
      <c r="BL90" s="19" t="s">
        <v>129</v>
      </c>
      <c r="BM90" s="187" t="s">
        <v>130</v>
      </c>
    </row>
    <row r="91" spans="1:47" s="2" customFormat="1" ht="19.2">
      <c r="A91" s="36"/>
      <c r="B91" s="37"/>
      <c r="C91" s="38"/>
      <c r="D91" s="189" t="s">
        <v>131</v>
      </c>
      <c r="E91" s="38"/>
      <c r="F91" s="190" t="s">
        <v>132</v>
      </c>
      <c r="G91" s="38"/>
      <c r="H91" s="38"/>
      <c r="I91" s="191"/>
      <c r="J91" s="38"/>
      <c r="K91" s="38"/>
      <c r="L91" s="41"/>
      <c r="M91" s="192"/>
      <c r="N91" s="193"/>
      <c r="O91" s="67"/>
      <c r="P91" s="67"/>
      <c r="Q91" s="67"/>
      <c r="R91" s="67"/>
      <c r="S91" s="67"/>
      <c r="T91" s="68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131</v>
      </c>
      <c r="AU91" s="19" t="s">
        <v>84</v>
      </c>
    </row>
    <row r="92" spans="1:47" s="2" customFormat="1" ht="10.2">
      <c r="A92" s="36"/>
      <c r="B92" s="37"/>
      <c r="C92" s="38"/>
      <c r="D92" s="194" t="s">
        <v>133</v>
      </c>
      <c r="E92" s="38"/>
      <c r="F92" s="195" t="s">
        <v>134</v>
      </c>
      <c r="G92" s="38"/>
      <c r="H92" s="38"/>
      <c r="I92" s="191"/>
      <c r="J92" s="38"/>
      <c r="K92" s="38"/>
      <c r="L92" s="41"/>
      <c r="M92" s="192"/>
      <c r="N92" s="193"/>
      <c r="O92" s="67"/>
      <c r="P92" s="67"/>
      <c r="Q92" s="67"/>
      <c r="R92" s="67"/>
      <c r="S92" s="67"/>
      <c r="T92" s="68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133</v>
      </c>
      <c r="AU92" s="19" t="s">
        <v>84</v>
      </c>
    </row>
    <row r="93" spans="2:51" s="13" customFormat="1" ht="10.2">
      <c r="B93" s="196"/>
      <c r="C93" s="197"/>
      <c r="D93" s="189" t="s">
        <v>135</v>
      </c>
      <c r="E93" s="198" t="s">
        <v>28</v>
      </c>
      <c r="F93" s="199" t="s">
        <v>136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135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122</v>
      </c>
    </row>
    <row r="94" spans="2:51" s="14" customFormat="1" ht="10.2">
      <c r="B94" s="206"/>
      <c r="C94" s="207"/>
      <c r="D94" s="189" t="s">
        <v>135</v>
      </c>
      <c r="E94" s="208" t="s">
        <v>28</v>
      </c>
      <c r="F94" s="209" t="s">
        <v>137</v>
      </c>
      <c r="G94" s="207"/>
      <c r="H94" s="210">
        <v>20</v>
      </c>
      <c r="I94" s="211"/>
      <c r="J94" s="207"/>
      <c r="K94" s="207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135</v>
      </c>
      <c r="AU94" s="216" t="s">
        <v>84</v>
      </c>
      <c r="AV94" s="14" t="s">
        <v>84</v>
      </c>
      <c r="AW94" s="14" t="s">
        <v>35</v>
      </c>
      <c r="AX94" s="14" t="s">
        <v>82</v>
      </c>
      <c r="AY94" s="216" t="s">
        <v>122</v>
      </c>
    </row>
    <row r="95" spans="1:65" s="2" customFormat="1" ht="16.5" customHeight="1">
      <c r="A95" s="36"/>
      <c r="B95" s="37"/>
      <c r="C95" s="176" t="s">
        <v>84</v>
      </c>
      <c r="D95" s="176" t="s">
        <v>124</v>
      </c>
      <c r="E95" s="177" t="s">
        <v>138</v>
      </c>
      <c r="F95" s="178" t="s">
        <v>139</v>
      </c>
      <c r="G95" s="179" t="s">
        <v>140</v>
      </c>
      <c r="H95" s="180">
        <v>1</v>
      </c>
      <c r="I95" s="181"/>
      <c r="J95" s="182">
        <f>ROUND(I95*H95,2)</f>
        <v>0</v>
      </c>
      <c r="K95" s="178" t="s">
        <v>128</v>
      </c>
      <c r="L95" s="41"/>
      <c r="M95" s="183" t="s">
        <v>28</v>
      </c>
      <c r="N95" s="184" t="s">
        <v>47</v>
      </c>
      <c r="O95" s="67"/>
      <c r="P95" s="185">
        <f>O95*H95</f>
        <v>0</v>
      </c>
      <c r="Q95" s="185">
        <v>0</v>
      </c>
      <c r="R95" s="185">
        <f>Q95*H95</f>
        <v>0</v>
      </c>
      <c r="S95" s="185">
        <v>0</v>
      </c>
      <c r="T95" s="186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7" t="s">
        <v>129</v>
      </c>
      <c r="AT95" s="187" t="s">
        <v>124</v>
      </c>
      <c r="AU95" s="187" t="s">
        <v>84</v>
      </c>
      <c r="AY95" s="19" t="s">
        <v>122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9" t="s">
        <v>129</v>
      </c>
      <c r="BK95" s="188">
        <f>ROUND(I95*H95,2)</f>
        <v>0</v>
      </c>
      <c r="BL95" s="19" t="s">
        <v>129</v>
      </c>
      <c r="BM95" s="187" t="s">
        <v>141</v>
      </c>
    </row>
    <row r="96" spans="1:47" s="2" customFormat="1" ht="10.2">
      <c r="A96" s="36"/>
      <c r="B96" s="37"/>
      <c r="C96" s="38"/>
      <c r="D96" s="189" t="s">
        <v>131</v>
      </c>
      <c r="E96" s="38"/>
      <c r="F96" s="190" t="s">
        <v>142</v>
      </c>
      <c r="G96" s="38"/>
      <c r="H96" s="38"/>
      <c r="I96" s="191"/>
      <c r="J96" s="38"/>
      <c r="K96" s="38"/>
      <c r="L96" s="41"/>
      <c r="M96" s="192"/>
      <c r="N96" s="193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131</v>
      </c>
      <c r="AU96" s="19" t="s">
        <v>84</v>
      </c>
    </row>
    <row r="97" spans="1:47" s="2" customFormat="1" ht="10.2">
      <c r="A97" s="36"/>
      <c r="B97" s="37"/>
      <c r="C97" s="38"/>
      <c r="D97" s="194" t="s">
        <v>133</v>
      </c>
      <c r="E97" s="38"/>
      <c r="F97" s="195" t="s">
        <v>143</v>
      </c>
      <c r="G97" s="38"/>
      <c r="H97" s="38"/>
      <c r="I97" s="191"/>
      <c r="J97" s="38"/>
      <c r="K97" s="38"/>
      <c r="L97" s="41"/>
      <c r="M97" s="192"/>
      <c r="N97" s="193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133</v>
      </c>
      <c r="AU97" s="19" t="s">
        <v>84</v>
      </c>
    </row>
    <row r="98" spans="2:51" s="13" customFormat="1" ht="10.2">
      <c r="B98" s="196"/>
      <c r="C98" s="197"/>
      <c r="D98" s="189" t="s">
        <v>135</v>
      </c>
      <c r="E98" s="198" t="s">
        <v>28</v>
      </c>
      <c r="F98" s="199" t="s">
        <v>144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135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122</v>
      </c>
    </row>
    <row r="99" spans="2:51" s="14" customFormat="1" ht="10.2">
      <c r="B99" s="206"/>
      <c r="C99" s="207"/>
      <c r="D99" s="189" t="s">
        <v>135</v>
      </c>
      <c r="E99" s="208" t="s">
        <v>28</v>
      </c>
      <c r="F99" s="209" t="s">
        <v>82</v>
      </c>
      <c r="G99" s="207"/>
      <c r="H99" s="210">
        <v>1</v>
      </c>
      <c r="I99" s="211"/>
      <c r="J99" s="207"/>
      <c r="K99" s="207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135</v>
      </c>
      <c r="AU99" s="216" t="s">
        <v>84</v>
      </c>
      <c r="AV99" s="14" t="s">
        <v>84</v>
      </c>
      <c r="AW99" s="14" t="s">
        <v>35</v>
      </c>
      <c r="AX99" s="14" t="s">
        <v>82</v>
      </c>
      <c r="AY99" s="216" t="s">
        <v>122</v>
      </c>
    </row>
    <row r="100" spans="1:65" s="2" customFormat="1" ht="16.5" customHeight="1">
      <c r="A100" s="36"/>
      <c r="B100" s="37"/>
      <c r="C100" s="176" t="s">
        <v>145</v>
      </c>
      <c r="D100" s="176" t="s">
        <v>124</v>
      </c>
      <c r="E100" s="177" t="s">
        <v>146</v>
      </c>
      <c r="F100" s="178" t="s">
        <v>147</v>
      </c>
      <c r="G100" s="179" t="s">
        <v>140</v>
      </c>
      <c r="H100" s="180">
        <v>10</v>
      </c>
      <c r="I100" s="181"/>
      <c r="J100" s="182">
        <f>ROUND(I100*H100,2)</f>
        <v>0</v>
      </c>
      <c r="K100" s="178" t="s">
        <v>28</v>
      </c>
      <c r="L100" s="41"/>
      <c r="M100" s="183" t="s">
        <v>28</v>
      </c>
      <c r="N100" s="184" t="s">
        <v>47</v>
      </c>
      <c r="O100" s="67"/>
      <c r="P100" s="185">
        <f>O100*H100</f>
        <v>0</v>
      </c>
      <c r="Q100" s="185">
        <v>0</v>
      </c>
      <c r="R100" s="185">
        <f>Q100*H100</f>
        <v>0</v>
      </c>
      <c r="S100" s="185">
        <v>0</v>
      </c>
      <c r="T100" s="186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87" t="s">
        <v>129</v>
      </c>
      <c r="AT100" s="187" t="s">
        <v>124</v>
      </c>
      <c r="AU100" s="187" t="s">
        <v>84</v>
      </c>
      <c r="AY100" s="19" t="s">
        <v>122</v>
      </c>
      <c r="BE100" s="188">
        <f>IF(N100="základní",J100,0)</f>
        <v>0</v>
      </c>
      <c r="BF100" s="188">
        <f>IF(N100="snížená",J100,0)</f>
        <v>0</v>
      </c>
      <c r="BG100" s="188">
        <f>IF(N100="zákl. přenesená",J100,0)</f>
        <v>0</v>
      </c>
      <c r="BH100" s="188">
        <f>IF(N100="sníž. přenesená",J100,0)</f>
        <v>0</v>
      </c>
      <c r="BI100" s="188">
        <f>IF(N100="nulová",J100,0)</f>
        <v>0</v>
      </c>
      <c r="BJ100" s="19" t="s">
        <v>129</v>
      </c>
      <c r="BK100" s="188">
        <f>ROUND(I100*H100,2)</f>
        <v>0</v>
      </c>
      <c r="BL100" s="19" t="s">
        <v>129</v>
      </c>
      <c r="BM100" s="187" t="s">
        <v>148</v>
      </c>
    </row>
    <row r="101" spans="1:47" s="2" customFormat="1" ht="10.2">
      <c r="A101" s="36"/>
      <c r="B101" s="37"/>
      <c r="C101" s="38"/>
      <c r="D101" s="189" t="s">
        <v>131</v>
      </c>
      <c r="E101" s="38"/>
      <c r="F101" s="190" t="s">
        <v>149</v>
      </c>
      <c r="G101" s="38"/>
      <c r="H101" s="38"/>
      <c r="I101" s="191"/>
      <c r="J101" s="38"/>
      <c r="K101" s="38"/>
      <c r="L101" s="41"/>
      <c r="M101" s="192"/>
      <c r="N101" s="193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131</v>
      </c>
      <c r="AU101" s="19" t="s">
        <v>84</v>
      </c>
    </row>
    <row r="102" spans="2:51" s="13" customFormat="1" ht="10.2">
      <c r="B102" s="196"/>
      <c r="C102" s="197"/>
      <c r="D102" s="189" t="s">
        <v>135</v>
      </c>
      <c r="E102" s="198" t="s">
        <v>28</v>
      </c>
      <c r="F102" s="199" t="s">
        <v>150</v>
      </c>
      <c r="G102" s="197"/>
      <c r="H102" s="198" t="s">
        <v>28</v>
      </c>
      <c r="I102" s="200"/>
      <c r="J102" s="197"/>
      <c r="K102" s="197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135</v>
      </c>
      <c r="AU102" s="205" t="s">
        <v>84</v>
      </c>
      <c r="AV102" s="13" t="s">
        <v>82</v>
      </c>
      <c r="AW102" s="13" t="s">
        <v>35</v>
      </c>
      <c r="AX102" s="13" t="s">
        <v>74</v>
      </c>
      <c r="AY102" s="205" t="s">
        <v>122</v>
      </c>
    </row>
    <row r="103" spans="2:51" s="14" customFormat="1" ht="10.2">
      <c r="B103" s="206"/>
      <c r="C103" s="207"/>
      <c r="D103" s="189" t="s">
        <v>135</v>
      </c>
      <c r="E103" s="208" t="s">
        <v>28</v>
      </c>
      <c r="F103" s="209" t="s">
        <v>151</v>
      </c>
      <c r="G103" s="207"/>
      <c r="H103" s="210">
        <v>10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135</v>
      </c>
      <c r="AU103" s="216" t="s">
        <v>84</v>
      </c>
      <c r="AV103" s="14" t="s">
        <v>84</v>
      </c>
      <c r="AW103" s="14" t="s">
        <v>35</v>
      </c>
      <c r="AX103" s="14" t="s">
        <v>82</v>
      </c>
      <c r="AY103" s="216" t="s">
        <v>122</v>
      </c>
    </row>
    <row r="104" spans="1:65" s="2" customFormat="1" ht="16.5" customHeight="1">
      <c r="A104" s="36"/>
      <c r="B104" s="37"/>
      <c r="C104" s="176" t="s">
        <v>129</v>
      </c>
      <c r="D104" s="176" t="s">
        <v>124</v>
      </c>
      <c r="E104" s="177" t="s">
        <v>152</v>
      </c>
      <c r="F104" s="178" t="s">
        <v>153</v>
      </c>
      <c r="G104" s="179" t="s">
        <v>140</v>
      </c>
      <c r="H104" s="180">
        <v>1</v>
      </c>
      <c r="I104" s="181"/>
      <c r="J104" s="182">
        <f>ROUND(I104*H104,2)</f>
        <v>0</v>
      </c>
      <c r="K104" s="178" t="s">
        <v>28</v>
      </c>
      <c r="L104" s="41"/>
      <c r="M104" s="183" t="s">
        <v>28</v>
      </c>
      <c r="N104" s="184" t="s">
        <v>47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129</v>
      </c>
      <c r="AT104" s="187" t="s">
        <v>124</v>
      </c>
      <c r="AU104" s="187" t="s">
        <v>84</v>
      </c>
      <c r="AY104" s="19" t="s">
        <v>122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129</v>
      </c>
      <c r="BK104" s="188">
        <f>ROUND(I104*H104,2)</f>
        <v>0</v>
      </c>
      <c r="BL104" s="19" t="s">
        <v>129</v>
      </c>
      <c r="BM104" s="187" t="s">
        <v>154</v>
      </c>
    </row>
    <row r="105" spans="1:47" s="2" customFormat="1" ht="19.2">
      <c r="A105" s="36"/>
      <c r="B105" s="37"/>
      <c r="C105" s="38"/>
      <c r="D105" s="189" t="s">
        <v>131</v>
      </c>
      <c r="E105" s="38"/>
      <c r="F105" s="190" t="s">
        <v>155</v>
      </c>
      <c r="G105" s="38"/>
      <c r="H105" s="38"/>
      <c r="I105" s="191"/>
      <c r="J105" s="38"/>
      <c r="K105" s="38"/>
      <c r="L105" s="41"/>
      <c r="M105" s="192"/>
      <c r="N105" s="193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131</v>
      </c>
      <c r="AU105" s="19" t="s">
        <v>84</v>
      </c>
    </row>
    <row r="106" spans="2:51" s="13" customFormat="1" ht="10.2">
      <c r="B106" s="196"/>
      <c r="C106" s="197"/>
      <c r="D106" s="189" t="s">
        <v>135</v>
      </c>
      <c r="E106" s="198" t="s">
        <v>28</v>
      </c>
      <c r="F106" s="199" t="s">
        <v>156</v>
      </c>
      <c r="G106" s="197"/>
      <c r="H106" s="198" t="s">
        <v>28</v>
      </c>
      <c r="I106" s="200"/>
      <c r="J106" s="197"/>
      <c r="K106" s="197"/>
      <c r="L106" s="201"/>
      <c r="M106" s="202"/>
      <c r="N106" s="203"/>
      <c r="O106" s="203"/>
      <c r="P106" s="203"/>
      <c r="Q106" s="203"/>
      <c r="R106" s="203"/>
      <c r="S106" s="203"/>
      <c r="T106" s="204"/>
      <c r="AT106" s="205" t="s">
        <v>135</v>
      </c>
      <c r="AU106" s="205" t="s">
        <v>84</v>
      </c>
      <c r="AV106" s="13" t="s">
        <v>82</v>
      </c>
      <c r="AW106" s="13" t="s">
        <v>35</v>
      </c>
      <c r="AX106" s="13" t="s">
        <v>74</v>
      </c>
      <c r="AY106" s="205" t="s">
        <v>122</v>
      </c>
    </row>
    <row r="107" spans="2:51" s="14" customFormat="1" ht="10.2">
      <c r="B107" s="206"/>
      <c r="C107" s="207"/>
      <c r="D107" s="189" t="s">
        <v>135</v>
      </c>
      <c r="E107" s="208" t="s">
        <v>28</v>
      </c>
      <c r="F107" s="209" t="s">
        <v>82</v>
      </c>
      <c r="G107" s="207"/>
      <c r="H107" s="210">
        <v>1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135</v>
      </c>
      <c r="AU107" s="216" t="s">
        <v>84</v>
      </c>
      <c r="AV107" s="14" t="s">
        <v>84</v>
      </c>
      <c r="AW107" s="14" t="s">
        <v>35</v>
      </c>
      <c r="AX107" s="14" t="s">
        <v>82</v>
      </c>
      <c r="AY107" s="216" t="s">
        <v>122</v>
      </c>
    </row>
    <row r="108" spans="1:65" s="2" customFormat="1" ht="16.5" customHeight="1">
      <c r="A108" s="36"/>
      <c r="B108" s="37"/>
      <c r="C108" s="176" t="s">
        <v>157</v>
      </c>
      <c r="D108" s="176" t="s">
        <v>124</v>
      </c>
      <c r="E108" s="177" t="s">
        <v>158</v>
      </c>
      <c r="F108" s="178" t="s">
        <v>159</v>
      </c>
      <c r="G108" s="179" t="s">
        <v>127</v>
      </c>
      <c r="H108" s="180">
        <v>20</v>
      </c>
      <c r="I108" s="181"/>
      <c r="J108" s="182">
        <f>ROUND(I108*H108,2)</f>
        <v>0</v>
      </c>
      <c r="K108" s="178" t="s">
        <v>28</v>
      </c>
      <c r="L108" s="41"/>
      <c r="M108" s="183" t="s">
        <v>28</v>
      </c>
      <c r="N108" s="184" t="s">
        <v>47</v>
      </c>
      <c r="O108" s="67"/>
      <c r="P108" s="185">
        <f>O108*H108</f>
        <v>0</v>
      </c>
      <c r="Q108" s="185">
        <v>0</v>
      </c>
      <c r="R108" s="185">
        <f>Q108*H108</f>
        <v>0</v>
      </c>
      <c r="S108" s="185">
        <v>0</v>
      </c>
      <c r="T108" s="186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7" t="s">
        <v>129</v>
      </c>
      <c r="AT108" s="187" t="s">
        <v>124</v>
      </c>
      <c r="AU108" s="187" t="s">
        <v>84</v>
      </c>
      <c r="AY108" s="19" t="s">
        <v>122</v>
      </c>
      <c r="BE108" s="188">
        <f>IF(N108="základní",J108,0)</f>
        <v>0</v>
      </c>
      <c r="BF108" s="188">
        <f>IF(N108="snížená",J108,0)</f>
        <v>0</v>
      </c>
      <c r="BG108" s="188">
        <f>IF(N108="zákl. přenesená",J108,0)</f>
        <v>0</v>
      </c>
      <c r="BH108" s="188">
        <f>IF(N108="sníž. přenesená",J108,0)</f>
        <v>0</v>
      </c>
      <c r="BI108" s="188">
        <f>IF(N108="nulová",J108,0)</f>
        <v>0</v>
      </c>
      <c r="BJ108" s="19" t="s">
        <v>129</v>
      </c>
      <c r="BK108" s="188">
        <f>ROUND(I108*H108,2)</f>
        <v>0</v>
      </c>
      <c r="BL108" s="19" t="s">
        <v>129</v>
      </c>
      <c r="BM108" s="187" t="s">
        <v>160</v>
      </c>
    </row>
    <row r="109" spans="1:47" s="2" customFormat="1" ht="10.2">
      <c r="A109" s="36"/>
      <c r="B109" s="37"/>
      <c r="C109" s="38"/>
      <c r="D109" s="189" t="s">
        <v>131</v>
      </c>
      <c r="E109" s="38"/>
      <c r="F109" s="190" t="s">
        <v>161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131</v>
      </c>
      <c r="AU109" s="19" t="s">
        <v>84</v>
      </c>
    </row>
    <row r="110" spans="2:51" s="13" customFormat="1" ht="10.2">
      <c r="B110" s="196"/>
      <c r="C110" s="197"/>
      <c r="D110" s="189" t="s">
        <v>135</v>
      </c>
      <c r="E110" s="198" t="s">
        <v>28</v>
      </c>
      <c r="F110" s="199" t="s">
        <v>162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135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122</v>
      </c>
    </row>
    <row r="111" spans="2:51" s="14" customFormat="1" ht="10.2">
      <c r="B111" s="206"/>
      <c r="C111" s="207"/>
      <c r="D111" s="189" t="s">
        <v>135</v>
      </c>
      <c r="E111" s="208" t="s">
        <v>28</v>
      </c>
      <c r="F111" s="209" t="s">
        <v>137</v>
      </c>
      <c r="G111" s="207"/>
      <c r="H111" s="210">
        <v>20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135</v>
      </c>
      <c r="AU111" s="216" t="s">
        <v>84</v>
      </c>
      <c r="AV111" s="14" t="s">
        <v>84</v>
      </c>
      <c r="AW111" s="14" t="s">
        <v>35</v>
      </c>
      <c r="AX111" s="14" t="s">
        <v>82</v>
      </c>
      <c r="AY111" s="216" t="s">
        <v>122</v>
      </c>
    </row>
    <row r="112" spans="1:65" s="2" customFormat="1" ht="16.5" customHeight="1">
      <c r="A112" s="36"/>
      <c r="B112" s="37"/>
      <c r="C112" s="176" t="s">
        <v>163</v>
      </c>
      <c r="D112" s="176" t="s">
        <v>124</v>
      </c>
      <c r="E112" s="177" t="s">
        <v>164</v>
      </c>
      <c r="F112" s="178" t="s">
        <v>165</v>
      </c>
      <c r="G112" s="179" t="s">
        <v>127</v>
      </c>
      <c r="H112" s="180">
        <v>1.507</v>
      </c>
      <c r="I112" s="181"/>
      <c r="J112" s="182">
        <f>ROUND(I112*H112,2)</f>
        <v>0</v>
      </c>
      <c r="K112" s="178" t="s">
        <v>28</v>
      </c>
      <c r="L112" s="41"/>
      <c r="M112" s="183" t="s">
        <v>28</v>
      </c>
      <c r="N112" s="184" t="s">
        <v>47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129</v>
      </c>
      <c r="AT112" s="187" t="s">
        <v>124</v>
      </c>
      <c r="AU112" s="187" t="s">
        <v>84</v>
      </c>
      <c r="AY112" s="19" t="s">
        <v>122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129</v>
      </c>
      <c r="BK112" s="188">
        <f>ROUND(I112*H112,2)</f>
        <v>0</v>
      </c>
      <c r="BL112" s="19" t="s">
        <v>129</v>
      </c>
      <c r="BM112" s="187" t="s">
        <v>166</v>
      </c>
    </row>
    <row r="113" spans="1:47" s="2" customFormat="1" ht="19.2">
      <c r="A113" s="36"/>
      <c r="B113" s="37"/>
      <c r="C113" s="38"/>
      <c r="D113" s="189" t="s">
        <v>131</v>
      </c>
      <c r="E113" s="38"/>
      <c r="F113" s="190" t="s">
        <v>167</v>
      </c>
      <c r="G113" s="38"/>
      <c r="H113" s="38"/>
      <c r="I113" s="191"/>
      <c r="J113" s="38"/>
      <c r="K113" s="38"/>
      <c r="L113" s="41"/>
      <c r="M113" s="192"/>
      <c r="N113" s="193"/>
      <c r="O113" s="67"/>
      <c r="P113" s="67"/>
      <c r="Q113" s="67"/>
      <c r="R113" s="67"/>
      <c r="S113" s="67"/>
      <c r="T113" s="68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131</v>
      </c>
      <c r="AU113" s="19" t="s">
        <v>84</v>
      </c>
    </row>
    <row r="114" spans="2:51" s="13" customFormat="1" ht="10.2">
      <c r="B114" s="196"/>
      <c r="C114" s="197"/>
      <c r="D114" s="189" t="s">
        <v>135</v>
      </c>
      <c r="E114" s="198" t="s">
        <v>28</v>
      </c>
      <c r="F114" s="199" t="s">
        <v>168</v>
      </c>
      <c r="G114" s="197"/>
      <c r="H114" s="198" t="s">
        <v>28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135</v>
      </c>
      <c r="AU114" s="205" t="s">
        <v>84</v>
      </c>
      <c r="AV114" s="13" t="s">
        <v>82</v>
      </c>
      <c r="AW114" s="13" t="s">
        <v>35</v>
      </c>
      <c r="AX114" s="13" t="s">
        <v>74</v>
      </c>
      <c r="AY114" s="205" t="s">
        <v>122</v>
      </c>
    </row>
    <row r="115" spans="2:51" s="14" customFormat="1" ht="10.2">
      <c r="B115" s="206"/>
      <c r="C115" s="207"/>
      <c r="D115" s="189" t="s">
        <v>135</v>
      </c>
      <c r="E115" s="208" t="s">
        <v>28</v>
      </c>
      <c r="F115" s="209" t="s">
        <v>169</v>
      </c>
      <c r="G115" s="207"/>
      <c r="H115" s="210">
        <v>1.507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135</v>
      </c>
      <c r="AU115" s="216" t="s">
        <v>84</v>
      </c>
      <c r="AV115" s="14" t="s">
        <v>84</v>
      </c>
      <c r="AW115" s="14" t="s">
        <v>35</v>
      </c>
      <c r="AX115" s="14" t="s">
        <v>82</v>
      </c>
      <c r="AY115" s="216" t="s">
        <v>122</v>
      </c>
    </row>
    <row r="116" spans="1:65" s="2" customFormat="1" ht="16.5" customHeight="1">
      <c r="A116" s="36"/>
      <c r="B116" s="37"/>
      <c r="C116" s="176" t="s">
        <v>170</v>
      </c>
      <c r="D116" s="176" t="s">
        <v>124</v>
      </c>
      <c r="E116" s="177" t="s">
        <v>171</v>
      </c>
      <c r="F116" s="178" t="s">
        <v>172</v>
      </c>
      <c r="G116" s="179" t="s">
        <v>173</v>
      </c>
      <c r="H116" s="180">
        <v>48.6</v>
      </c>
      <c r="I116" s="181"/>
      <c r="J116" s="182">
        <f>ROUND(I116*H116,2)</f>
        <v>0</v>
      </c>
      <c r="K116" s="178" t="s">
        <v>128</v>
      </c>
      <c r="L116" s="41"/>
      <c r="M116" s="183" t="s">
        <v>28</v>
      </c>
      <c r="N116" s="184" t="s">
        <v>47</v>
      </c>
      <c r="O116" s="67"/>
      <c r="P116" s="185">
        <f>O116*H116</f>
        <v>0</v>
      </c>
      <c r="Q116" s="185">
        <v>0</v>
      </c>
      <c r="R116" s="185">
        <f>Q116*H116</f>
        <v>0</v>
      </c>
      <c r="S116" s="185">
        <v>1.82</v>
      </c>
      <c r="T116" s="186">
        <f>S116*H116</f>
        <v>88.45200000000001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7" t="s">
        <v>129</v>
      </c>
      <c r="AT116" s="187" t="s">
        <v>124</v>
      </c>
      <c r="AU116" s="187" t="s">
        <v>84</v>
      </c>
      <c r="AY116" s="19" t="s">
        <v>122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9" t="s">
        <v>129</v>
      </c>
      <c r="BK116" s="188">
        <f>ROUND(I116*H116,2)</f>
        <v>0</v>
      </c>
      <c r="BL116" s="19" t="s">
        <v>129</v>
      </c>
      <c r="BM116" s="187" t="s">
        <v>174</v>
      </c>
    </row>
    <row r="117" spans="1:47" s="2" customFormat="1" ht="19.2">
      <c r="A117" s="36"/>
      <c r="B117" s="37"/>
      <c r="C117" s="38"/>
      <c r="D117" s="189" t="s">
        <v>131</v>
      </c>
      <c r="E117" s="38"/>
      <c r="F117" s="190" t="s">
        <v>175</v>
      </c>
      <c r="G117" s="38"/>
      <c r="H117" s="38"/>
      <c r="I117" s="191"/>
      <c r="J117" s="38"/>
      <c r="K117" s="38"/>
      <c r="L117" s="41"/>
      <c r="M117" s="192"/>
      <c r="N117" s="193"/>
      <c r="O117" s="67"/>
      <c r="P117" s="67"/>
      <c r="Q117" s="67"/>
      <c r="R117" s="67"/>
      <c r="S117" s="67"/>
      <c r="T117" s="68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131</v>
      </c>
      <c r="AU117" s="19" t="s">
        <v>84</v>
      </c>
    </row>
    <row r="118" spans="1:47" s="2" customFormat="1" ht="10.2">
      <c r="A118" s="36"/>
      <c r="B118" s="37"/>
      <c r="C118" s="38"/>
      <c r="D118" s="194" t="s">
        <v>133</v>
      </c>
      <c r="E118" s="38"/>
      <c r="F118" s="195" t="s">
        <v>176</v>
      </c>
      <c r="G118" s="38"/>
      <c r="H118" s="38"/>
      <c r="I118" s="191"/>
      <c r="J118" s="38"/>
      <c r="K118" s="38"/>
      <c r="L118" s="41"/>
      <c r="M118" s="192"/>
      <c r="N118" s="193"/>
      <c r="O118" s="67"/>
      <c r="P118" s="67"/>
      <c r="Q118" s="67"/>
      <c r="R118" s="67"/>
      <c r="S118" s="67"/>
      <c r="T118" s="6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133</v>
      </c>
      <c r="AU118" s="19" t="s">
        <v>84</v>
      </c>
    </row>
    <row r="119" spans="2:51" s="13" customFormat="1" ht="10.2">
      <c r="B119" s="196"/>
      <c r="C119" s="197"/>
      <c r="D119" s="189" t="s">
        <v>135</v>
      </c>
      <c r="E119" s="198" t="s">
        <v>28</v>
      </c>
      <c r="F119" s="199" t="s">
        <v>177</v>
      </c>
      <c r="G119" s="197"/>
      <c r="H119" s="198" t="s">
        <v>28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135</v>
      </c>
      <c r="AU119" s="205" t="s">
        <v>84</v>
      </c>
      <c r="AV119" s="13" t="s">
        <v>82</v>
      </c>
      <c r="AW119" s="13" t="s">
        <v>35</v>
      </c>
      <c r="AX119" s="13" t="s">
        <v>74</v>
      </c>
      <c r="AY119" s="205" t="s">
        <v>122</v>
      </c>
    </row>
    <row r="120" spans="2:51" s="14" customFormat="1" ht="10.2">
      <c r="B120" s="206"/>
      <c r="C120" s="207"/>
      <c r="D120" s="189" t="s">
        <v>135</v>
      </c>
      <c r="E120" s="208" t="s">
        <v>28</v>
      </c>
      <c r="F120" s="209" t="s">
        <v>178</v>
      </c>
      <c r="G120" s="207"/>
      <c r="H120" s="210">
        <v>48.6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135</v>
      </c>
      <c r="AU120" s="216" t="s">
        <v>84</v>
      </c>
      <c r="AV120" s="14" t="s">
        <v>84</v>
      </c>
      <c r="AW120" s="14" t="s">
        <v>35</v>
      </c>
      <c r="AX120" s="14" t="s">
        <v>82</v>
      </c>
      <c r="AY120" s="216" t="s">
        <v>122</v>
      </c>
    </row>
    <row r="121" spans="1:65" s="2" customFormat="1" ht="16.5" customHeight="1">
      <c r="A121" s="36"/>
      <c r="B121" s="37"/>
      <c r="C121" s="176" t="s">
        <v>179</v>
      </c>
      <c r="D121" s="176" t="s">
        <v>124</v>
      </c>
      <c r="E121" s="177" t="s">
        <v>180</v>
      </c>
      <c r="F121" s="178" t="s">
        <v>181</v>
      </c>
      <c r="G121" s="179" t="s">
        <v>173</v>
      </c>
      <c r="H121" s="180">
        <v>4.248</v>
      </c>
      <c r="I121" s="181"/>
      <c r="J121" s="182">
        <f>ROUND(I121*H121,2)</f>
        <v>0</v>
      </c>
      <c r="K121" s="178" t="s">
        <v>128</v>
      </c>
      <c r="L121" s="41"/>
      <c r="M121" s="183" t="s">
        <v>28</v>
      </c>
      <c r="N121" s="184" t="s">
        <v>47</v>
      </c>
      <c r="O121" s="67"/>
      <c r="P121" s="185">
        <f>O121*H121</f>
        <v>0</v>
      </c>
      <c r="Q121" s="185">
        <v>0.4</v>
      </c>
      <c r="R121" s="185">
        <f>Q121*H121</f>
        <v>1.6992000000000003</v>
      </c>
      <c r="S121" s="185">
        <v>0</v>
      </c>
      <c r="T121" s="186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87" t="s">
        <v>129</v>
      </c>
      <c r="AT121" s="187" t="s">
        <v>124</v>
      </c>
      <c r="AU121" s="187" t="s">
        <v>84</v>
      </c>
      <c r="AY121" s="19" t="s">
        <v>122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9" t="s">
        <v>129</v>
      </c>
      <c r="BK121" s="188">
        <f>ROUND(I121*H121,2)</f>
        <v>0</v>
      </c>
      <c r="BL121" s="19" t="s">
        <v>129</v>
      </c>
      <c r="BM121" s="187" t="s">
        <v>182</v>
      </c>
    </row>
    <row r="122" spans="1:47" s="2" customFormat="1" ht="19.2">
      <c r="A122" s="36"/>
      <c r="B122" s="37"/>
      <c r="C122" s="38"/>
      <c r="D122" s="189" t="s">
        <v>131</v>
      </c>
      <c r="E122" s="38"/>
      <c r="F122" s="190" t="s">
        <v>183</v>
      </c>
      <c r="G122" s="38"/>
      <c r="H122" s="38"/>
      <c r="I122" s="191"/>
      <c r="J122" s="38"/>
      <c r="K122" s="38"/>
      <c r="L122" s="41"/>
      <c r="M122" s="192"/>
      <c r="N122" s="193"/>
      <c r="O122" s="67"/>
      <c r="P122" s="67"/>
      <c r="Q122" s="67"/>
      <c r="R122" s="67"/>
      <c r="S122" s="67"/>
      <c r="T122" s="68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131</v>
      </c>
      <c r="AU122" s="19" t="s">
        <v>84</v>
      </c>
    </row>
    <row r="123" spans="1:47" s="2" customFormat="1" ht="10.2">
      <c r="A123" s="36"/>
      <c r="B123" s="37"/>
      <c r="C123" s="38"/>
      <c r="D123" s="194" t="s">
        <v>133</v>
      </c>
      <c r="E123" s="38"/>
      <c r="F123" s="195" t="s">
        <v>184</v>
      </c>
      <c r="G123" s="38"/>
      <c r="H123" s="38"/>
      <c r="I123" s="191"/>
      <c r="J123" s="38"/>
      <c r="K123" s="38"/>
      <c r="L123" s="41"/>
      <c r="M123" s="192"/>
      <c r="N123" s="193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133</v>
      </c>
      <c r="AU123" s="19" t="s">
        <v>84</v>
      </c>
    </row>
    <row r="124" spans="2:51" s="13" customFormat="1" ht="10.2">
      <c r="B124" s="196"/>
      <c r="C124" s="197"/>
      <c r="D124" s="189" t="s">
        <v>135</v>
      </c>
      <c r="E124" s="198" t="s">
        <v>28</v>
      </c>
      <c r="F124" s="199" t="s">
        <v>185</v>
      </c>
      <c r="G124" s="197"/>
      <c r="H124" s="198" t="s">
        <v>28</v>
      </c>
      <c r="I124" s="200"/>
      <c r="J124" s="197"/>
      <c r="K124" s="197"/>
      <c r="L124" s="201"/>
      <c r="M124" s="202"/>
      <c r="N124" s="203"/>
      <c r="O124" s="203"/>
      <c r="P124" s="203"/>
      <c r="Q124" s="203"/>
      <c r="R124" s="203"/>
      <c r="S124" s="203"/>
      <c r="T124" s="204"/>
      <c r="AT124" s="205" t="s">
        <v>135</v>
      </c>
      <c r="AU124" s="205" t="s">
        <v>84</v>
      </c>
      <c r="AV124" s="13" t="s">
        <v>82</v>
      </c>
      <c r="AW124" s="13" t="s">
        <v>35</v>
      </c>
      <c r="AX124" s="13" t="s">
        <v>74</v>
      </c>
      <c r="AY124" s="205" t="s">
        <v>122</v>
      </c>
    </row>
    <row r="125" spans="2:51" s="13" customFormat="1" ht="10.2">
      <c r="B125" s="196"/>
      <c r="C125" s="197"/>
      <c r="D125" s="189" t="s">
        <v>135</v>
      </c>
      <c r="E125" s="198" t="s">
        <v>28</v>
      </c>
      <c r="F125" s="199" t="s">
        <v>186</v>
      </c>
      <c r="G125" s="197"/>
      <c r="H125" s="198" t="s">
        <v>28</v>
      </c>
      <c r="I125" s="200"/>
      <c r="J125" s="197"/>
      <c r="K125" s="197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135</v>
      </c>
      <c r="AU125" s="205" t="s">
        <v>84</v>
      </c>
      <c r="AV125" s="13" t="s">
        <v>82</v>
      </c>
      <c r="AW125" s="13" t="s">
        <v>35</v>
      </c>
      <c r="AX125" s="13" t="s">
        <v>74</v>
      </c>
      <c r="AY125" s="205" t="s">
        <v>122</v>
      </c>
    </row>
    <row r="126" spans="2:51" s="14" customFormat="1" ht="10.2">
      <c r="B126" s="206"/>
      <c r="C126" s="207"/>
      <c r="D126" s="189" t="s">
        <v>135</v>
      </c>
      <c r="E126" s="208" t="s">
        <v>28</v>
      </c>
      <c r="F126" s="209" t="s">
        <v>187</v>
      </c>
      <c r="G126" s="207"/>
      <c r="H126" s="210">
        <v>1.1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135</v>
      </c>
      <c r="AU126" s="216" t="s">
        <v>84</v>
      </c>
      <c r="AV126" s="14" t="s">
        <v>84</v>
      </c>
      <c r="AW126" s="14" t="s">
        <v>35</v>
      </c>
      <c r="AX126" s="14" t="s">
        <v>74</v>
      </c>
      <c r="AY126" s="216" t="s">
        <v>122</v>
      </c>
    </row>
    <row r="127" spans="2:51" s="13" customFormat="1" ht="10.2">
      <c r="B127" s="196"/>
      <c r="C127" s="197"/>
      <c r="D127" s="189" t="s">
        <v>135</v>
      </c>
      <c r="E127" s="198" t="s">
        <v>28</v>
      </c>
      <c r="F127" s="199" t="s">
        <v>188</v>
      </c>
      <c r="G127" s="197"/>
      <c r="H127" s="198" t="s">
        <v>28</v>
      </c>
      <c r="I127" s="200"/>
      <c r="J127" s="197"/>
      <c r="K127" s="197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135</v>
      </c>
      <c r="AU127" s="205" t="s">
        <v>84</v>
      </c>
      <c r="AV127" s="13" t="s">
        <v>82</v>
      </c>
      <c r="AW127" s="13" t="s">
        <v>35</v>
      </c>
      <c r="AX127" s="13" t="s">
        <v>74</v>
      </c>
      <c r="AY127" s="205" t="s">
        <v>122</v>
      </c>
    </row>
    <row r="128" spans="2:51" s="14" customFormat="1" ht="10.2">
      <c r="B128" s="206"/>
      <c r="C128" s="207"/>
      <c r="D128" s="189" t="s">
        <v>135</v>
      </c>
      <c r="E128" s="208" t="s">
        <v>28</v>
      </c>
      <c r="F128" s="209" t="s">
        <v>189</v>
      </c>
      <c r="G128" s="207"/>
      <c r="H128" s="210">
        <v>0.867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135</v>
      </c>
      <c r="AU128" s="216" t="s">
        <v>84</v>
      </c>
      <c r="AV128" s="14" t="s">
        <v>84</v>
      </c>
      <c r="AW128" s="14" t="s">
        <v>35</v>
      </c>
      <c r="AX128" s="14" t="s">
        <v>74</v>
      </c>
      <c r="AY128" s="216" t="s">
        <v>122</v>
      </c>
    </row>
    <row r="129" spans="2:51" s="13" customFormat="1" ht="10.2">
      <c r="B129" s="196"/>
      <c r="C129" s="197"/>
      <c r="D129" s="189" t="s">
        <v>135</v>
      </c>
      <c r="E129" s="198" t="s">
        <v>28</v>
      </c>
      <c r="F129" s="199" t="s">
        <v>190</v>
      </c>
      <c r="G129" s="197"/>
      <c r="H129" s="198" t="s">
        <v>28</v>
      </c>
      <c r="I129" s="200"/>
      <c r="J129" s="197"/>
      <c r="K129" s="197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135</v>
      </c>
      <c r="AU129" s="205" t="s">
        <v>84</v>
      </c>
      <c r="AV129" s="13" t="s">
        <v>82</v>
      </c>
      <c r="AW129" s="13" t="s">
        <v>35</v>
      </c>
      <c r="AX129" s="13" t="s">
        <v>74</v>
      </c>
      <c r="AY129" s="205" t="s">
        <v>122</v>
      </c>
    </row>
    <row r="130" spans="2:51" s="14" customFormat="1" ht="10.2">
      <c r="B130" s="206"/>
      <c r="C130" s="207"/>
      <c r="D130" s="189" t="s">
        <v>135</v>
      </c>
      <c r="E130" s="208" t="s">
        <v>28</v>
      </c>
      <c r="F130" s="209" t="s">
        <v>191</v>
      </c>
      <c r="G130" s="207"/>
      <c r="H130" s="210">
        <v>1.867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135</v>
      </c>
      <c r="AU130" s="216" t="s">
        <v>84</v>
      </c>
      <c r="AV130" s="14" t="s">
        <v>84</v>
      </c>
      <c r="AW130" s="14" t="s">
        <v>35</v>
      </c>
      <c r="AX130" s="14" t="s">
        <v>74</v>
      </c>
      <c r="AY130" s="216" t="s">
        <v>122</v>
      </c>
    </row>
    <row r="131" spans="2:51" s="15" customFormat="1" ht="10.2">
      <c r="B131" s="217"/>
      <c r="C131" s="218"/>
      <c r="D131" s="189" t="s">
        <v>135</v>
      </c>
      <c r="E131" s="219" t="s">
        <v>28</v>
      </c>
      <c r="F131" s="220" t="s">
        <v>192</v>
      </c>
      <c r="G131" s="218"/>
      <c r="H131" s="221">
        <v>3.834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135</v>
      </c>
      <c r="AU131" s="227" t="s">
        <v>84</v>
      </c>
      <c r="AV131" s="15" t="s">
        <v>145</v>
      </c>
      <c r="AW131" s="15" t="s">
        <v>35</v>
      </c>
      <c r="AX131" s="15" t="s">
        <v>74</v>
      </c>
      <c r="AY131" s="227" t="s">
        <v>122</v>
      </c>
    </row>
    <row r="132" spans="2:51" s="13" customFormat="1" ht="10.2">
      <c r="B132" s="196"/>
      <c r="C132" s="197"/>
      <c r="D132" s="189" t="s">
        <v>135</v>
      </c>
      <c r="E132" s="198" t="s">
        <v>28</v>
      </c>
      <c r="F132" s="199" t="s">
        <v>193</v>
      </c>
      <c r="G132" s="197"/>
      <c r="H132" s="198" t="s">
        <v>28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135</v>
      </c>
      <c r="AU132" s="205" t="s">
        <v>84</v>
      </c>
      <c r="AV132" s="13" t="s">
        <v>82</v>
      </c>
      <c r="AW132" s="13" t="s">
        <v>35</v>
      </c>
      <c r="AX132" s="13" t="s">
        <v>74</v>
      </c>
      <c r="AY132" s="205" t="s">
        <v>122</v>
      </c>
    </row>
    <row r="133" spans="2:51" s="13" customFormat="1" ht="10.2">
      <c r="B133" s="196"/>
      <c r="C133" s="197"/>
      <c r="D133" s="189" t="s">
        <v>135</v>
      </c>
      <c r="E133" s="198" t="s">
        <v>28</v>
      </c>
      <c r="F133" s="199" t="s">
        <v>194</v>
      </c>
      <c r="G133" s="197"/>
      <c r="H133" s="198" t="s">
        <v>28</v>
      </c>
      <c r="I133" s="200"/>
      <c r="J133" s="197"/>
      <c r="K133" s="197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135</v>
      </c>
      <c r="AU133" s="205" t="s">
        <v>84</v>
      </c>
      <c r="AV133" s="13" t="s">
        <v>82</v>
      </c>
      <c r="AW133" s="13" t="s">
        <v>35</v>
      </c>
      <c r="AX133" s="13" t="s">
        <v>74</v>
      </c>
      <c r="AY133" s="205" t="s">
        <v>122</v>
      </c>
    </row>
    <row r="134" spans="2:51" s="14" customFormat="1" ht="10.2">
      <c r="B134" s="206"/>
      <c r="C134" s="207"/>
      <c r="D134" s="189" t="s">
        <v>135</v>
      </c>
      <c r="E134" s="208" t="s">
        <v>28</v>
      </c>
      <c r="F134" s="209" t="s">
        <v>195</v>
      </c>
      <c r="G134" s="207"/>
      <c r="H134" s="210">
        <v>0.054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135</v>
      </c>
      <c r="AU134" s="216" t="s">
        <v>84</v>
      </c>
      <c r="AV134" s="14" t="s">
        <v>84</v>
      </c>
      <c r="AW134" s="14" t="s">
        <v>35</v>
      </c>
      <c r="AX134" s="14" t="s">
        <v>74</v>
      </c>
      <c r="AY134" s="216" t="s">
        <v>122</v>
      </c>
    </row>
    <row r="135" spans="2:51" s="13" customFormat="1" ht="10.2">
      <c r="B135" s="196"/>
      <c r="C135" s="197"/>
      <c r="D135" s="189" t="s">
        <v>135</v>
      </c>
      <c r="E135" s="198" t="s">
        <v>28</v>
      </c>
      <c r="F135" s="199" t="s">
        <v>196</v>
      </c>
      <c r="G135" s="197"/>
      <c r="H135" s="198" t="s">
        <v>28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135</v>
      </c>
      <c r="AU135" s="205" t="s">
        <v>84</v>
      </c>
      <c r="AV135" s="13" t="s">
        <v>82</v>
      </c>
      <c r="AW135" s="13" t="s">
        <v>35</v>
      </c>
      <c r="AX135" s="13" t="s">
        <v>74</v>
      </c>
      <c r="AY135" s="205" t="s">
        <v>122</v>
      </c>
    </row>
    <row r="136" spans="2:51" s="14" customFormat="1" ht="10.2">
      <c r="B136" s="206"/>
      <c r="C136" s="207"/>
      <c r="D136" s="189" t="s">
        <v>135</v>
      </c>
      <c r="E136" s="208" t="s">
        <v>28</v>
      </c>
      <c r="F136" s="209" t="s">
        <v>197</v>
      </c>
      <c r="G136" s="207"/>
      <c r="H136" s="210">
        <v>0.36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135</v>
      </c>
      <c r="AU136" s="216" t="s">
        <v>84</v>
      </c>
      <c r="AV136" s="14" t="s">
        <v>84</v>
      </c>
      <c r="AW136" s="14" t="s">
        <v>35</v>
      </c>
      <c r="AX136" s="14" t="s">
        <v>74</v>
      </c>
      <c r="AY136" s="216" t="s">
        <v>122</v>
      </c>
    </row>
    <row r="137" spans="2:51" s="16" customFormat="1" ht="10.2">
      <c r="B137" s="228"/>
      <c r="C137" s="229"/>
      <c r="D137" s="189" t="s">
        <v>135</v>
      </c>
      <c r="E137" s="230" t="s">
        <v>28</v>
      </c>
      <c r="F137" s="231" t="s">
        <v>198</v>
      </c>
      <c r="G137" s="229"/>
      <c r="H137" s="232">
        <v>4.248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135</v>
      </c>
      <c r="AU137" s="238" t="s">
        <v>84</v>
      </c>
      <c r="AV137" s="16" t="s">
        <v>129</v>
      </c>
      <c r="AW137" s="16" t="s">
        <v>35</v>
      </c>
      <c r="AX137" s="16" t="s">
        <v>82</v>
      </c>
      <c r="AY137" s="238" t="s">
        <v>122</v>
      </c>
    </row>
    <row r="138" spans="1:65" s="2" customFormat="1" ht="16.5" customHeight="1">
      <c r="A138" s="36"/>
      <c r="B138" s="37"/>
      <c r="C138" s="176" t="s">
        <v>199</v>
      </c>
      <c r="D138" s="176" t="s">
        <v>124</v>
      </c>
      <c r="E138" s="177" t="s">
        <v>200</v>
      </c>
      <c r="F138" s="178" t="s">
        <v>201</v>
      </c>
      <c r="G138" s="179" t="s">
        <v>173</v>
      </c>
      <c r="H138" s="180">
        <v>5.75</v>
      </c>
      <c r="I138" s="181"/>
      <c r="J138" s="182">
        <f>ROUND(I138*H138,2)</f>
        <v>0</v>
      </c>
      <c r="K138" s="178" t="s">
        <v>128</v>
      </c>
      <c r="L138" s="41"/>
      <c r="M138" s="183" t="s">
        <v>28</v>
      </c>
      <c r="N138" s="184" t="s">
        <v>47</v>
      </c>
      <c r="O138" s="67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129</v>
      </c>
      <c r="AT138" s="187" t="s">
        <v>124</v>
      </c>
      <c r="AU138" s="187" t="s">
        <v>84</v>
      </c>
      <c r="AY138" s="19" t="s">
        <v>122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9" t="s">
        <v>129</v>
      </c>
      <c r="BK138" s="188">
        <f>ROUND(I138*H138,2)</f>
        <v>0</v>
      </c>
      <c r="BL138" s="19" t="s">
        <v>129</v>
      </c>
      <c r="BM138" s="187" t="s">
        <v>202</v>
      </c>
    </row>
    <row r="139" spans="1:47" s="2" customFormat="1" ht="19.2">
      <c r="A139" s="36"/>
      <c r="B139" s="37"/>
      <c r="C139" s="38"/>
      <c r="D139" s="189" t="s">
        <v>131</v>
      </c>
      <c r="E139" s="38"/>
      <c r="F139" s="190" t="s">
        <v>203</v>
      </c>
      <c r="G139" s="38"/>
      <c r="H139" s="38"/>
      <c r="I139" s="191"/>
      <c r="J139" s="38"/>
      <c r="K139" s="38"/>
      <c r="L139" s="41"/>
      <c r="M139" s="192"/>
      <c r="N139" s="193"/>
      <c r="O139" s="67"/>
      <c r="P139" s="67"/>
      <c r="Q139" s="67"/>
      <c r="R139" s="67"/>
      <c r="S139" s="67"/>
      <c r="T139" s="68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131</v>
      </c>
      <c r="AU139" s="19" t="s">
        <v>84</v>
      </c>
    </row>
    <row r="140" spans="1:47" s="2" customFormat="1" ht="10.2">
      <c r="A140" s="36"/>
      <c r="B140" s="37"/>
      <c r="C140" s="38"/>
      <c r="D140" s="194" t="s">
        <v>133</v>
      </c>
      <c r="E140" s="38"/>
      <c r="F140" s="195" t="s">
        <v>204</v>
      </c>
      <c r="G140" s="38"/>
      <c r="H140" s="38"/>
      <c r="I140" s="191"/>
      <c r="J140" s="38"/>
      <c r="K140" s="38"/>
      <c r="L140" s="41"/>
      <c r="M140" s="192"/>
      <c r="N140" s="193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133</v>
      </c>
      <c r="AU140" s="19" t="s">
        <v>84</v>
      </c>
    </row>
    <row r="141" spans="2:51" s="13" customFormat="1" ht="10.2">
      <c r="B141" s="196"/>
      <c r="C141" s="197"/>
      <c r="D141" s="189" t="s">
        <v>135</v>
      </c>
      <c r="E141" s="198" t="s">
        <v>28</v>
      </c>
      <c r="F141" s="199" t="s">
        <v>205</v>
      </c>
      <c r="G141" s="197"/>
      <c r="H141" s="198" t="s">
        <v>28</v>
      </c>
      <c r="I141" s="200"/>
      <c r="J141" s="197"/>
      <c r="K141" s="197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135</v>
      </c>
      <c r="AU141" s="205" t="s">
        <v>84</v>
      </c>
      <c r="AV141" s="13" t="s">
        <v>82</v>
      </c>
      <c r="AW141" s="13" t="s">
        <v>35</v>
      </c>
      <c r="AX141" s="13" t="s">
        <v>74</v>
      </c>
      <c r="AY141" s="205" t="s">
        <v>122</v>
      </c>
    </row>
    <row r="142" spans="2:51" s="13" customFormat="1" ht="10.2">
      <c r="B142" s="196"/>
      <c r="C142" s="197"/>
      <c r="D142" s="189" t="s">
        <v>135</v>
      </c>
      <c r="E142" s="198" t="s">
        <v>28</v>
      </c>
      <c r="F142" s="199" t="s">
        <v>206</v>
      </c>
      <c r="G142" s="197"/>
      <c r="H142" s="198" t="s">
        <v>28</v>
      </c>
      <c r="I142" s="200"/>
      <c r="J142" s="197"/>
      <c r="K142" s="197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135</v>
      </c>
      <c r="AU142" s="205" t="s">
        <v>84</v>
      </c>
      <c r="AV142" s="13" t="s">
        <v>82</v>
      </c>
      <c r="AW142" s="13" t="s">
        <v>35</v>
      </c>
      <c r="AX142" s="13" t="s">
        <v>74</v>
      </c>
      <c r="AY142" s="205" t="s">
        <v>122</v>
      </c>
    </row>
    <row r="143" spans="2:51" s="14" customFormat="1" ht="10.2">
      <c r="B143" s="206"/>
      <c r="C143" s="207"/>
      <c r="D143" s="189" t="s">
        <v>135</v>
      </c>
      <c r="E143" s="208" t="s">
        <v>28</v>
      </c>
      <c r="F143" s="209" t="s">
        <v>207</v>
      </c>
      <c r="G143" s="207"/>
      <c r="H143" s="210">
        <v>1.65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135</v>
      </c>
      <c r="AU143" s="216" t="s">
        <v>84</v>
      </c>
      <c r="AV143" s="14" t="s">
        <v>84</v>
      </c>
      <c r="AW143" s="14" t="s">
        <v>35</v>
      </c>
      <c r="AX143" s="14" t="s">
        <v>74</v>
      </c>
      <c r="AY143" s="216" t="s">
        <v>122</v>
      </c>
    </row>
    <row r="144" spans="2:51" s="13" customFormat="1" ht="10.2">
      <c r="B144" s="196"/>
      <c r="C144" s="197"/>
      <c r="D144" s="189" t="s">
        <v>135</v>
      </c>
      <c r="E144" s="198" t="s">
        <v>28</v>
      </c>
      <c r="F144" s="199" t="s">
        <v>208</v>
      </c>
      <c r="G144" s="197"/>
      <c r="H144" s="198" t="s">
        <v>28</v>
      </c>
      <c r="I144" s="200"/>
      <c r="J144" s="197"/>
      <c r="K144" s="197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135</v>
      </c>
      <c r="AU144" s="205" t="s">
        <v>84</v>
      </c>
      <c r="AV144" s="13" t="s">
        <v>82</v>
      </c>
      <c r="AW144" s="13" t="s">
        <v>35</v>
      </c>
      <c r="AX144" s="13" t="s">
        <v>74</v>
      </c>
      <c r="AY144" s="205" t="s">
        <v>122</v>
      </c>
    </row>
    <row r="145" spans="2:51" s="14" customFormat="1" ht="10.2">
      <c r="B145" s="206"/>
      <c r="C145" s="207"/>
      <c r="D145" s="189" t="s">
        <v>135</v>
      </c>
      <c r="E145" s="208" t="s">
        <v>28</v>
      </c>
      <c r="F145" s="209" t="s">
        <v>209</v>
      </c>
      <c r="G145" s="207"/>
      <c r="H145" s="210">
        <v>1.3</v>
      </c>
      <c r="I145" s="211"/>
      <c r="J145" s="207"/>
      <c r="K145" s="207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135</v>
      </c>
      <c r="AU145" s="216" t="s">
        <v>84</v>
      </c>
      <c r="AV145" s="14" t="s">
        <v>84</v>
      </c>
      <c r="AW145" s="14" t="s">
        <v>35</v>
      </c>
      <c r="AX145" s="14" t="s">
        <v>74</v>
      </c>
      <c r="AY145" s="216" t="s">
        <v>122</v>
      </c>
    </row>
    <row r="146" spans="2:51" s="13" customFormat="1" ht="10.2">
      <c r="B146" s="196"/>
      <c r="C146" s="197"/>
      <c r="D146" s="189" t="s">
        <v>135</v>
      </c>
      <c r="E146" s="198" t="s">
        <v>28</v>
      </c>
      <c r="F146" s="199" t="s">
        <v>210</v>
      </c>
      <c r="G146" s="197"/>
      <c r="H146" s="198" t="s">
        <v>28</v>
      </c>
      <c r="I146" s="200"/>
      <c r="J146" s="197"/>
      <c r="K146" s="197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135</v>
      </c>
      <c r="AU146" s="205" t="s">
        <v>84</v>
      </c>
      <c r="AV146" s="13" t="s">
        <v>82</v>
      </c>
      <c r="AW146" s="13" t="s">
        <v>35</v>
      </c>
      <c r="AX146" s="13" t="s">
        <v>74</v>
      </c>
      <c r="AY146" s="205" t="s">
        <v>122</v>
      </c>
    </row>
    <row r="147" spans="2:51" s="14" customFormat="1" ht="10.2">
      <c r="B147" s="206"/>
      <c r="C147" s="207"/>
      <c r="D147" s="189" t="s">
        <v>135</v>
      </c>
      <c r="E147" s="208" t="s">
        <v>28</v>
      </c>
      <c r="F147" s="209" t="s">
        <v>211</v>
      </c>
      <c r="G147" s="207"/>
      <c r="H147" s="210">
        <v>2.8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135</v>
      </c>
      <c r="AU147" s="216" t="s">
        <v>84</v>
      </c>
      <c r="AV147" s="14" t="s">
        <v>84</v>
      </c>
      <c r="AW147" s="14" t="s">
        <v>35</v>
      </c>
      <c r="AX147" s="14" t="s">
        <v>74</v>
      </c>
      <c r="AY147" s="216" t="s">
        <v>122</v>
      </c>
    </row>
    <row r="148" spans="2:51" s="16" customFormat="1" ht="10.2">
      <c r="B148" s="228"/>
      <c r="C148" s="229"/>
      <c r="D148" s="189" t="s">
        <v>135</v>
      </c>
      <c r="E148" s="230" t="s">
        <v>28</v>
      </c>
      <c r="F148" s="231" t="s">
        <v>198</v>
      </c>
      <c r="G148" s="229"/>
      <c r="H148" s="232">
        <v>5.75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135</v>
      </c>
      <c r="AU148" s="238" t="s">
        <v>84</v>
      </c>
      <c r="AV148" s="16" t="s">
        <v>129</v>
      </c>
      <c r="AW148" s="16" t="s">
        <v>35</v>
      </c>
      <c r="AX148" s="16" t="s">
        <v>82</v>
      </c>
      <c r="AY148" s="238" t="s">
        <v>122</v>
      </c>
    </row>
    <row r="149" spans="1:65" s="2" customFormat="1" ht="16.5" customHeight="1">
      <c r="A149" s="36"/>
      <c r="B149" s="37"/>
      <c r="C149" s="176" t="s">
        <v>151</v>
      </c>
      <c r="D149" s="176" t="s">
        <v>124</v>
      </c>
      <c r="E149" s="177" t="s">
        <v>212</v>
      </c>
      <c r="F149" s="178" t="s">
        <v>213</v>
      </c>
      <c r="G149" s="179" t="s">
        <v>173</v>
      </c>
      <c r="H149" s="180">
        <v>12.6</v>
      </c>
      <c r="I149" s="181"/>
      <c r="J149" s="182">
        <f>ROUND(I149*H149,2)</f>
        <v>0</v>
      </c>
      <c r="K149" s="178" t="s">
        <v>128</v>
      </c>
      <c r="L149" s="41"/>
      <c r="M149" s="183" t="s">
        <v>28</v>
      </c>
      <c r="N149" s="184" t="s">
        <v>47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129</v>
      </c>
      <c r="AT149" s="187" t="s">
        <v>124</v>
      </c>
      <c r="AU149" s="187" t="s">
        <v>84</v>
      </c>
      <c r="AY149" s="19" t="s">
        <v>122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129</v>
      </c>
      <c r="BK149" s="188">
        <f>ROUND(I149*H149,2)</f>
        <v>0</v>
      </c>
      <c r="BL149" s="19" t="s">
        <v>129</v>
      </c>
      <c r="BM149" s="187" t="s">
        <v>214</v>
      </c>
    </row>
    <row r="150" spans="1:47" s="2" customFormat="1" ht="10.2">
      <c r="A150" s="36"/>
      <c r="B150" s="37"/>
      <c r="C150" s="38"/>
      <c r="D150" s="189" t="s">
        <v>131</v>
      </c>
      <c r="E150" s="38"/>
      <c r="F150" s="190" t="s">
        <v>215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131</v>
      </c>
      <c r="AU150" s="19" t="s">
        <v>84</v>
      </c>
    </row>
    <row r="151" spans="1:47" s="2" customFormat="1" ht="10.2">
      <c r="A151" s="36"/>
      <c r="B151" s="37"/>
      <c r="C151" s="38"/>
      <c r="D151" s="194" t="s">
        <v>133</v>
      </c>
      <c r="E151" s="38"/>
      <c r="F151" s="195" t="s">
        <v>216</v>
      </c>
      <c r="G151" s="38"/>
      <c r="H151" s="38"/>
      <c r="I151" s="191"/>
      <c r="J151" s="38"/>
      <c r="K151" s="38"/>
      <c r="L151" s="41"/>
      <c r="M151" s="192"/>
      <c r="N151" s="193"/>
      <c r="O151" s="67"/>
      <c r="P151" s="67"/>
      <c r="Q151" s="67"/>
      <c r="R151" s="67"/>
      <c r="S151" s="67"/>
      <c r="T151" s="68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133</v>
      </c>
      <c r="AU151" s="19" t="s">
        <v>84</v>
      </c>
    </row>
    <row r="152" spans="2:51" s="13" customFormat="1" ht="10.2">
      <c r="B152" s="196"/>
      <c r="C152" s="197"/>
      <c r="D152" s="189" t="s">
        <v>135</v>
      </c>
      <c r="E152" s="198" t="s">
        <v>28</v>
      </c>
      <c r="F152" s="199" t="s">
        <v>217</v>
      </c>
      <c r="G152" s="197"/>
      <c r="H152" s="198" t="s">
        <v>28</v>
      </c>
      <c r="I152" s="200"/>
      <c r="J152" s="197"/>
      <c r="K152" s="197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135</v>
      </c>
      <c r="AU152" s="205" t="s">
        <v>84</v>
      </c>
      <c r="AV152" s="13" t="s">
        <v>82</v>
      </c>
      <c r="AW152" s="13" t="s">
        <v>35</v>
      </c>
      <c r="AX152" s="13" t="s">
        <v>74</v>
      </c>
      <c r="AY152" s="205" t="s">
        <v>122</v>
      </c>
    </row>
    <row r="153" spans="2:51" s="14" customFormat="1" ht="10.2">
      <c r="B153" s="206"/>
      <c r="C153" s="207"/>
      <c r="D153" s="189" t="s">
        <v>135</v>
      </c>
      <c r="E153" s="208" t="s">
        <v>28</v>
      </c>
      <c r="F153" s="209" t="s">
        <v>218</v>
      </c>
      <c r="G153" s="207"/>
      <c r="H153" s="210">
        <v>12.6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135</v>
      </c>
      <c r="AU153" s="216" t="s">
        <v>84</v>
      </c>
      <c r="AV153" s="14" t="s">
        <v>84</v>
      </c>
      <c r="AW153" s="14" t="s">
        <v>35</v>
      </c>
      <c r="AX153" s="14" t="s">
        <v>82</v>
      </c>
      <c r="AY153" s="216" t="s">
        <v>122</v>
      </c>
    </row>
    <row r="154" spans="1:65" s="2" customFormat="1" ht="16.5" customHeight="1">
      <c r="A154" s="36"/>
      <c r="B154" s="37"/>
      <c r="C154" s="176" t="s">
        <v>219</v>
      </c>
      <c r="D154" s="176" t="s">
        <v>124</v>
      </c>
      <c r="E154" s="177" t="s">
        <v>220</v>
      </c>
      <c r="F154" s="178" t="s">
        <v>221</v>
      </c>
      <c r="G154" s="179" t="s">
        <v>140</v>
      </c>
      <c r="H154" s="180">
        <v>1</v>
      </c>
      <c r="I154" s="181"/>
      <c r="J154" s="182">
        <f>ROUND(I154*H154,2)</f>
        <v>0</v>
      </c>
      <c r="K154" s="178" t="s">
        <v>128</v>
      </c>
      <c r="L154" s="41"/>
      <c r="M154" s="183" t="s">
        <v>28</v>
      </c>
      <c r="N154" s="184" t="s">
        <v>47</v>
      </c>
      <c r="O154" s="67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87" t="s">
        <v>129</v>
      </c>
      <c r="AT154" s="187" t="s">
        <v>124</v>
      </c>
      <c r="AU154" s="187" t="s">
        <v>84</v>
      </c>
      <c r="AY154" s="19" t="s">
        <v>122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9" t="s">
        <v>129</v>
      </c>
      <c r="BK154" s="188">
        <f>ROUND(I154*H154,2)</f>
        <v>0</v>
      </c>
      <c r="BL154" s="19" t="s">
        <v>129</v>
      </c>
      <c r="BM154" s="187" t="s">
        <v>222</v>
      </c>
    </row>
    <row r="155" spans="1:47" s="2" customFormat="1" ht="19.2">
      <c r="A155" s="36"/>
      <c r="B155" s="37"/>
      <c r="C155" s="38"/>
      <c r="D155" s="189" t="s">
        <v>131</v>
      </c>
      <c r="E155" s="38"/>
      <c r="F155" s="190" t="s">
        <v>223</v>
      </c>
      <c r="G155" s="38"/>
      <c r="H155" s="38"/>
      <c r="I155" s="191"/>
      <c r="J155" s="38"/>
      <c r="K155" s="38"/>
      <c r="L155" s="41"/>
      <c r="M155" s="192"/>
      <c r="N155" s="193"/>
      <c r="O155" s="67"/>
      <c r="P155" s="67"/>
      <c r="Q155" s="67"/>
      <c r="R155" s="67"/>
      <c r="S155" s="67"/>
      <c r="T155" s="68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131</v>
      </c>
      <c r="AU155" s="19" t="s">
        <v>84</v>
      </c>
    </row>
    <row r="156" spans="1:47" s="2" customFormat="1" ht="10.2">
      <c r="A156" s="36"/>
      <c r="B156" s="37"/>
      <c r="C156" s="38"/>
      <c r="D156" s="194" t="s">
        <v>133</v>
      </c>
      <c r="E156" s="38"/>
      <c r="F156" s="195" t="s">
        <v>224</v>
      </c>
      <c r="G156" s="38"/>
      <c r="H156" s="38"/>
      <c r="I156" s="191"/>
      <c r="J156" s="38"/>
      <c r="K156" s="38"/>
      <c r="L156" s="41"/>
      <c r="M156" s="192"/>
      <c r="N156" s="193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133</v>
      </c>
      <c r="AU156" s="19" t="s">
        <v>84</v>
      </c>
    </row>
    <row r="157" spans="2:51" s="13" customFormat="1" ht="10.2">
      <c r="B157" s="196"/>
      <c r="C157" s="197"/>
      <c r="D157" s="189" t="s">
        <v>135</v>
      </c>
      <c r="E157" s="198" t="s">
        <v>28</v>
      </c>
      <c r="F157" s="199" t="s">
        <v>225</v>
      </c>
      <c r="G157" s="197"/>
      <c r="H157" s="198" t="s">
        <v>28</v>
      </c>
      <c r="I157" s="200"/>
      <c r="J157" s="197"/>
      <c r="K157" s="197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135</v>
      </c>
      <c r="AU157" s="205" t="s">
        <v>84</v>
      </c>
      <c r="AV157" s="13" t="s">
        <v>82</v>
      </c>
      <c r="AW157" s="13" t="s">
        <v>35</v>
      </c>
      <c r="AX157" s="13" t="s">
        <v>74</v>
      </c>
      <c r="AY157" s="205" t="s">
        <v>122</v>
      </c>
    </row>
    <row r="158" spans="2:51" s="14" customFormat="1" ht="10.2">
      <c r="B158" s="206"/>
      <c r="C158" s="207"/>
      <c r="D158" s="189" t="s">
        <v>135</v>
      </c>
      <c r="E158" s="208" t="s">
        <v>28</v>
      </c>
      <c r="F158" s="209" t="s">
        <v>82</v>
      </c>
      <c r="G158" s="207"/>
      <c r="H158" s="210">
        <v>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135</v>
      </c>
      <c r="AU158" s="216" t="s">
        <v>84</v>
      </c>
      <c r="AV158" s="14" t="s">
        <v>84</v>
      </c>
      <c r="AW158" s="14" t="s">
        <v>35</v>
      </c>
      <c r="AX158" s="14" t="s">
        <v>82</v>
      </c>
      <c r="AY158" s="216" t="s">
        <v>122</v>
      </c>
    </row>
    <row r="159" spans="1:65" s="2" customFormat="1" ht="16.5" customHeight="1">
      <c r="A159" s="36"/>
      <c r="B159" s="37"/>
      <c r="C159" s="176" t="s">
        <v>226</v>
      </c>
      <c r="D159" s="176" t="s">
        <v>124</v>
      </c>
      <c r="E159" s="177" t="s">
        <v>227</v>
      </c>
      <c r="F159" s="178" t="s">
        <v>228</v>
      </c>
      <c r="G159" s="179" t="s">
        <v>173</v>
      </c>
      <c r="H159" s="180">
        <v>30.2</v>
      </c>
      <c r="I159" s="181"/>
      <c r="J159" s="182">
        <f>ROUND(I159*H159,2)</f>
        <v>0</v>
      </c>
      <c r="K159" s="178" t="s">
        <v>128</v>
      </c>
      <c r="L159" s="41"/>
      <c r="M159" s="183" t="s">
        <v>28</v>
      </c>
      <c r="N159" s="184" t="s">
        <v>47</v>
      </c>
      <c r="O159" s="67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87" t="s">
        <v>129</v>
      </c>
      <c r="AT159" s="187" t="s">
        <v>124</v>
      </c>
      <c r="AU159" s="187" t="s">
        <v>84</v>
      </c>
      <c r="AY159" s="19" t="s">
        <v>122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9" t="s">
        <v>129</v>
      </c>
      <c r="BK159" s="188">
        <f>ROUND(I159*H159,2)</f>
        <v>0</v>
      </c>
      <c r="BL159" s="19" t="s">
        <v>129</v>
      </c>
      <c r="BM159" s="187" t="s">
        <v>229</v>
      </c>
    </row>
    <row r="160" spans="1:47" s="2" customFormat="1" ht="19.2">
      <c r="A160" s="36"/>
      <c r="B160" s="37"/>
      <c r="C160" s="38"/>
      <c r="D160" s="189" t="s">
        <v>131</v>
      </c>
      <c r="E160" s="38"/>
      <c r="F160" s="190" t="s">
        <v>230</v>
      </c>
      <c r="G160" s="38"/>
      <c r="H160" s="38"/>
      <c r="I160" s="191"/>
      <c r="J160" s="38"/>
      <c r="K160" s="38"/>
      <c r="L160" s="41"/>
      <c r="M160" s="192"/>
      <c r="N160" s="193"/>
      <c r="O160" s="67"/>
      <c r="P160" s="67"/>
      <c r="Q160" s="67"/>
      <c r="R160" s="67"/>
      <c r="S160" s="67"/>
      <c r="T160" s="68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131</v>
      </c>
      <c r="AU160" s="19" t="s">
        <v>84</v>
      </c>
    </row>
    <row r="161" spans="1:47" s="2" customFormat="1" ht="10.2">
      <c r="A161" s="36"/>
      <c r="B161" s="37"/>
      <c r="C161" s="38"/>
      <c r="D161" s="194" t="s">
        <v>133</v>
      </c>
      <c r="E161" s="38"/>
      <c r="F161" s="195" t="s">
        <v>231</v>
      </c>
      <c r="G161" s="38"/>
      <c r="H161" s="38"/>
      <c r="I161" s="191"/>
      <c r="J161" s="38"/>
      <c r="K161" s="38"/>
      <c r="L161" s="41"/>
      <c r="M161" s="192"/>
      <c r="N161" s="193"/>
      <c r="O161" s="67"/>
      <c r="P161" s="67"/>
      <c r="Q161" s="67"/>
      <c r="R161" s="67"/>
      <c r="S161" s="67"/>
      <c r="T161" s="68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133</v>
      </c>
      <c r="AU161" s="19" t="s">
        <v>84</v>
      </c>
    </row>
    <row r="162" spans="2:51" s="13" customFormat="1" ht="10.2">
      <c r="B162" s="196"/>
      <c r="C162" s="197"/>
      <c r="D162" s="189" t="s">
        <v>135</v>
      </c>
      <c r="E162" s="198" t="s">
        <v>28</v>
      </c>
      <c r="F162" s="199" t="s">
        <v>232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135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122</v>
      </c>
    </row>
    <row r="163" spans="2:51" s="13" customFormat="1" ht="10.2">
      <c r="B163" s="196"/>
      <c r="C163" s="197"/>
      <c r="D163" s="189" t="s">
        <v>135</v>
      </c>
      <c r="E163" s="198" t="s">
        <v>28</v>
      </c>
      <c r="F163" s="199" t="s">
        <v>233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135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122</v>
      </c>
    </row>
    <row r="164" spans="2:51" s="14" customFormat="1" ht="10.2">
      <c r="B164" s="206"/>
      <c r="C164" s="207"/>
      <c r="D164" s="189" t="s">
        <v>135</v>
      </c>
      <c r="E164" s="208" t="s">
        <v>28</v>
      </c>
      <c r="F164" s="209" t="s">
        <v>218</v>
      </c>
      <c r="G164" s="207"/>
      <c r="H164" s="210">
        <v>12.6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135</v>
      </c>
      <c r="AU164" s="216" t="s">
        <v>84</v>
      </c>
      <c r="AV164" s="14" t="s">
        <v>84</v>
      </c>
      <c r="AW164" s="14" t="s">
        <v>35</v>
      </c>
      <c r="AX164" s="14" t="s">
        <v>74</v>
      </c>
      <c r="AY164" s="216" t="s">
        <v>122</v>
      </c>
    </row>
    <row r="165" spans="2:51" s="13" customFormat="1" ht="10.2">
      <c r="B165" s="196"/>
      <c r="C165" s="197"/>
      <c r="D165" s="189" t="s">
        <v>135</v>
      </c>
      <c r="E165" s="198" t="s">
        <v>28</v>
      </c>
      <c r="F165" s="199" t="s">
        <v>234</v>
      </c>
      <c r="G165" s="197"/>
      <c r="H165" s="198" t="s">
        <v>28</v>
      </c>
      <c r="I165" s="200"/>
      <c r="J165" s="197"/>
      <c r="K165" s="197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135</v>
      </c>
      <c r="AU165" s="205" t="s">
        <v>84</v>
      </c>
      <c r="AV165" s="13" t="s">
        <v>82</v>
      </c>
      <c r="AW165" s="13" t="s">
        <v>35</v>
      </c>
      <c r="AX165" s="13" t="s">
        <v>74</v>
      </c>
      <c r="AY165" s="205" t="s">
        <v>122</v>
      </c>
    </row>
    <row r="166" spans="2:51" s="14" customFormat="1" ht="10.2">
      <c r="B166" s="206"/>
      <c r="C166" s="207"/>
      <c r="D166" s="189" t="s">
        <v>135</v>
      </c>
      <c r="E166" s="208" t="s">
        <v>28</v>
      </c>
      <c r="F166" s="209" t="s">
        <v>235</v>
      </c>
      <c r="G166" s="207"/>
      <c r="H166" s="210">
        <v>16.8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135</v>
      </c>
      <c r="AU166" s="216" t="s">
        <v>84</v>
      </c>
      <c r="AV166" s="14" t="s">
        <v>84</v>
      </c>
      <c r="AW166" s="14" t="s">
        <v>35</v>
      </c>
      <c r="AX166" s="14" t="s">
        <v>74</v>
      </c>
      <c r="AY166" s="216" t="s">
        <v>122</v>
      </c>
    </row>
    <row r="167" spans="2:51" s="13" customFormat="1" ht="10.2">
      <c r="B167" s="196"/>
      <c r="C167" s="197"/>
      <c r="D167" s="189" t="s">
        <v>135</v>
      </c>
      <c r="E167" s="198" t="s">
        <v>28</v>
      </c>
      <c r="F167" s="199" t="s">
        <v>236</v>
      </c>
      <c r="G167" s="197"/>
      <c r="H167" s="198" t="s">
        <v>28</v>
      </c>
      <c r="I167" s="200"/>
      <c r="J167" s="197"/>
      <c r="K167" s="197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135</v>
      </c>
      <c r="AU167" s="205" t="s">
        <v>84</v>
      </c>
      <c r="AV167" s="13" t="s">
        <v>82</v>
      </c>
      <c r="AW167" s="13" t="s">
        <v>35</v>
      </c>
      <c r="AX167" s="13" t="s">
        <v>74</v>
      </c>
      <c r="AY167" s="205" t="s">
        <v>122</v>
      </c>
    </row>
    <row r="168" spans="2:51" s="14" customFormat="1" ht="10.2">
      <c r="B168" s="206"/>
      <c r="C168" s="207"/>
      <c r="D168" s="189" t="s">
        <v>135</v>
      </c>
      <c r="E168" s="208" t="s">
        <v>28</v>
      </c>
      <c r="F168" s="209" t="s">
        <v>237</v>
      </c>
      <c r="G168" s="207"/>
      <c r="H168" s="210">
        <v>0.8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135</v>
      </c>
      <c r="AU168" s="216" t="s">
        <v>84</v>
      </c>
      <c r="AV168" s="14" t="s">
        <v>84</v>
      </c>
      <c r="AW168" s="14" t="s">
        <v>35</v>
      </c>
      <c r="AX168" s="14" t="s">
        <v>74</v>
      </c>
      <c r="AY168" s="216" t="s">
        <v>122</v>
      </c>
    </row>
    <row r="169" spans="2:51" s="16" customFormat="1" ht="10.2">
      <c r="B169" s="228"/>
      <c r="C169" s="229"/>
      <c r="D169" s="189" t="s">
        <v>135</v>
      </c>
      <c r="E169" s="230" t="s">
        <v>28</v>
      </c>
      <c r="F169" s="231" t="s">
        <v>198</v>
      </c>
      <c r="G169" s="229"/>
      <c r="H169" s="232">
        <v>30.2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135</v>
      </c>
      <c r="AU169" s="238" t="s">
        <v>84</v>
      </c>
      <c r="AV169" s="16" t="s">
        <v>129</v>
      </c>
      <c r="AW169" s="16" t="s">
        <v>35</v>
      </c>
      <c r="AX169" s="16" t="s">
        <v>82</v>
      </c>
      <c r="AY169" s="238" t="s">
        <v>122</v>
      </c>
    </row>
    <row r="170" spans="1:65" s="2" customFormat="1" ht="16.5" customHeight="1">
      <c r="A170" s="36"/>
      <c r="B170" s="37"/>
      <c r="C170" s="176" t="s">
        <v>238</v>
      </c>
      <c r="D170" s="176" t="s">
        <v>124</v>
      </c>
      <c r="E170" s="177" t="s">
        <v>239</v>
      </c>
      <c r="F170" s="178" t="s">
        <v>240</v>
      </c>
      <c r="G170" s="179" t="s">
        <v>173</v>
      </c>
      <c r="H170" s="180">
        <v>16.8</v>
      </c>
      <c r="I170" s="181"/>
      <c r="J170" s="182">
        <f>ROUND(I170*H170,2)</f>
        <v>0</v>
      </c>
      <c r="K170" s="178" t="s">
        <v>128</v>
      </c>
      <c r="L170" s="41"/>
      <c r="M170" s="183" t="s">
        <v>28</v>
      </c>
      <c r="N170" s="184" t="s">
        <v>47</v>
      </c>
      <c r="O170" s="67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87" t="s">
        <v>129</v>
      </c>
      <c r="AT170" s="187" t="s">
        <v>124</v>
      </c>
      <c r="AU170" s="187" t="s">
        <v>84</v>
      </c>
      <c r="AY170" s="19" t="s">
        <v>122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9" t="s">
        <v>129</v>
      </c>
      <c r="BK170" s="188">
        <f>ROUND(I170*H170,2)</f>
        <v>0</v>
      </c>
      <c r="BL170" s="19" t="s">
        <v>129</v>
      </c>
      <c r="BM170" s="187" t="s">
        <v>241</v>
      </c>
    </row>
    <row r="171" spans="1:47" s="2" customFormat="1" ht="19.2">
      <c r="A171" s="36"/>
      <c r="B171" s="37"/>
      <c r="C171" s="38"/>
      <c r="D171" s="189" t="s">
        <v>131</v>
      </c>
      <c r="E171" s="38"/>
      <c r="F171" s="190" t="s">
        <v>242</v>
      </c>
      <c r="G171" s="38"/>
      <c r="H171" s="38"/>
      <c r="I171" s="191"/>
      <c r="J171" s="38"/>
      <c r="K171" s="38"/>
      <c r="L171" s="41"/>
      <c r="M171" s="192"/>
      <c r="N171" s="193"/>
      <c r="O171" s="67"/>
      <c r="P171" s="67"/>
      <c r="Q171" s="67"/>
      <c r="R171" s="67"/>
      <c r="S171" s="67"/>
      <c r="T171" s="6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131</v>
      </c>
      <c r="AU171" s="19" t="s">
        <v>84</v>
      </c>
    </row>
    <row r="172" spans="1:47" s="2" customFormat="1" ht="10.2">
      <c r="A172" s="36"/>
      <c r="B172" s="37"/>
      <c r="C172" s="38"/>
      <c r="D172" s="194" t="s">
        <v>133</v>
      </c>
      <c r="E172" s="38"/>
      <c r="F172" s="195" t="s">
        <v>243</v>
      </c>
      <c r="G172" s="38"/>
      <c r="H172" s="38"/>
      <c r="I172" s="191"/>
      <c r="J172" s="38"/>
      <c r="K172" s="38"/>
      <c r="L172" s="41"/>
      <c r="M172" s="192"/>
      <c r="N172" s="193"/>
      <c r="O172" s="67"/>
      <c r="P172" s="67"/>
      <c r="Q172" s="67"/>
      <c r="R172" s="67"/>
      <c r="S172" s="67"/>
      <c r="T172" s="68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133</v>
      </c>
      <c r="AU172" s="19" t="s">
        <v>84</v>
      </c>
    </row>
    <row r="173" spans="2:51" s="13" customFormat="1" ht="10.2">
      <c r="B173" s="196"/>
      <c r="C173" s="197"/>
      <c r="D173" s="189" t="s">
        <v>135</v>
      </c>
      <c r="E173" s="198" t="s">
        <v>28</v>
      </c>
      <c r="F173" s="199" t="s">
        <v>244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135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122</v>
      </c>
    </row>
    <row r="174" spans="2:51" s="14" customFormat="1" ht="10.2">
      <c r="B174" s="206"/>
      <c r="C174" s="207"/>
      <c r="D174" s="189" t="s">
        <v>135</v>
      </c>
      <c r="E174" s="208" t="s">
        <v>28</v>
      </c>
      <c r="F174" s="209" t="s">
        <v>235</v>
      </c>
      <c r="G174" s="207"/>
      <c r="H174" s="210">
        <v>16.8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135</v>
      </c>
      <c r="AU174" s="216" t="s">
        <v>84</v>
      </c>
      <c r="AV174" s="14" t="s">
        <v>84</v>
      </c>
      <c r="AW174" s="14" t="s">
        <v>35</v>
      </c>
      <c r="AX174" s="14" t="s">
        <v>82</v>
      </c>
      <c r="AY174" s="216" t="s">
        <v>122</v>
      </c>
    </row>
    <row r="175" spans="1:65" s="2" customFormat="1" ht="16.5" customHeight="1">
      <c r="A175" s="36"/>
      <c r="B175" s="37"/>
      <c r="C175" s="176" t="s">
        <v>245</v>
      </c>
      <c r="D175" s="176" t="s">
        <v>124</v>
      </c>
      <c r="E175" s="177" t="s">
        <v>246</v>
      </c>
      <c r="F175" s="178" t="s">
        <v>247</v>
      </c>
      <c r="G175" s="179" t="s">
        <v>173</v>
      </c>
      <c r="H175" s="180">
        <v>4.5</v>
      </c>
      <c r="I175" s="181"/>
      <c r="J175" s="182">
        <f>ROUND(I175*H175,2)</f>
        <v>0</v>
      </c>
      <c r="K175" s="178" t="s">
        <v>128</v>
      </c>
      <c r="L175" s="41"/>
      <c r="M175" s="183" t="s">
        <v>28</v>
      </c>
      <c r="N175" s="184" t="s">
        <v>47</v>
      </c>
      <c r="O175" s="67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129</v>
      </c>
      <c r="AT175" s="187" t="s">
        <v>124</v>
      </c>
      <c r="AU175" s="187" t="s">
        <v>84</v>
      </c>
      <c r="AY175" s="19" t="s">
        <v>122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9" t="s">
        <v>129</v>
      </c>
      <c r="BK175" s="188">
        <f>ROUND(I175*H175,2)</f>
        <v>0</v>
      </c>
      <c r="BL175" s="19" t="s">
        <v>129</v>
      </c>
      <c r="BM175" s="187" t="s">
        <v>248</v>
      </c>
    </row>
    <row r="176" spans="1:47" s="2" customFormat="1" ht="19.2">
      <c r="A176" s="36"/>
      <c r="B176" s="37"/>
      <c r="C176" s="38"/>
      <c r="D176" s="189" t="s">
        <v>131</v>
      </c>
      <c r="E176" s="38"/>
      <c r="F176" s="190" t="s">
        <v>249</v>
      </c>
      <c r="G176" s="38"/>
      <c r="H176" s="38"/>
      <c r="I176" s="191"/>
      <c r="J176" s="38"/>
      <c r="K176" s="38"/>
      <c r="L176" s="41"/>
      <c r="M176" s="192"/>
      <c r="N176" s="193"/>
      <c r="O176" s="67"/>
      <c r="P176" s="67"/>
      <c r="Q176" s="67"/>
      <c r="R176" s="67"/>
      <c r="S176" s="67"/>
      <c r="T176" s="68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131</v>
      </c>
      <c r="AU176" s="19" t="s">
        <v>84</v>
      </c>
    </row>
    <row r="177" spans="1:47" s="2" customFormat="1" ht="10.2">
      <c r="A177" s="36"/>
      <c r="B177" s="37"/>
      <c r="C177" s="38"/>
      <c r="D177" s="194" t="s">
        <v>133</v>
      </c>
      <c r="E177" s="38"/>
      <c r="F177" s="195" t="s">
        <v>250</v>
      </c>
      <c r="G177" s="38"/>
      <c r="H177" s="38"/>
      <c r="I177" s="191"/>
      <c r="J177" s="38"/>
      <c r="K177" s="38"/>
      <c r="L177" s="41"/>
      <c r="M177" s="192"/>
      <c r="N177" s="193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133</v>
      </c>
      <c r="AU177" s="19" t="s">
        <v>84</v>
      </c>
    </row>
    <row r="178" spans="2:51" s="13" customFormat="1" ht="10.2">
      <c r="B178" s="196"/>
      <c r="C178" s="197"/>
      <c r="D178" s="189" t="s">
        <v>135</v>
      </c>
      <c r="E178" s="198" t="s">
        <v>28</v>
      </c>
      <c r="F178" s="199" t="s">
        <v>251</v>
      </c>
      <c r="G178" s="197"/>
      <c r="H178" s="198" t="s">
        <v>28</v>
      </c>
      <c r="I178" s="200"/>
      <c r="J178" s="197"/>
      <c r="K178" s="197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135</v>
      </c>
      <c r="AU178" s="205" t="s">
        <v>84</v>
      </c>
      <c r="AV178" s="13" t="s">
        <v>82</v>
      </c>
      <c r="AW178" s="13" t="s">
        <v>35</v>
      </c>
      <c r="AX178" s="13" t="s">
        <v>74</v>
      </c>
      <c r="AY178" s="205" t="s">
        <v>122</v>
      </c>
    </row>
    <row r="179" spans="2:51" s="13" customFormat="1" ht="10.2">
      <c r="B179" s="196"/>
      <c r="C179" s="197"/>
      <c r="D179" s="189" t="s">
        <v>135</v>
      </c>
      <c r="E179" s="198" t="s">
        <v>28</v>
      </c>
      <c r="F179" s="199" t="s">
        <v>252</v>
      </c>
      <c r="G179" s="197"/>
      <c r="H179" s="198" t="s">
        <v>28</v>
      </c>
      <c r="I179" s="200"/>
      <c r="J179" s="197"/>
      <c r="K179" s="197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135</v>
      </c>
      <c r="AU179" s="205" t="s">
        <v>84</v>
      </c>
      <c r="AV179" s="13" t="s">
        <v>82</v>
      </c>
      <c r="AW179" s="13" t="s">
        <v>35</v>
      </c>
      <c r="AX179" s="13" t="s">
        <v>74</v>
      </c>
      <c r="AY179" s="205" t="s">
        <v>122</v>
      </c>
    </row>
    <row r="180" spans="2:51" s="14" customFormat="1" ht="10.2">
      <c r="B180" s="206"/>
      <c r="C180" s="207"/>
      <c r="D180" s="189" t="s">
        <v>135</v>
      </c>
      <c r="E180" s="208" t="s">
        <v>28</v>
      </c>
      <c r="F180" s="209" t="s">
        <v>253</v>
      </c>
      <c r="G180" s="207"/>
      <c r="H180" s="210">
        <v>0.8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135</v>
      </c>
      <c r="AU180" s="216" t="s">
        <v>84</v>
      </c>
      <c r="AV180" s="14" t="s">
        <v>84</v>
      </c>
      <c r="AW180" s="14" t="s">
        <v>35</v>
      </c>
      <c r="AX180" s="14" t="s">
        <v>74</v>
      </c>
      <c r="AY180" s="216" t="s">
        <v>122</v>
      </c>
    </row>
    <row r="181" spans="2:51" s="13" customFormat="1" ht="10.2">
      <c r="B181" s="196"/>
      <c r="C181" s="197"/>
      <c r="D181" s="189" t="s">
        <v>135</v>
      </c>
      <c r="E181" s="198" t="s">
        <v>28</v>
      </c>
      <c r="F181" s="199" t="s">
        <v>254</v>
      </c>
      <c r="G181" s="197"/>
      <c r="H181" s="198" t="s">
        <v>28</v>
      </c>
      <c r="I181" s="200"/>
      <c r="J181" s="197"/>
      <c r="K181" s="197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135</v>
      </c>
      <c r="AU181" s="205" t="s">
        <v>84</v>
      </c>
      <c r="AV181" s="13" t="s">
        <v>82</v>
      </c>
      <c r="AW181" s="13" t="s">
        <v>35</v>
      </c>
      <c r="AX181" s="13" t="s">
        <v>74</v>
      </c>
      <c r="AY181" s="205" t="s">
        <v>122</v>
      </c>
    </row>
    <row r="182" spans="2:51" s="14" customFormat="1" ht="10.2">
      <c r="B182" s="206"/>
      <c r="C182" s="207"/>
      <c r="D182" s="189" t="s">
        <v>135</v>
      </c>
      <c r="E182" s="208" t="s">
        <v>28</v>
      </c>
      <c r="F182" s="209" t="s">
        <v>255</v>
      </c>
      <c r="G182" s="207"/>
      <c r="H182" s="210">
        <v>3.7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135</v>
      </c>
      <c r="AU182" s="216" t="s">
        <v>84</v>
      </c>
      <c r="AV182" s="14" t="s">
        <v>84</v>
      </c>
      <c r="AW182" s="14" t="s">
        <v>35</v>
      </c>
      <c r="AX182" s="14" t="s">
        <v>74</v>
      </c>
      <c r="AY182" s="216" t="s">
        <v>122</v>
      </c>
    </row>
    <row r="183" spans="2:51" s="16" customFormat="1" ht="10.2">
      <c r="B183" s="228"/>
      <c r="C183" s="229"/>
      <c r="D183" s="189" t="s">
        <v>135</v>
      </c>
      <c r="E183" s="230" t="s">
        <v>28</v>
      </c>
      <c r="F183" s="231" t="s">
        <v>198</v>
      </c>
      <c r="G183" s="229"/>
      <c r="H183" s="232">
        <v>4.5</v>
      </c>
      <c r="I183" s="233"/>
      <c r="J183" s="229"/>
      <c r="K183" s="229"/>
      <c r="L183" s="234"/>
      <c r="M183" s="235"/>
      <c r="N183" s="236"/>
      <c r="O183" s="236"/>
      <c r="P183" s="236"/>
      <c r="Q183" s="236"/>
      <c r="R183" s="236"/>
      <c r="S183" s="236"/>
      <c r="T183" s="237"/>
      <c r="AT183" s="238" t="s">
        <v>135</v>
      </c>
      <c r="AU183" s="238" t="s">
        <v>84</v>
      </c>
      <c r="AV183" s="16" t="s">
        <v>129</v>
      </c>
      <c r="AW183" s="16" t="s">
        <v>35</v>
      </c>
      <c r="AX183" s="16" t="s">
        <v>82</v>
      </c>
      <c r="AY183" s="238" t="s">
        <v>122</v>
      </c>
    </row>
    <row r="184" spans="1:65" s="2" customFormat="1" ht="16.5" customHeight="1">
      <c r="A184" s="36"/>
      <c r="B184" s="37"/>
      <c r="C184" s="239" t="s">
        <v>8</v>
      </c>
      <c r="D184" s="239" t="s">
        <v>256</v>
      </c>
      <c r="E184" s="240" t="s">
        <v>257</v>
      </c>
      <c r="F184" s="241" t="s">
        <v>258</v>
      </c>
      <c r="G184" s="242" t="s">
        <v>259</v>
      </c>
      <c r="H184" s="243">
        <v>3.7</v>
      </c>
      <c r="I184" s="244"/>
      <c r="J184" s="245">
        <f>ROUND(I184*H184,2)</f>
        <v>0</v>
      </c>
      <c r="K184" s="241" t="s">
        <v>128</v>
      </c>
      <c r="L184" s="246"/>
      <c r="M184" s="247" t="s">
        <v>28</v>
      </c>
      <c r="N184" s="248" t="s">
        <v>47</v>
      </c>
      <c r="O184" s="67"/>
      <c r="P184" s="185">
        <f>O184*H184</f>
        <v>0</v>
      </c>
      <c r="Q184" s="185">
        <v>1</v>
      </c>
      <c r="R184" s="185">
        <f>Q184*H184</f>
        <v>3.7</v>
      </c>
      <c r="S184" s="185">
        <v>0</v>
      </c>
      <c r="T184" s="186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87" t="s">
        <v>179</v>
      </c>
      <c r="AT184" s="187" t="s">
        <v>256</v>
      </c>
      <c r="AU184" s="187" t="s">
        <v>84</v>
      </c>
      <c r="AY184" s="19" t="s">
        <v>122</v>
      </c>
      <c r="BE184" s="188">
        <f>IF(N184="základní",J184,0)</f>
        <v>0</v>
      </c>
      <c r="BF184" s="188">
        <f>IF(N184="snížená",J184,0)</f>
        <v>0</v>
      </c>
      <c r="BG184" s="188">
        <f>IF(N184="zákl. přenesená",J184,0)</f>
        <v>0</v>
      </c>
      <c r="BH184" s="188">
        <f>IF(N184="sníž. přenesená",J184,0)</f>
        <v>0</v>
      </c>
      <c r="BI184" s="188">
        <f>IF(N184="nulová",J184,0)</f>
        <v>0</v>
      </c>
      <c r="BJ184" s="19" t="s">
        <v>129</v>
      </c>
      <c r="BK184" s="188">
        <f>ROUND(I184*H184,2)</f>
        <v>0</v>
      </c>
      <c r="BL184" s="19" t="s">
        <v>129</v>
      </c>
      <c r="BM184" s="187" t="s">
        <v>260</v>
      </c>
    </row>
    <row r="185" spans="1:47" s="2" customFormat="1" ht="10.2">
      <c r="A185" s="36"/>
      <c r="B185" s="37"/>
      <c r="C185" s="38"/>
      <c r="D185" s="189" t="s">
        <v>131</v>
      </c>
      <c r="E185" s="38"/>
      <c r="F185" s="190" t="s">
        <v>258</v>
      </c>
      <c r="G185" s="38"/>
      <c r="H185" s="38"/>
      <c r="I185" s="191"/>
      <c r="J185" s="38"/>
      <c r="K185" s="38"/>
      <c r="L185" s="41"/>
      <c r="M185" s="192"/>
      <c r="N185" s="193"/>
      <c r="O185" s="67"/>
      <c r="P185" s="67"/>
      <c r="Q185" s="67"/>
      <c r="R185" s="67"/>
      <c r="S185" s="67"/>
      <c r="T185" s="68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131</v>
      </c>
      <c r="AU185" s="19" t="s">
        <v>84</v>
      </c>
    </row>
    <row r="186" spans="1:47" s="2" customFormat="1" ht="10.2">
      <c r="A186" s="36"/>
      <c r="B186" s="37"/>
      <c r="C186" s="38"/>
      <c r="D186" s="194" t="s">
        <v>133</v>
      </c>
      <c r="E186" s="38"/>
      <c r="F186" s="195" t="s">
        <v>261</v>
      </c>
      <c r="G186" s="38"/>
      <c r="H186" s="38"/>
      <c r="I186" s="191"/>
      <c r="J186" s="38"/>
      <c r="K186" s="38"/>
      <c r="L186" s="41"/>
      <c r="M186" s="192"/>
      <c r="N186" s="193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133</v>
      </c>
      <c r="AU186" s="19" t="s">
        <v>84</v>
      </c>
    </row>
    <row r="187" spans="2:51" s="13" customFormat="1" ht="10.2">
      <c r="B187" s="196"/>
      <c r="C187" s="197"/>
      <c r="D187" s="189" t="s">
        <v>135</v>
      </c>
      <c r="E187" s="198" t="s">
        <v>28</v>
      </c>
      <c r="F187" s="199" t="s">
        <v>262</v>
      </c>
      <c r="G187" s="197"/>
      <c r="H187" s="198" t="s">
        <v>28</v>
      </c>
      <c r="I187" s="200"/>
      <c r="J187" s="197"/>
      <c r="K187" s="197"/>
      <c r="L187" s="201"/>
      <c r="M187" s="202"/>
      <c r="N187" s="203"/>
      <c r="O187" s="203"/>
      <c r="P187" s="203"/>
      <c r="Q187" s="203"/>
      <c r="R187" s="203"/>
      <c r="S187" s="203"/>
      <c r="T187" s="204"/>
      <c r="AT187" s="205" t="s">
        <v>135</v>
      </c>
      <c r="AU187" s="205" t="s">
        <v>84</v>
      </c>
      <c r="AV187" s="13" t="s">
        <v>82</v>
      </c>
      <c r="AW187" s="13" t="s">
        <v>35</v>
      </c>
      <c r="AX187" s="13" t="s">
        <v>74</v>
      </c>
      <c r="AY187" s="205" t="s">
        <v>122</v>
      </c>
    </row>
    <row r="188" spans="2:51" s="14" customFormat="1" ht="10.2">
      <c r="B188" s="206"/>
      <c r="C188" s="207"/>
      <c r="D188" s="189" t="s">
        <v>135</v>
      </c>
      <c r="E188" s="208" t="s">
        <v>28</v>
      </c>
      <c r="F188" s="209" t="s">
        <v>263</v>
      </c>
      <c r="G188" s="207"/>
      <c r="H188" s="210">
        <v>3.7</v>
      </c>
      <c r="I188" s="211"/>
      <c r="J188" s="207"/>
      <c r="K188" s="207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135</v>
      </c>
      <c r="AU188" s="216" t="s">
        <v>84</v>
      </c>
      <c r="AV188" s="14" t="s">
        <v>84</v>
      </c>
      <c r="AW188" s="14" t="s">
        <v>35</v>
      </c>
      <c r="AX188" s="14" t="s">
        <v>82</v>
      </c>
      <c r="AY188" s="216" t="s">
        <v>122</v>
      </c>
    </row>
    <row r="189" spans="1:65" s="2" customFormat="1" ht="16.5" customHeight="1">
      <c r="A189" s="36"/>
      <c r="B189" s="37"/>
      <c r="C189" s="176" t="s">
        <v>264</v>
      </c>
      <c r="D189" s="176" t="s">
        <v>124</v>
      </c>
      <c r="E189" s="177" t="s">
        <v>265</v>
      </c>
      <c r="F189" s="178" t="s">
        <v>266</v>
      </c>
      <c r="G189" s="179" t="s">
        <v>173</v>
      </c>
      <c r="H189" s="180">
        <v>12.6</v>
      </c>
      <c r="I189" s="181"/>
      <c r="J189" s="182">
        <f>ROUND(I189*H189,2)</f>
        <v>0</v>
      </c>
      <c r="K189" s="178" t="s">
        <v>128</v>
      </c>
      <c r="L189" s="41"/>
      <c r="M189" s="183" t="s">
        <v>28</v>
      </c>
      <c r="N189" s="184" t="s">
        <v>47</v>
      </c>
      <c r="O189" s="67"/>
      <c r="P189" s="185">
        <f>O189*H189</f>
        <v>0</v>
      </c>
      <c r="Q189" s="185">
        <v>0</v>
      </c>
      <c r="R189" s="185">
        <f>Q189*H189</f>
        <v>0</v>
      </c>
      <c r="S189" s="185">
        <v>0</v>
      </c>
      <c r="T189" s="186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87" t="s">
        <v>129</v>
      </c>
      <c r="AT189" s="187" t="s">
        <v>124</v>
      </c>
      <c r="AU189" s="187" t="s">
        <v>84</v>
      </c>
      <c r="AY189" s="19" t="s">
        <v>122</v>
      </c>
      <c r="BE189" s="188">
        <f>IF(N189="základní",J189,0)</f>
        <v>0</v>
      </c>
      <c r="BF189" s="188">
        <f>IF(N189="snížená",J189,0)</f>
        <v>0</v>
      </c>
      <c r="BG189" s="188">
        <f>IF(N189="zákl. přenesená",J189,0)</f>
        <v>0</v>
      </c>
      <c r="BH189" s="188">
        <f>IF(N189="sníž. přenesená",J189,0)</f>
        <v>0</v>
      </c>
      <c r="BI189" s="188">
        <f>IF(N189="nulová",J189,0)</f>
        <v>0</v>
      </c>
      <c r="BJ189" s="19" t="s">
        <v>129</v>
      </c>
      <c r="BK189" s="188">
        <f>ROUND(I189*H189,2)</f>
        <v>0</v>
      </c>
      <c r="BL189" s="19" t="s">
        <v>129</v>
      </c>
      <c r="BM189" s="187" t="s">
        <v>267</v>
      </c>
    </row>
    <row r="190" spans="1:47" s="2" customFormat="1" ht="10.2">
      <c r="A190" s="36"/>
      <c r="B190" s="37"/>
      <c r="C190" s="38"/>
      <c r="D190" s="189" t="s">
        <v>131</v>
      </c>
      <c r="E190" s="38"/>
      <c r="F190" s="190" t="s">
        <v>268</v>
      </c>
      <c r="G190" s="38"/>
      <c r="H190" s="38"/>
      <c r="I190" s="191"/>
      <c r="J190" s="38"/>
      <c r="K190" s="38"/>
      <c r="L190" s="41"/>
      <c r="M190" s="192"/>
      <c r="N190" s="193"/>
      <c r="O190" s="67"/>
      <c r="P190" s="67"/>
      <c r="Q190" s="67"/>
      <c r="R190" s="67"/>
      <c r="S190" s="67"/>
      <c r="T190" s="68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131</v>
      </c>
      <c r="AU190" s="19" t="s">
        <v>84</v>
      </c>
    </row>
    <row r="191" spans="1:47" s="2" customFormat="1" ht="10.2">
      <c r="A191" s="36"/>
      <c r="B191" s="37"/>
      <c r="C191" s="38"/>
      <c r="D191" s="194" t="s">
        <v>133</v>
      </c>
      <c r="E191" s="38"/>
      <c r="F191" s="195" t="s">
        <v>269</v>
      </c>
      <c r="G191" s="38"/>
      <c r="H191" s="38"/>
      <c r="I191" s="191"/>
      <c r="J191" s="38"/>
      <c r="K191" s="38"/>
      <c r="L191" s="41"/>
      <c r="M191" s="192"/>
      <c r="N191" s="193"/>
      <c r="O191" s="67"/>
      <c r="P191" s="67"/>
      <c r="Q191" s="67"/>
      <c r="R191" s="67"/>
      <c r="S191" s="67"/>
      <c r="T191" s="68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133</v>
      </c>
      <c r="AU191" s="19" t="s">
        <v>84</v>
      </c>
    </row>
    <row r="192" spans="2:51" s="13" customFormat="1" ht="10.2">
      <c r="B192" s="196"/>
      <c r="C192" s="197"/>
      <c r="D192" s="189" t="s">
        <v>135</v>
      </c>
      <c r="E192" s="198" t="s">
        <v>28</v>
      </c>
      <c r="F192" s="199" t="s">
        <v>233</v>
      </c>
      <c r="G192" s="197"/>
      <c r="H192" s="198" t="s">
        <v>28</v>
      </c>
      <c r="I192" s="200"/>
      <c r="J192" s="197"/>
      <c r="K192" s="197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135</v>
      </c>
      <c r="AU192" s="205" t="s">
        <v>84</v>
      </c>
      <c r="AV192" s="13" t="s">
        <v>82</v>
      </c>
      <c r="AW192" s="13" t="s">
        <v>35</v>
      </c>
      <c r="AX192" s="13" t="s">
        <v>74</v>
      </c>
      <c r="AY192" s="205" t="s">
        <v>122</v>
      </c>
    </row>
    <row r="193" spans="2:51" s="14" customFormat="1" ht="10.2">
      <c r="B193" s="206"/>
      <c r="C193" s="207"/>
      <c r="D193" s="189" t="s">
        <v>135</v>
      </c>
      <c r="E193" s="208" t="s">
        <v>28</v>
      </c>
      <c r="F193" s="209" t="s">
        <v>218</v>
      </c>
      <c r="G193" s="207"/>
      <c r="H193" s="210">
        <v>12.6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135</v>
      </c>
      <c r="AU193" s="216" t="s">
        <v>84</v>
      </c>
      <c r="AV193" s="14" t="s">
        <v>84</v>
      </c>
      <c r="AW193" s="14" t="s">
        <v>35</v>
      </c>
      <c r="AX193" s="14" t="s">
        <v>82</v>
      </c>
      <c r="AY193" s="216" t="s">
        <v>122</v>
      </c>
    </row>
    <row r="194" spans="1:65" s="2" customFormat="1" ht="16.5" customHeight="1">
      <c r="A194" s="36"/>
      <c r="B194" s="37"/>
      <c r="C194" s="176" t="s">
        <v>270</v>
      </c>
      <c r="D194" s="176" t="s">
        <v>124</v>
      </c>
      <c r="E194" s="177" t="s">
        <v>271</v>
      </c>
      <c r="F194" s="178" t="s">
        <v>272</v>
      </c>
      <c r="G194" s="179" t="s">
        <v>127</v>
      </c>
      <c r="H194" s="180">
        <v>29.35</v>
      </c>
      <c r="I194" s="181"/>
      <c r="J194" s="182">
        <f>ROUND(I194*H194,2)</f>
        <v>0</v>
      </c>
      <c r="K194" s="178" t="s">
        <v>128</v>
      </c>
      <c r="L194" s="41"/>
      <c r="M194" s="183" t="s">
        <v>28</v>
      </c>
      <c r="N194" s="184" t="s">
        <v>47</v>
      </c>
      <c r="O194" s="67"/>
      <c r="P194" s="185">
        <f>O194*H194</f>
        <v>0</v>
      </c>
      <c r="Q194" s="185">
        <v>0</v>
      </c>
      <c r="R194" s="185">
        <f>Q194*H194</f>
        <v>0</v>
      </c>
      <c r="S194" s="185">
        <v>0</v>
      </c>
      <c r="T194" s="186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7" t="s">
        <v>129</v>
      </c>
      <c r="AT194" s="187" t="s">
        <v>124</v>
      </c>
      <c r="AU194" s="187" t="s">
        <v>84</v>
      </c>
      <c r="AY194" s="19" t="s">
        <v>122</v>
      </c>
      <c r="BE194" s="188">
        <f>IF(N194="základní",J194,0)</f>
        <v>0</v>
      </c>
      <c r="BF194" s="188">
        <f>IF(N194="snížená",J194,0)</f>
        <v>0</v>
      </c>
      <c r="BG194" s="188">
        <f>IF(N194="zákl. přenesená",J194,0)</f>
        <v>0</v>
      </c>
      <c r="BH194" s="188">
        <f>IF(N194="sníž. přenesená",J194,0)</f>
        <v>0</v>
      </c>
      <c r="BI194" s="188">
        <f>IF(N194="nulová",J194,0)</f>
        <v>0</v>
      </c>
      <c r="BJ194" s="19" t="s">
        <v>129</v>
      </c>
      <c r="BK194" s="188">
        <f>ROUND(I194*H194,2)</f>
        <v>0</v>
      </c>
      <c r="BL194" s="19" t="s">
        <v>129</v>
      </c>
      <c r="BM194" s="187" t="s">
        <v>273</v>
      </c>
    </row>
    <row r="195" spans="1:47" s="2" customFormat="1" ht="10.2">
      <c r="A195" s="36"/>
      <c r="B195" s="37"/>
      <c r="C195" s="38"/>
      <c r="D195" s="189" t="s">
        <v>131</v>
      </c>
      <c r="E195" s="38"/>
      <c r="F195" s="190" t="s">
        <v>274</v>
      </c>
      <c r="G195" s="38"/>
      <c r="H195" s="38"/>
      <c r="I195" s="191"/>
      <c r="J195" s="38"/>
      <c r="K195" s="38"/>
      <c r="L195" s="41"/>
      <c r="M195" s="192"/>
      <c r="N195" s="193"/>
      <c r="O195" s="67"/>
      <c r="P195" s="67"/>
      <c r="Q195" s="67"/>
      <c r="R195" s="67"/>
      <c r="S195" s="67"/>
      <c r="T195" s="68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131</v>
      </c>
      <c r="AU195" s="19" t="s">
        <v>84</v>
      </c>
    </row>
    <row r="196" spans="1:47" s="2" customFormat="1" ht="10.2">
      <c r="A196" s="36"/>
      <c r="B196" s="37"/>
      <c r="C196" s="38"/>
      <c r="D196" s="194" t="s">
        <v>133</v>
      </c>
      <c r="E196" s="38"/>
      <c r="F196" s="195" t="s">
        <v>275</v>
      </c>
      <c r="G196" s="38"/>
      <c r="H196" s="38"/>
      <c r="I196" s="191"/>
      <c r="J196" s="38"/>
      <c r="K196" s="38"/>
      <c r="L196" s="41"/>
      <c r="M196" s="192"/>
      <c r="N196" s="193"/>
      <c r="O196" s="67"/>
      <c r="P196" s="67"/>
      <c r="Q196" s="67"/>
      <c r="R196" s="67"/>
      <c r="S196" s="67"/>
      <c r="T196" s="68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133</v>
      </c>
      <c r="AU196" s="19" t="s">
        <v>84</v>
      </c>
    </row>
    <row r="197" spans="2:51" s="13" customFormat="1" ht="10.2">
      <c r="B197" s="196"/>
      <c r="C197" s="197"/>
      <c r="D197" s="189" t="s">
        <v>135</v>
      </c>
      <c r="E197" s="198" t="s">
        <v>28</v>
      </c>
      <c r="F197" s="199" t="s">
        <v>276</v>
      </c>
      <c r="G197" s="197"/>
      <c r="H197" s="198" t="s">
        <v>28</v>
      </c>
      <c r="I197" s="200"/>
      <c r="J197" s="197"/>
      <c r="K197" s="197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135</v>
      </c>
      <c r="AU197" s="205" t="s">
        <v>84</v>
      </c>
      <c r="AV197" s="13" t="s">
        <v>82</v>
      </c>
      <c r="AW197" s="13" t="s">
        <v>35</v>
      </c>
      <c r="AX197" s="13" t="s">
        <v>74</v>
      </c>
      <c r="AY197" s="205" t="s">
        <v>122</v>
      </c>
    </row>
    <row r="198" spans="2:51" s="14" customFormat="1" ht="10.2">
      <c r="B198" s="206"/>
      <c r="C198" s="207"/>
      <c r="D198" s="189" t="s">
        <v>135</v>
      </c>
      <c r="E198" s="208" t="s">
        <v>28</v>
      </c>
      <c r="F198" s="209" t="s">
        <v>277</v>
      </c>
      <c r="G198" s="207"/>
      <c r="H198" s="210">
        <v>29.35</v>
      </c>
      <c r="I198" s="211"/>
      <c r="J198" s="207"/>
      <c r="K198" s="207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135</v>
      </c>
      <c r="AU198" s="216" t="s">
        <v>84</v>
      </c>
      <c r="AV198" s="14" t="s">
        <v>84</v>
      </c>
      <c r="AW198" s="14" t="s">
        <v>35</v>
      </c>
      <c r="AX198" s="14" t="s">
        <v>82</v>
      </c>
      <c r="AY198" s="216" t="s">
        <v>122</v>
      </c>
    </row>
    <row r="199" spans="1:65" s="2" customFormat="1" ht="16.5" customHeight="1">
      <c r="A199" s="36"/>
      <c r="B199" s="37"/>
      <c r="C199" s="176" t="s">
        <v>278</v>
      </c>
      <c r="D199" s="176" t="s">
        <v>124</v>
      </c>
      <c r="E199" s="177" t="s">
        <v>279</v>
      </c>
      <c r="F199" s="178" t="s">
        <v>280</v>
      </c>
      <c r="G199" s="179" t="s">
        <v>127</v>
      </c>
      <c r="H199" s="180">
        <v>54.6</v>
      </c>
      <c r="I199" s="181"/>
      <c r="J199" s="182">
        <f>ROUND(I199*H199,2)</f>
        <v>0</v>
      </c>
      <c r="K199" s="178" t="s">
        <v>128</v>
      </c>
      <c r="L199" s="41"/>
      <c r="M199" s="183" t="s">
        <v>28</v>
      </c>
      <c r="N199" s="184" t="s">
        <v>47</v>
      </c>
      <c r="O199" s="67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87" t="s">
        <v>129</v>
      </c>
      <c r="AT199" s="187" t="s">
        <v>124</v>
      </c>
      <c r="AU199" s="187" t="s">
        <v>84</v>
      </c>
      <c r="AY199" s="19" t="s">
        <v>122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9" t="s">
        <v>129</v>
      </c>
      <c r="BK199" s="188">
        <f>ROUND(I199*H199,2)</f>
        <v>0</v>
      </c>
      <c r="BL199" s="19" t="s">
        <v>129</v>
      </c>
      <c r="BM199" s="187" t="s">
        <v>281</v>
      </c>
    </row>
    <row r="200" spans="1:47" s="2" customFormat="1" ht="19.2">
      <c r="A200" s="36"/>
      <c r="B200" s="37"/>
      <c r="C200" s="38"/>
      <c r="D200" s="189" t="s">
        <v>131</v>
      </c>
      <c r="E200" s="38"/>
      <c r="F200" s="190" t="s">
        <v>282</v>
      </c>
      <c r="G200" s="38"/>
      <c r="H200" s="38"/>
      <c r="I200" s="191"/>
      <c r="J200" s="38"/>
      <c r="K200" s="38"/>
      <c r="L200" s="41"/>
      <c r="M200" s="192"/>
      <c r="N200" s="193"/>
      <c r="O200" s="67"/>
      <c r="P200" s="67"/>
      <c r="Q200" s="67"/>
      <c r="R200" s="67"/>
      <c r="S200" s="67"/>
      <c r="T200" s="68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131</v>
      </c>
      <c r="AU200" s="19" t="s">
        <v>84</v>
      </c>
    </row>
    <row r="201" spans="1:47" s="2" customFormat="1" ht="10.2">
      <c r="A201" s="36"/>
      <c r="B201" s="37"/>
      <c r="C201" s="38"/>
      <c r="D201" s="194" t="s">
        <v>133</v>
      </c>
      <c r="E201" s="38"/>
      <c r="F201" s="195" t="s">
        <v>283</v>
      </c>
      <c r="G201" s="38"/>
      <c r="H201" s="38"/>
      <c r="I201" s="191"/>
      <c r="J201" s="38"/>
      <c r="K201" s="38"/>
      <c r="L201" s="41"/>
      <c r="M201" s="192"/>
      <c r="N201" s="193"/>
      <c r="O201" s="67"/>
      <c r="P201" s="67"/>
      <c r="Q201" s="67"/>
      <c r="R201" s="67"/>
      <c r="S201" s="67"/>
      <c r="T201" s="68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133</v>
      </c>
      <c r="AU201" s="19" t="s">
        <v>84</v>
      </c>
    </row>
    <row r="202" spans="2:51" s="13" customFormat="1" ht="10.2">
      <c r="B202" s="196"/>
      <c r="C202" s="197"/>
      <c r="D202" s="189" t="s">
        <v>135</v>
      </c>
      <c r="E202" s="198" t="s">
        <v>28</v>
      </c>
      <c r="F202" s="199" t="s">
        <v>284</v>
      </c>
      <c r="G202" s="197"/>
      <c r="H202" s="198" t="s">
        <v>28</v>
      </c>
      <c r="I202" s="200"/>
      <c r="J202" s="197"/>
      <c r="K202" s="197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135</v>
      </c>
      <c r="AU202" s="205" t="s">
        <v>84</v>
      </c>
      <c r="AV202" s="13" t="s">
        <v>82</v>
      </c>
      <c r="AW202" s="13" t="s">
        <v>35</v>
      </c>
      <c r="AX202" s="13" t="s">
        <v>74</v>
      </c>
      <c r="AY202" s="205" t="s">
        <v>122</v>
      </c>
    </row>
    <row r="203" spans="2:51" s="14" customFormat="1" ht="10.2">
      <c r="B203" s="206"/>
      <c r="C203" s="207"/>
      <c r="D203" s="189" t="s">
        <v>135</v>
      </c>
      <c r="E203" s="208" t="s">
        <v>28</v>
      </c>
      <c r="F203" s="209" t="s">
        <v>285</v>
      </c>
      <c r="G203" s="207"/>
      <c r="H203" s="210">
        <v>54.6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135</v>
      </c>
      <c r="AU203" s="216" t="s">
        <v>84</v>
      </c>
      <c r="AV203" s="14" t="s">
        <v>84</v>
      </c>
      <c r="AW203" s="14" t="s">
        <v>35</v>
      </c>
      <c r="AX203" s="14" t="s">
        <v>82</v>
      </c>
      <c r="AY203" s="216" t="s">
        <v>122</v>
      </c>
    </row>
    <row r="204" spans="1:65" s="2" customFormat="1" ht="16.5" customHeight="1">
      <c r="A204" s="36"/>
      <c r="B204" s="37"/>
      <c r="C204" s="239" t="s">
        <v>286</v>
      </c>
      <c r="D204" s="239" t="s">
        <v>256</v>
      </c>
      <c r="E204" s="240" t="s">
        <v>287</v>
      </c>
      <c r="F204" s="241" t="s">
        <v>288</v>
      </c>
      <c r="G204" s="242" t="s">
        <v>289</v>
      </c>
      <c r="H204" s="243">
        <v>1.638</v>
      </c>
      <c r="I204" s="244"/>
      <c r="J204" s="245">
        <f>ROUND(I204*H204,2)</f>
        <v>0</v>
      </c>
      <c r="K204" s="241" t="s">
        <v>28</v>
      </c>
      <c r="L204" s="246"/>
      <c r="M204" s="247" t="s">
        <v>28</v>
      </c>
      <c r="N204" s="248" t="s">
        <v>47</v>
      </c>
      <c r="O204" s="67"/>
      <c r="P204" s="185">
        <f>O204*H204</f>
        <v>0</v>
      </c>
      <c r="Q204" s="185">
        <v>0.001</v>
      </c>
      <c r="R204" s="185">
        <f>Q204*H204</f>
        <v>0.001638</v>
      </c>
      <c r="S204" s="185">
        <v>0</v>
      </c>
      <c r="T204" s="186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7" t="s">
        <v>179</v>
      </c>
      <c r="AT204" s="187" t="s">
        <v>256</v>
      </c>
      <c r="AU204" s="187" t="s">
        <v>84</v>
      </c>
      <c r="AY204" s="19" t="s">
        <v>122</v>
      </c>
      <c r="BE204" s="188">
        <f>IF(N204="základní",J204,0)</f>
        <v>0</v>
      </c>
      <c r="BF204" s="188">
        <f>IF(N204="snížená",J204,0)</f>
        <v>0</v>
      </c>
      <c r="BG204" s="188">
        <f>IF(N204="zákl. přenesená",J204,0)</f>
        <v>0</v>
      </c>
      <c r="BH204" s="188">
        <f>IF(N204="sníž. přenesená",J204,0)</f>
        <v>0</v>
      </c>
      <c r="BI204" s="188">
        <f>IF(N204="nulová",J204,0)</f>
        <v>0</v>
      </c>
      <c r="BJ204" s="19" t="s">
        <v>129</v>
      </c>
      <c r="BK204" s="188">
        <f>ROUND(I204*H204,2)</f>
        <v>0</v>
      </c>
      <c r="BL204" s="19" t="s">
        <v>129</v>
      </c>
      <c r="BM204" s="187" t="s">
        <v>290</v>
      </c>
    </row>
    <row r="205" spans="1:47" s="2" customFormat="1" ht="10.2">
      <c r="A205" s="36"/>
      <c r="B205" s="37"/>
      <c r="C205" s="38"/>
      <c r="D205" s="189" t="s">
        <v>131</v>
      </c>
      <c r="E205" s="38"/>
      <c r="F205" s="190" t="s">
        <v>288</v>
      </c>
      <c r="G205" s="38"/>
      <c r="H205" s="38"/>
      <c r="I205" s="191"/>
      <c r="J205" s="38"/>
      <c r="K205" s="38"/>
      <c r="L205" s="41"/>
      <c r="M205" s="192"/>
      <c r="N205" s="193"/>
      <c r="O205" s="67"/>
      <c r="P205" s="67"/>
      <c r="Q205" s="67"/>
      <c r="R205" s="67"/>
      <c r="S205" s="67"/>
      <c r="T205" s="68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131</v>
      </c>
      <c r="AU205" s="19" t="s">
        <v>84</v>
      </c>
    </row>
    <row r="206" spans="2:51" s="13" customFormat="1" ht="10.2">
      <c r="B206" s="196"/>
      <c r="C206" s="197"/>
      <c r="D206" s="189" t="s">
        <v>135</v>
      </c>
      <c r="E206" s="198" t="s">
        <v>28</v>
      </c>
      <c r="F206" s="199" t="s">
        <v>291</v>
      </c>
      <c r="G206" s="197"/>
      <c r="H206" s="198" t="s">
        <v>28</v>
      </c>
      <c r="I206" s="200"/>
      <c r="J206" s="197"/>
      <c r="K206" s="197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135</v>
      </c>
      <c r="AU206" s="205" t="s">
        <v>84</v>
      </c>
      <c r="AV206" s="13" t="s">
        <v>82</v>
      </c>
      <c r="AW206" s="13" t="s">
        <v>35</v>
      </c>
      <c r="AX206" s="13" t="s">
        <v>74</v>
      </c>
      <c r="AY206" s="205" t="s">
        <v>122</v>
      </c>
    </row>
    <row r="207" spans="2:51" s="14" customFormat="1" ht="10.2">
      <c r="B207" s="206"/>
      <c r="C207" s="207"/>
      <c r="D207" s="189" t="s">
        <v>135</v>
      </c>
      <c r="E207" s="208" t="s">
        <v>28</v>
      </c>
      <c r="F207" s="209" t="s">
        <v>285</v>
      </c>
      <c r="G207" s="207"/>
      <c r="H207" s="210">
        <v>54.6</v>
      </c>
      <c r="I207" s="211"/>
      <c r="J207" s="207"/>
      <c r="K207" s="207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135</v>
      </c>
      <c r="AU207" s="216" t="s">
        <v>84</v>
      </c>
      <c r="AV207" s="14" t="s">
        <v>84</v>
      </c>
      <c r="AW207" s="14" t="s">
        <v>35</v>
      </c>
      <c r="AX207" s="14" t="s">
        <v>82</v>
      </c>
      <c r="AY207" s="216" t="s">
        <v>122</v>
      </c>
    </row>
    <row r="208" spans="2:51" s="14" customFormat="1" ht="10.2">
      <c r="B208" s="206"/>
      <c r="C208" s="207"/>
      <c r="D208" s="189" t="s">
        <v>135</v>
      </c>
      <c r="E208" s="207"/>
      <c r="F208" s="209" t="s">
        <v>292</v>
      </c>
      <c r="G208" s="207"/>
      <c r="H208" s="210">
        <v>1.638</v>
      </c>
      <c r="I208" s="211"/>
      <c r="J208" s="207"/>
      <c r="K208" s="207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135</v>
      </c>
      <c r="AU208" s="216" t="s">
        <v>84</v>
      </c>
      <c r="AV208" s="14" t="s">
        <v>84</v>
      </c>
      <c r="AW208" s="14" t="s">
        <v>4</v>
      </c>
      <c r="AX208" s="14" t="s">
        <v>82</v>
      </c>
      <c r="AY208" s="216" t="s">
        <v>122</v>
      </c>
    </row>
    <row r="209" spans="1:65" s="2" customFormat="1" ht="16.5" customHeight="1">
      <c r="A209" s="36"/>
      <c r="B209" s="37"/>
      <c r="C209" s="176" t="s">
        <v>293</v>
      </c>
      <c r="D209" s="176" t="s">
        <v>124</v>
      </c>
      <c r="E209" s="177" t="s">
        <v>294</v>
      </c>
      <c r="F209" s="178" t="s">
        <v>295</v>
      </c>
      <c r="G209" s="179" t="s">
        <v>127</v>
      </c>
      <c r="H209" s="180">
        <v>54.6</v>
      </c>
      <c r="I209" s="181"/>
      <c r="J209" s="182">
        <f>ROUND(I209*H209,2)</f>
        <v>0</v>
      </c>
      <c r="K209" s="178" t="s">
        <v>128</v>
      </c>
      <c r="L209" s="41"/>
      <c r="M209" s="183" t="s">
        <v>28</v>
      </c>
      <c r="N209" s="184" t="s">
        <v>47</v>
      </c>
      <c r="O209" s="67"/>
      <c r="P209" s="185">
        <f>O209*H209</f>
        <v>0</v>
      </c>
      <c r="Q209" s="185">
        <v>0</v>
      </c>
      <c r="R209" s="185">
        <f>Q209*H209</f>
        <v>0</v>
      </c>
      <c r="S209" s="185">
        <v>0</v>
      </c>
      <c r="T209" s="186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7" t="s">
        <v>129</v>
      </c>
      <c r="AT209" s="187" t="s">
        <v>124</v>
      </c>
      <c r="AU209" s="187" t="s">
        <v>84</v>
      </c>
      <c r="AY209" s="19" t="s">
        <v>122</v>
      </c>
      <c r="BE209" s="188">
        <f>IF(N209="základní",J209,0)</f>
        <v>0</v>
      </c>
      <c r="BF209" s="188">
        <f>IF(N209="snížená",J209,0)</f>
        <v>0</v>
      </c>
      <c r="BG209" s="188">
        <f>IF(N209="zákl. přenesená",J209,0)</f>
        <v>0</v>
      </c>
      <c r="BH209" s="188">
        <f>IF(N209="sníž. přenesená",J209,0)</f>
        <v>0</v>
      </c>
      <c r="BI209" s="188">
        <f>IF(N209="nulová",J209,0)</f>
        <v>0</v>
      </c>
      <c r="BJ209" s="19" t="s">
        <v>129</v>
      </c>
      <c r="BK209" s="188">
        <f>ROUND(I209*H209,2)</f>
        <v>0</v>
      </c>
      <c r="BL209" s="19" t="s">
        <v>129</v>
      </c>
      <c r="BM209" s="187" t="s">
        <v>296</v>
      </c>
    </row>
    <row r="210" spans="1:47" s="2" customFormat="1" ht="10.2">
      <c r="A210" s="36"/>
      <c r="B210" s="37"/>
      <c r="C210" s="38"/>
      <c r="D210" s="189" t="s">
        <v>131</v>
      </c>
      <c r="E210" s="38"/>
      <c r="F210" s="190" t="s">
        <v>297</v>
      </c>
      <c r="G210" s="38"/>
      <c r="H210" s="38"/>
      <c r="I210" s="191"/>
      <c r="J210" s="38"/>
      <c r="K210" s="38"/>
      <c r="L210" s="41"/>
      <c r="M210" s="192"/>
      <c r="N210" s="193"/>
      <c r="O210" s="67"/>
      <c r="P210" s="67"/>
      <c r="Q210" s="67"/>
      <c r="R210" s="67"/>
      <c r="S210" s="67"/>
      <c r="T210" s="68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131</v>
      </c>
      <c r="AU210" s="19" t="s">
        <v>84</v>
      </c>
    </row>
    <row r="211" spans="1:47" s="2" customFormat="1" ht="10.2">
      <c r="A211" s="36"/>
      <c r="B211" s="37"/>
      <c r="C211" s="38"/>
      <c r="D211" s="194" t="s">
        <v>133</v>
      </c>
      <c r="E211" s="38"/>
      <c r="F211" s="195" t="s">
        <v>298</v>
      </c>
      <c r="G211" s="38"/>
      <c r="H211" s="38"/>
      <c r="I211" s="191"/>
      <c r="J211" s="38"/>
      <c r="K211" s="38"/>
      <c r="L211" s="41"/>
      <c r="M211" s="192"/>
      <c r="N211" s="193"/>
      <c r="O211" s="67"/>
      <c r="P211" s="67"/>
      <c r="Q211" s="67"/>
      <c r="R211" s="67"/>
      <c r="S211" s="67"/>
      <c r="T211" s="68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133</v>
      </c>
      <c r="AU211" s="19" t="s">
        <v>84</v>
      </c>
    </row>
    <row r="212" spans="2:51" s="13" customFormat="1" ht="10.2">
      <c r="B212" s="196"/>
      <c r="C212" s="197"/>
      <c r="D212" s="189" t="s">
        <v>135</v>
      </c>
      <c r="E212" s="198" t="s">
        <v>28</v>
      </c>
      <c r="F212" s="199" t="s">
        <v>299</v>
      </c>
      <c r="G212" s="197"/>
      <c r="H212" s="198" t="s">
        <v>28</v>
      </c>
      <c r="I212" s="200"/>
      <c r="J212" s="197"/>
      <c r="K212" s="197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135</v>
      </c>
      <c r="AU212" s="205" t="s">
        <v>84</v>
      </c>
      <c r="AV212" s="13" t="s">
        <v>82</v>
      </c>
      <c r="AW212" s="13" t="s">
        <v>35</v>
      </c>
      <c r="AX212" s="13" t="s">
        <v>74</v>
      </c>
      <c r="AY212" s="205" t="s">
        <v>122</v>
      </c>
    </row>
    <row r="213" spans="2:51" s="14" customFormat="1" ht="10.2">
      <c r="B213" s="206"/>
      <c r="C213" s="207"/>
      <c r="D213" s="189" t="s">
        <v>135</v>
      </c>
      <c r="E213" s="208" t="s">
        <v>28</v>
      </c>
      <c r="F213" s="209" t="s">
        <v>285</v>
      </c>
      <c r="G213" s="207"/>
      <c r="H213" s="210">
        <v>54.6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135</v>
      </c>
      <c r="AU213" s="216" t="s">
        <v>84</v>
      </c>
      <c r="AV213" s="14" t="s">
        <v>84</v>
      </c>
      <c r="AW213" s="14" t="s">
        <v>35</v>
      </c>
      <c r="AX213" s="14" t="s">
        <v>82</v>
      </c>
      <c r="AY213" s="216" t="s">
        <v>122</v>
      </c>
    </row>
    <row r="214" spans="1:65" s="2" customFormat="1" ht="16.5" customHeight="1">
      <c r="A214" s="36"/>
      <c r="B214" s="37"/>
      <c r="C214" s="176" t="s">
        <v>7</v>
      </c>
      <c r="D214" s="176" t="s">
        <v>124</v>
      </c>
      <c r="E214" s="177" t="s">
        <v>300</v>
      </c>
      <c r="F214" s="178" t="s">
        <v>301</v>
      </c>
      <c r="G214" s="179" t="s">
        <v>140</v>
      </c>
      <c r="H214" s="180">
        <v>10</v>
      </c>
      <c r="I214" s="181"/>
      <c r="J214" s="182">
        <f>ROUND(I214*H214,2)</f>
        <v>0</v>
      </c>
      <c r="K214" s="178" t="s">
        <v>28</v>
      </c>
      <c r="L214" s="41"/>
      <c r="M214" s="183" t="s">
        <v>28</v>
      </c>
      <c r="N214" s="184" t="s">
        <v>47</v>
      </c>
      <c r="O214" s="67"/>
      <c r="P214" s="185">
        <f>O214*H214</f>
        <v>0</v>
      </c>
      <c r="Q214" s="185">
        <v>0</v>
      </c>
      <c r="R214" s="185">
        <f>Q214*H214</f>
        <v>0</v>
      </c>
      <c r="S214" s="185">
        <v>0</v>
      </c>
      <c r="T214" s="186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7" t="s">
        <v>129</v>
      </c>
      <c r="AT214" s="187" t="s">
        <v>124</v>
      </c>
      <c r="AU214" s="187" t="s">
        <v>84</v>
      </c>
      <c r="AY214" s="19" t="s">
        <v>122</v>
      </c>
      <c r="BE214" s="188">
        <f>IF(N214="základní",J214,0)</f>
        <v>0</v>
      </c>
      <c r="BF214" s="188">
        <f>IF(N214="snížená",J214,0)</f>
        <v>0</v>
      </c>
      <c r="BG214" s="188">
        <f>IF(N214="zákl. přenesená",J214,0)</f>
        <v>0</v>
      </c>
      <c r="BH214" s="188">
        <f>IF(N214="sníž. přenesená",J214,0)</f>
        <v>0</v>
      </c>
      <c r="BI214" s="188">
        <f>IF(N214="nulová",J214,0)</f>
        <v>0</v>
      </c>
      <c r="BJ214" s="19" t="s">
        <v>129</v>
      </c>
      <c r="BK214" s="188">
        <f>ROUND(I214*H214,2)</f>
        <v>0</v>
      </c>
      <c r="BL214" s="19" t="s">
        <v>129</v>
      </c>
      <c r="BM214" s="187" t="s">
        <v>302</v>
      </c>
    </row>
    <row r="215" spans="1:47" s="2" customFormat="1" ht="10.2">
      <c r="A215" s="36"/>
      <c r="B215" s="37"/>
      <c r="C215" s="38"/>
      <c r="D215" s="189" t="s">
        <v>131</v>
      </c>
      <c r="E215" s="38"/>
      <c r="F215" s="190" t="s">
        <v>301</v>
      </c>
      <c r="G215" s="38"/>
      <c r="H215" s="38"/>
      <c r="I215" s="191"/>
      <c r="J215" s="38"/>
      <c r="K215" s="38"/>
      <c r="L215" s="41"/>
      <c r="M215" s="192"/>
      <c r="N215" s="193"/>
      <c r="O215" s="67"/>
      <c r="P215" s="67"/>
      <c r="Q215" s="67"/>
      <c r="R215" s="67"/>
      <c r="S215" s="67"/>
      <c r="T215" s="68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131</v>
      </c>
      <c r="AU215" s="19" t="s">
        <v>84</v>
      </c>
    </row>
    <row r="216" spans="2:51" s="13" customFormat="1" ht="10.2">
      <c r="B216" s="196"/>
      <c r="C216" s="197"/>
      <c r="D216" s="189" t="s">
        <v>135</v>
      </c>
      <c r="E216" s="198" t="s">
        <v>28</v>
      </c>
      <c r="F216" s="199" t="s">
        <v>303</v>
      </c>
      <c r="G216" s="197"/>
      <c r="H216" s="198" t="s">
        <v>28</v>
      </c>
      <c r="I216" s="200"/>
      <c r="J216" s="197"/>
      <c r="K216" s="197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135</v>
      </c>
      <c r="AU216" s="205" t="s">
        <v>84</v>
      </c>
      <c r="AV216" s="13" t="s">
        <v>82</v>
      </c>
      <c r="AW216" s="13" t="s">
        <v>35</v>
      </c>
      <c r="AX216" s="13" t="s">
        <v>74</v>
      </c>
      <c r="AY216" s="205" t="s">
        <v>122</v>
      </c>
    </row>
    <row r="217" spans="2:51" s="14" customFormat="1" ht="10.2">
      <c r="B217" s="206"/>
      <c r="C217" s="207"/>
      <c r="D217" s="189" t="s">
        <v>135</v>
      </c>
      <c r="E217" s="208" t="s">
        <v>28</v>
      </c>
      <c r="F217" s="209" t="s">
        <v>151</v>
      </c>
      <c r="G217" s="207"/>
      <c r="H217" s="210">
        <v>10</v>
      </c>
      <c r="I217" s="211"/>
      <c r="J217" s="207"/>
      <c r="K217" s="207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135</v>
      </c>
      <c r="AU217" s="216" t="s">
        <v>84</v>
      </c>
      <c r="AV217" s="14" t="s">
        <v>84</v>
      </c>
      <c r="AW217" s="14" t="s">
        <v>35</v>
      </c>
      <c r="AX217" s="14" t="s">
        <v>82</v>
      </c>
      <c r="AY217" s="216" t="s">
        <v>122</v>
      </c>
    </row>
    <row r="218" spans="1:65" s="2" customFormat="1" ht="16.5" customHeight="1">
      <c r="A218" s="36"/>
      <c r="B218" s="37"/>
      <c r="C218" s="176" t="s">
        <v>304</v>
      </c>
      <c r="D218" s="176" t="s">
        <v>124</v>
      </c>
      <c r="E218" s="177" t="s">
        <v>305</v>
      </c>
      <c r="F218" s="178" t="s">
        <v>306</v>
      </c>
      <c r="G218" s="179" t="s">
        <v>140</v>
      </c>
      <c r="H218" s="180">
        <v>10</v>
      </c>
      <c r="I218" s="181"/>
      <c r="J218" s="182">
        <f>ROUND(I218*H218,2)</f>
        <v>0</v>
      </c>
      <c r="K218" s="178" t="s">
        <v>128</v>
      </c>
      <c r="L218" s="41"/>
      <c r="M218" s="183" t="s">
        <v>28</v>
      </c>
      <c r="N218" s="184" t="s">
        <v>47</v>
      </c>
      <c r="O218" s="67"/>
      <c r="P218" s="185">
        <f>O218*H218</f>
        <v>0</v>
      </c>
      <c r="Q218" s="185">
        <v>0.02135</v>
      </c>
      <c r="R218" s="185">
        <f>Q218*H218</f>
        <v>0.21350000000000002</v>
      </c>
      <c r="S218" s="185">
        <v>0</v>
      </c>
      <c r="T218" s="186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7" t="s">
        <v>129</v>
      </c>
      <c r="AT218" s="187" t="s">
        <v>124</v>
      </c>
      <c r="AU218" s="187" t="s">
        <v>84</v>
      </c>
      <c r="AY218" s="19" t="s">
        <v>122</v>
      </c>
      <c r="BE218" s="188">
        <f>IF(N218="základní",J218,0)</f>
        <v>0</v>
      </c>
      <c r="BF218" s="188">
        <f>IF(N218="snížená",J218,0)</f>
        <v>0</v>
      </c>
      <c r="BG218" s="188">
        <f>IF(N218="zákl. přenesená",J218,0)</f>
        <v>0</v>
      </c>
      <c r="BH218" s="188">
        <f>IF(N218="sníž. přenesená",J218,0)</f>
        <v>0</v>
      </c>
      <c r="BI218" s="188">
        <f>IF(N218="nulová",J218,0)</f>
        <v>0</v>
      </c>
      <c r="BJ218" s="19" t="s">
        <v>129</v>
      </c>
      <c r="BK218" s="188">
        <f>ROUND(I218*H218,2)</f>
        <v>0</v>
      </c>
      <c r="BL218" s="19" t="s">
        <v>129</v>
      </c>
      <c r="BM218" s="187" t="s">
        <v>307</v>
      </c>
    </row>
    <row r="219" spans="1:47" s="2" customFormat="1" ht="19.2">
      <c r="A219" s="36"/>
      <c r="B219" s="37"/>
      <c r="C219" s="38"/>
      <c r="D219" s="189" t="s">
        <v>131</v>
      </c>
      <c r="E219" s="38"/>
      <c r="F219" s="190" t="s">
        <v>308</v>
      </c>
      <c r="G219" s="38"/>
      <c r="H219" s="38"/>
      <c r="I219" s="191"/>
      <c r="J219" s="38"/>
      <c r="K219" s="38"/>
      <c r="L219" s="41"/>
      <c r="M219" s="192"/>
      <c r="N219" s="193"/>
      <c r="O219" s="67"/>
      <c r="P219" s="67"/>
      <c r="Q219" s="67"/>
      <c r="R219" s="67"/>
      <c r="S219" s="67"/>
      <c r="T219" s="68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131</v>
      </c>
      <c r="AU219" s="19" t="s">
        <v>84</v>
      </c>
    </row>
    <row r="220" spans="1:47" s="2" customFormat="1" ht="10.2">
      <c r="A220" s="36"/>
      <c r="B220" s="37"/>
      <c r="C220" s="38"/>
      <c r="D220" s="194" t="s">
        <v>133</v>
      </c>
      <c r="E220" s="38"/>
      <c r="F220" s="195" t="s">
        <v>309</v>
      </c>
      <c r="G220" s="38"/>
      <c r="H220" s="38"/>
      <c r="I220" s="191"/>
      <c r="J220" s="38"/>
      <c r="K220" s="38"/>
      <c r="L220" s="41"/>
      <c r="M220" s="192"/>
      <c r="N220" s="193"/>
      <c r="O220" s="67"/>
      <c r="P220" s="67"/>
      <c r="Q220" s="67"/>
      <c r="R220" s="67"/>
      <c r="S220" s="67"/>
      <c r="T220" s="68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T220" s="19" t="s">
        <v>133</v>
      </c>
      <c r="AU220" s="19" t="s">
        <v>84</v>
      </c>
    </row>
    <row r="221" spans="2:51" s="13" customFormat="1" ht="10.2">
      <c r="B221" s="196"/>
      <c r="C221" s="197"/>
      <c r="D221" s="189" t="s">
        <v>135</v>
      </c>
      <c r="E221" s="198" t="s">
        <v>28</v>
      </c>
      <c r="F221" s="199" t="s">
        <v>310</v>
      </c>
      <c r="G221" s="197"/>
      <c r="H221" s="198" t="s">
        <v>28</v>
      </c>
      <c r="I221" s="200"/>
      <c r="J221" s="197"/>
      <c r="K221" s="197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135</v>
      </c>
      <c r="AU221" s="205" t="s">
        <v>84</v>
      </c>
      <c r="AV221" s="13" t="s">
        <v>82</v>
      </c>
      <c r="AW221" s="13" t="s">
        <v>35</v>
      </c>
      <c r="AX221" s="13" t="s">
        <v>74</v>
      </c>
      <c r="AY221" s="205" t="s">
        <v>122</v>
      </c>
    </row>
    <row r="222" spans="2:51" s="14" customFormat="1" ht="10.2">
      <c r="B222" s="206"/>
      <c r="C222" s="207"/>
      <c r="D222" s="189" t="s">
        <v>135</v>
      </c>
      <c r="E222" s="208" t="s">
        <v>28</v>
      </c>
      <c r="F222" s="209" t="s">
        <v>151</v>
      </c>
      <c r="G222" s="207"/>
      <c r="H222" s="210">
        <v>10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135</v>
      </c>
      <c r="AU222" s="216" t="s">
        <v>84</v>
      </c>
      <c r="AV222" s="14" t="s">
        <v>84</v>
      </c>
      <c r="AW222" s="14" t="s">
        <v>35</v>
      </c>
      <c r="AX222" s="14" t="s">
        <v>82</v>
      </c>
      <c r="AY222" s="216" t="s">
        <v>122</v>
      </c>
    </row>
    <row r="223" spans="2:63" s="12" customFormat="1" ht="22.8" customHeight="1">
      <c r="B223" s="160"/>
      <c r="C223" s="161"/>
      <c r="D223" s="162" t="s">
        <v>73</v>
      </c>
      <c r="E223" s="174" t="s">
        <v>84</v>
      </c>
      <c r="F223" s="174" t="s">
        <v>311</v>
      </c>
      <c r="G223" s="161"/>
      <c r="H223" s="161"/>
      <c r="I223" s="164"/>
      <c r="J223" s="175">
        <f>BK223</f>
        <v>0</v>
      </c>
      <c r="K223" s="161"/>
      <c r="L223" s="166"/>
      <c r="M223" s="167"/>
      <c r="N223" s="168"/>
      <c r="O223" s="168"/>
      <c r="P223" s="169">
        <f>SUM(P224:P232)</f>
        <v>0</v>
      </c>
      <c r="Q223" s="168"/>
      <c r="R223" s="169">
        <f>SUM(R224:R232)</f>
        <v>0.00061</v>
      </c>
      <c r="S223" s="168"/>
      <c r="T223" s="170">
        <f>SUM(T224:T232)</f>
        <v>0</v>
      </c>
      <c r="AR223" s="171" t="s">
        <v>82</v>
      </c>
      <c r="AT223" s="172" t="s">
        <v>73</v>
      </c>
      <c r="AU223" s="172" t="s">
        <v>82</v>
      </c>
      <c r="AY223" s="171" t="s">
        <v>122</v>
      </c>
      <c r="BK223" s="173">
        <f>SUM(BK224:BK232)</f>
        <v>0</v>
      </c>
    </row>
    <row r="224" spans="1:65" s="2" customFormat="1" ht="16.5" customHeight="1">
      <c r="A224" s="36"/>
      <c r="B224" s="37"/>
      <c r="C224" s="239" t="s">
        <v>312</v>
      </c>
      <c r="D224" s="239" t="s">
        <v>256</v>
      </c>
      <c r="E224" s="240" t="s">
        <v>313</v>
      </c>
      <c r="F224" s="241" t="s">
        <v>314</v>
      </c>
      <c r="G224" s="242" t="s">
        <v>315</v>
      </c>
      <c r="H224" s="243">
        <v>1</v>
      </c>
      <c r="I224" s="244"/>
      <c r="J224" s="245">
        <f>ROUND(I224*H224,2)</f>
        <v>0</v>
      </c>
      <c r="K224" s="241" t="s">
        <v>28</v>
      </c>
      <c r="L224" s="246"/>
      <c r="M224" s="247" t="s">
        <v>28</v>
      </c>
      <c r="N224" s="248" t="s">
        <v>47</v>
      </c>
      <c r="O224" s="67"/>
      <c r="P224" s="185">
        <f>O224*H224</f>
        <v>0</v>
      </c>
      <c r="Q224" s="185">
        <v>0.00061</v>
      </c>
      <c r="R224" s="185">
        <f>Q224*H224</f>
        <v>0.00061</v>
      </c>
      <c r="S224" s="185">
        <v>0</v>
      </c>
      <c r="T224" s="186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87" t="s">
        <v>179</v>
      </c>
      <c r="AT224" s="187" t="s">
        <v>256</v>
      </c>
      <c r="AU224" s="187" t="s">
        <v>84</v>
      </c>
      <c r="AY224" s="19" t="s">
        <v>122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9" t="s">
        <v>129</v>
      </c>
      <c r="BK224" s="188">
        <f>ROUND(I224*H224,2)</f>
        <v>0</v>
      </c>
      <c r="BL224" s="19" t="s">
        <v>129</v>
      </c>
      <c r="BM224" s="187" t="s">
        <v>316</v>
      </c>
    </row>
    <row r="225" spans="1:47" s="2" customFormat="1" ht="10.2">
      <c r="A225" s="36"/>
      <c r="B225" s="37"/>
      <c r="C225" s="38"/>
      <c r="D225" s="189" t="s">
        <v>131</v>
      </c>
      <c r="E225" s="38"/>
      <c r="F225" s="190" t="s">
        <v>314</v>
      </c>
      <c r="G225" s="38"/>
      <c r="H225" s="38"/>
      <c r="I225" s="191"/>
      <c r="J225" s="38"/>
      <c r="K225" s="38"/>
      <c r="L225" s="41"/>
      <c r="M225" s="192"/>
      <c r="N225" s="193"/>
      <c r="O225" s="67"/>
      <c r="P225" s="67"/>
      <c r="Q225" s="67"/>
      <c r="R225" s="67"/>
      <c r="S225" s="67"/>
      <c r="T225" s="68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131</v>
      </c>
      <c r="AU225" s="19" t="s">
        <v>84</v>
      </c>
    </row>
    <row r="226" spans="2:51" s="13" customFormat="1" ht="10.2">
      <c r="B226" s="196"/>
      <c r="C226" s="197"/>
      <c r="D226" s="189" t="s">
        <v>135</v>
      </c>
      <c r="E226" s="198" t="s">
        <v>28</v>
      </c>
      <c r="F226" s="199" t="s">
        <v>317</v>
      </c>
      <c r="G226" s="197"/>
      <c r="H226" s="198" t="s">
        <v>28</v>
      </c>
      <c r="I226" s="200"/>
      <c r="J226" s="197"/>
      <c r="K226" s="197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135</v>
      </c>
      <c r="AU226" s="205" t="s">
        <v>84</v>
      </c>
      <c r="AV226" s="13" t="s">
        <v>82</v>
      </c>
      <c r="AW226" s="13" t="s">
        <v>35</v>
      </c>
      <c r="AX226" s="13" t="s">
        <v>74</v>
      </c>
      <c r="AY226" s="205" t="s">
        <v>122</v>
      </c>
    </row>
    <row r="227" spans="2:51" s="13" customFormat="1" ht="10.2">
      <c r="B227" s="196"/>
      <c r="C227" s="197"/>
      <c r="D227" s="189" t="s">
        <v>135</v>
      </c>
      <c r="E227" s="198" t="s">
        <v>28</v>
      </c>
      <c r="F227" s="199" t="s">
        <v>318</v>
      </c>
      <c r="G227" s="197"/>
      <c r="H227" s="198" t="s">
        <v>28</v>
      </c>
      <c r="I227" s="200"/>
      <c r="J227" s="197"/>
      <c r="K227" s="197"/>
      <c r="L227" s="201"/>
      <c r="M227" s="202"/>
      <c r="N227" s="203"/>
      <c r="O227" s="203"/>
      <c r="P227" s="203"/>
      <c r="Q227" s="203"/>
      <c r="R227" s="203"/>
      <c r="S227" s="203"/>
      <c r="T227" s="204"/>
      <c r="AT227" s="205" t="s">
        <v>135</v>
      </c>
      <c r="AU227" s="205" t="s">
        <v>84</v>
      </c>
      <c r="AV227" s="13" t="s">
        <v>82</v>
      </c>
      <c r="AW227" s="13" t="s">
        <v>35</v>
      </c>
      <c r="AX227" s="13" t="s">
        <v>74</v>
      </c>
      <c r="AY227" s="205" t="s">
        <v>122</v>
      </c>
    </row>
    <row r="228" spans="2:51" s="13" customFormat="1" ht="10.2">
      <c r="B228" s="196"/>
      <c r="C228" s="197"/>
      <c r="D228" s="189" t="s">
        <v>135</v>
      </c>
      <c r="E228" s="198" t="s">
        <v>28</v>
      </c>
      <c r="F228" s="199" t="s">
        <v>319</v>
      </c>
      <c r="G228" s="197"/>
      <c r="H228" s="198" t="s">
        <v>28</v>
      </c>
      <c r="I228" s="200"/>
      <c r="J228" s="197"/>
      <c r="K228" s="197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135</v>
      </c>
      <c r="AU228" s="205" t="s">
        <v>84</v>
      </c>
      <c r="AV228" s="13" t="s">
        <v>82</v>
      </c>
      <c r="AW228" s="13" t="s">
        <v>35</v>
      </c>
      <c r="AX228" s="13" t="s">
        <v>74</v>
      </c>
      <c r="AY228" s="205" t="s">
        <v>122</v>
      </c>
    </row>
    <row r="229" spans="2:51" s="13" customFormat="1" ht="10.2">
      <c r="B229" s="196"/>
      <c r="C229" s="197"/>
      <c r="D229" s="189" t="s">
        <v>135</v>
      </c>
      <c r="E229" s="198" t="s">
        <v>28</v>
      </c>
      <c r="F229" s="199" t="s">
        <v>320</v>
      </c>
      <c r="G229" s="197"/>
      <c r="H229" s="198" t="s">
        <v>28</v>
      </c>
      <c r="I229" s="200"/>
      <c r="J229" s="197"/>
      <c r="K229" s="197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135</v>
      </c>
      <c r="AU229" s="205" t="s">
        <v>84</v>
      </c>
      <c r="AV229" s="13" t="s">
        <v>82</v>
      </c>
      <c r="AW229" s="13" t="s">
        <v>35</v>
      </c>
      <c r="AX229" s="13" t="s">
        <v>74</v>
      </c>
      <c r="AY229" s="205" t="s">
        <v>122</v>
      </c>
    </row>
    <row r="230" spans="2:51" s="13" customFormat="1" ht="10.2">
      <c r="B230" s="196"/>
      <c r="C230" s="197"/>
      <c r="D230" s="189" t="s">
        <v>135</v>
      </c>
      <c r="E230" s="198" t="s">
        <v>28</v>
      </c>
      <c r="F230" s="199" t="s">
        <v>321</v>
      </c>
      <c r="G230" s="197"/>
      <c r="H230" s="198" t="s">
        <v>28</v>
      </c>
      <c r="I230" s="200"/>
      <c r="J230" s="197"/>
      <c r="K230" s="197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135</v>
      </c>
      <c r="AU230" s="205" t="s">
        <v>84</v>
      </c>
      <c r="AV230" s="13" t="s">
        <v>82</v>
      </c>
      <c r="AW230" s="13" t="s">
        <v>35</v>
      </c>
      <c r="AX230" s="13" t="s">
        <v>74</v>
      </c>
      <c r="AY230" s="205" t="s">
        <v>122</v>
      </c>
    </row>
    <row r="231" spans="2:51" s="13" customFormat="1" ht="10.2">
      <c r="B231" s="196"/>
      <c r="C231" s="197"/>
      <c r="D231" s="189" t="s">
        <v>135</v>
      </c>
      <c r="E231" s="198" t="s">
        <v>28</v>
      </c>
      <c r="F231" s="199" t="s">
        <v>322</v>
      </c>
      <c r="G231" s="197"/>
      <c r="H231" s="198" t="s">
        <v>28</v>
      </c>
      <c r="I231" s="200"/>
      <c r="J231" s="197"/>
      <c r="K231" s="197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135</v>
      </c>
      <c r="AU231" s="205" t="s">
        <v>84</v>
      </c>
      <c r="AV231" s="13" t="s">
        <v>82</v>
      </c>
      <c r="AW231" s="13" t="s">
        <v>35</v>
      </c>
      <c r="AX231" s="13" t="s">
        <v>74</v>
      </c>
      <c r="AY231" s="205" t="s">
        <v>122</v>
      </c>
    </row>
    <row r="232" spans="2:51" s="14" customFormat="1" ht="10.2">
      <c r="B232" s="206"/>
      <c r="C232" s="207"/>
      <c r="D232" s="189" t="s">
        <v>135</v>
      </c>
      <c r="E232" s="208" t="s">
        <v>28</v>
      </c>
      <c r="F232" s="209" t="s">
        <v>82</v>
      </c>
      <c r="G232" s="207"/>
      <c r="H232" s="210">
        <v>1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135</v>
      </c>
      <c r="AU232" s="216" t="s">
        <v>84</v>
      </c>
      <c r="AV232" s="14" t="s">
        <v>84</v>
      </c>
      <c r="AW232" s="14" t="s">
        <v>35</v>
      </c>
      <c r="AX232" s="14" t="s">
        <v>82</v>
      </c>
      <c r="AY232" s="216" t="s">
        <v>122</v>
      </c>
    </row>
    <row r="233" spans="2:63" s="12" customFormat="1" ht="22.8" customHeight="1">
      <c r="B233" s="160"/>
      <c r="C233" s="161"/>
      <c r="D233" s="162" t="s">
        <v>73</v>
      </c>
      <c r="E233" s="174" t="s">
        <v>145</v>
      </c>
      <c r="F233" s="174" t="s">
        <v>323</v>
      </c>
      <c r="G233" s="161"/>
      <c r="H233" s="161"/>
      <c r="I233" s="164"/>
      <c r="J233" s="175">
        <f>BK233</f>
        <v>0</v>
      </c>
      <c r="K233" s="161"/>
      <c r="L233" s="166"/>
      <c r="M233" s="167"/>
      <c r="N233" s="168"/>
      <c r="O233" s="168"/>
      <c r="P233" s="169">
        <f>SUM(P234:P272)</f>
        <v>0</v>
      </c>
      <c r="Q233" s="168"/>
      <c r="R233" s="169">
        <f>SUM(R234:R272)</f>
        <v>18.093784199999998</v>
      </c>
      <c r="S233" s="168"/>
      <c r="T233" s="170">
        <f>SUM(T234:T272)</f>
        <v>0</v>
      </c>
      <c r="AR233" s="171" t="s">
        <v>82</v>
      </c>
      <c r="AT233" s="172" t="s">
        <v>73</v>
      </c>
      <c r="AU233" s="172" t="s">
        <v>82</v>
      </c>
      <c r="AY233" s="171" t="s">
        <v>122</v>
      </c>
      <c r="BK233" s="173">
        <f>SUM(BK234:BK272)</f>
        <v>0</v>
      </c>
    </row>
    <row r="234" spans="1:65" s="2" customFormat="1" ht="16.5" customHeight="1">
      <c r="A234" s="36"/>
      <c r="B234" s="37"/>
      <c r="C234" s="176" t="s">
        <v>324</v>
      </c>
      <c r="D234" s="176" t="s">
        <v>124</v>
      </c>
      <c r="E234" s="177" t="s">
        <v>325</v>
      </c>
      <c r="F234" s="178" t="s">
        <v>326</v>
      </c>
      <c r="G234" s="179" t="s">
        <v>173</v>
      </c>
      <c r="H234" s="180">
        <v>6.164</v>
      </c>
      <c r="I234" s="181"/>
      <c r="J234" s="182">
        <f>ROUND(I234*H234,2)</f>
        <v>0</v>
      </c>
      <c r="K234" s="178" t="s">
        <v>128</v>
      </c>
      <c r="L234" s="41"/>
      <c r="M234" s="183" t="s">
        <v>28</v>
      </c>
      <c r="N234" s="184" t="s">
        <v>47</v>
      </c>
      <c r="O234" s="67"/>
      <c r="P234" s="185">
        <f>O234*H234</f>
        <v>0</v>
      </c>
      <c r="Q234" s="185">
        <v>0.75905</v>
      </c>
      <c r="R234" s="185">
        <f>Q234*H234</f>
        <v>4.6787842</v>
      </c>
      <c r="S234" s="185">
        <v>0</v>
      </c>
      <c r="T234" s="186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7" t="s">
        <v>129</v>
      </c>
      <c r="AT234" s="187" t="s">
        <v>124</v>
      </c>
      <c r="AU234" s="187" t="s">
        <v>84</v>
      </c>
      <c r="AY234" s="19" t="s">
        <v>122</v>
      </c>
      <c r="BE234" s="188">
        <f>IF(N234="základní",J234,0)</f>
        <v>0</v>
      </c>
      <c r="BF234" s="188">
        <f>IF(N234="snížená",J234,0)</f>
        <v>0</v>
      </c>
      <c r="BG234" s="188">
        <f>IF(N234="zákl. přenesená",J234,0)</f>
        <v>0</v>
      </c>
      <c r="BH234" s="188">
        <f>IF(N234="sníž. přenesená",J234,0)</f>
        <v>0</v>
      </c>
      <c r="BI234" s="188">
        <f>IF(N234="nulová",J234,0)</f>
        <v>0</v>
      </c>
      <c r="BJ234" s="19" t="s">
        <v>129</v>
      </c>
      <c r="BK234" s="188">
        <f>ROUND(I234*H234,2)</f>
        <v>0</v>
      </c>
      <c r="BL234" s="19" t="s">
        <v>129</v>
      </c>
      <c r="BM234" s="187" t="s">
        <v>327</v>
      </c>
    </row>
    <row r="235" spans="1:47" s="2" customFormat="1" ht="19.2">
      <c r="A235" s="36"/>
      <c r="B235" s="37"/>
      <c r="C235" s="38"/>
      <c r="D235" s="189" t="s">
        <v>131</v>
      </c>
      <c r="E235" s="38"/>
      <c r="F235" s="190" t="s">
        <v>328</v>
      </c>
      <c r="G235" s="38"/>
      <c r="H235" s="38"/>
      <c r="I235" s="191"/>
      <c r="J235" s="38"/>
      <c r="K235" s="38"/>
      <c r="L235" s="41"/>
      <c r="M235" s="192"/>
      <c r="N235" s="193"/>
      <c r="O235" s="67"/>
      <c r="P235" s="67"/>
      <c r="Q235" s="67"/>
      <c r="R235" s="67"/>
      <c r="S235" s="67"/>
      <c r="T235" s="68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131</v>
      </c>
      <c r="AU235" s="19" t="s">
        <v>84</v>
      </c>
    </row>
    <row r="236" spans="1:47" s="2" customFormat="1" ht="10.2">
      <c r="A236" s="36"/>
      <c r="B236" s="37"/>
      <c r="C236" s="38"/>
      <c r="D236" s="194" t="s">
        <v>133</v>
      </c>
      <c r="E236" s="38"/>
      <c r="F236" s="195" t="s">
        <v>329</v>
      </c>
      <c r="G236" s="38"/>
      <c r="H236" s="38"/>
      <c r="I236" s="191"/>
      <c r="J236" s="38"/>
      <c r="K236" s="38"/>
      <c r="L236" s="41"/>
      <c r="M236" s="192"/>
      <c r="N236" s="193"/>
      <c r="O236" s="67"/>
      <c r="P236" s="67"/>
      <c r="Q236" s="67"/>
      <c r="R236" s="67"/>
      <c r="S236" s="67"/>
      <c r="T236" s="68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133</v>
      </c>
      <c r="AU236" s="19" t="s">
        <v>84</v>
      </c>
    </row>
    <row r="237" spans="2:51" s="13" customFormat="1" ht="10.2">
      <c r="B237" s="196"/>
      <c r="C237" s="197"/>
      <c r="D237" s="189" t="s">
        <v>135</v>
      </c>
      <c r="E237" s="198" t="s">
        <v>28</v>
      </c>
      <c r="F237" s="199" t="s">
        <v>232</v>
      </c>
      <c r="G237" s="197"/>
      <c r="H237" s="198" t="s">
        <v>28</v>
      </c>
      <c r="I237" s="200"/>
      <c r="J237" s="197"/>
      <c r="K237" s="197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135</v>
      </c>
      <c r="AU237" s="205" t="s">
        <v>84</v>
      </c>
      <c r="AV237" s="13" t="s">
        <v>82</v>
      </c>
      <c r="AW237" s="13" t="s">
        <v>35</v>
      </c>
      <c r="AX237" s="13" t="s">
        <v>74</v>
      </c>
      <c r="AY237" s="205" t="s">
        <v>122</v>
      </c>
    </row>
    <row r="238" spans="2:51" s="13" customFormat="1" ht="10.2">
      <c r="B238" s="196"/>
      <c r="C238" s="197"/>
      <c r="D238" s="189" t="s">
        <v>135</v>
      </c>
      <c r="E238" s="198" t="s">
        <v>28</v>
      </c>
      <c r="F238" s="199" t="s">
        <v>330</v>
      </c>
      <c r="G238" s="197"/>
      <c r="H238" s="198" t="s">
        <v>28</v>
      </c>
      <c r="I238" s="200"/>
      <c r="J238" s="197"/>
      <c r="K238" s="197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135</v>
      </c>
      <c r="AU238" s="205" t="s">
        <v>84</v>
      </c>
      <c r="AV238" s="13" t="s">
        <v>82</v>
      </c>
      <c r="AW238" s="13" t="s">
        <v>35</v>
      </c>
      <c r="AX238" s="13" t="s">
        <v>74</v>
      </c>
      <c r="AY238" s="205" t="s">
        <v>122</v>
      </c>
    </row>
    <row r="239" spans="2:51" s="13" customFormat="1" ht="10.2">
      <c r="B239" s="196"/>
      <c r="C239" s="197"/>
      <c r="D239" s="189" t="s">
        <v>135</v>
      </c>
      <c r="E239" s="198" t="s">
        <v>28</v>
      </c>
      <c r="F239" s="199" t="s">
        <v>331</v>
      </c>
      <c r="G239" s="197"/>
      <c r="H239" s="198" t="s">
        <v>28</v>
      </c>
      <c r="I239" s="200"/>
      <c r="J239" s="197"/>
      <c r="K239" s="197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135</v>
      </c>
      <c r="AU239" s="205" t="s">
        <v>84</v>
      </c>
      <c r="AV239" s="13" t="s">
        <v>82</v>
      </c>
      <c r="AW239" s="13" t="s">
        <v>35</v>
      </c>
      <c r="AX239" s="13" t="s">
        <v>74</v>
      </c>
      <c r="AY239" s="205" t="s">
        <v>122</v>
      </c>
    </row>
    <row r="240" spans="2:51" s="14" customFormat="1" ht="10.2">
      <c r="B240" s="206"/>
      <c r="C240" s="207"/>
      <c r="D240" s="189" t="s">
        <v>135</v>
      </c>
      <c r="E240" s="208" t="s">
        <v>28</v>
      </c>
      <c r="F240" s="209" t="s">
        <v>187</v>
      </c>
      <c r="G240" s="207"/>
      <c r="H240" s="210">
        <v>1.1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135</v>
      </c>
      <c r="AU240" s="216" t="s">
        <v>84</v>
      </c>
      <c r="AV240" s="14" t="s">
        <v>84</v>
      </c>
      <c r="AW240" s="14" t="s">
        <v>35</v>
      </c>
      <c r="AX240" s="14" t="s">
        <v>74</v>
      </c>
      <c r="AY240" s="216" t="s">
        <v>122</v>
      </c>
    </row>
    <row r="241" spans="2:51" s="13" customFormat="1" ht="10.2">
      <c r="B241" s="196"/>
      <c r="C241" s="197"/>
      <c r="D241" s="189" t="s">
        <v>135</v>
      </c>
      <c r="E241" s="198" t="s">
        <v>28</v>
      </c>
      <c r="F241" s="199" t="s">
        <v>332</v>
      </c>
      <c r="G241" s="197"/>
      <c r="H241" s="198" t="s">
        <v>28</v>
      </c>
      <c r="I241" s="200"/>
      <c r="J241" s="197"/>
      <c r="K241" s="197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135</v>
      </c>
      <c r="AU241" s="205" t="s">
        <v>84</v>
      </c>
      <c r="AV241" s="13" t="s">
        <v>82</v>
      </c>
      <c r="AW241" s="13" t="s">
        <v>35</v>
      </c>
      <c r="AX241" s="13" t="s">
        <v>74</v>
      </c>
      <c r="AY241" s="205" t="s">
        <v>122</v>
      </c>
    </row>
    <row r="242" spans="2:51" s="14" customFormat="1" ht="10.2">
      <c r="B242" s="206"/>
      <c r="C242" s="207"/>
      <c r="D242" s="189" t="s">
        <v>135</v>
      </c>
      <c r="E242" s="208" t="s">
        <v>28</v>
      </c>
      <c r="F242" s="209" t="s">
        <v>189</v>
      </c>
      <c r="G242" s="207"/>
      <c r="H242" s="210">
        <v>0.867</v>
      </c>
      <c r="I242" s="211"/>
      <c r="J242" s="207"/>
      <c r="K242" s="207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135</v>
      </c>
      <c r="AU242" s="216" t="s">
        <v>84</v>
      </c>
      <c r="AV242" s="14" t="s">
        <v>84</v>
      </c>
      <c r="AW242" s="14" t="s">
        <v>35</v>
      </c>
      <c r="AX242" s="14" t="s">
        <v>74</v>
      </c>
      <c r="AY242" s="216" t="s">
        <v>122</v>
      </c>
    </row>
    <row r="243" spans="2:51" s="13" customFormat="1" ht="10.2">
      <c r="B243" s="196"/>
      <c r="C243" s="197"/>
      <c r="D243" s="189" t="s">
        <v>135</v>
      </c>
      <c r="E243" s="198" t="s">
        <v>28</v>
      </c>
      <c r="F243" s="199" t="s">
        <v>333</v>
      </c>
      <c r="G243" s="197"/>
      <c r="H243" s="198" t="s">
        <v>28</v>
      </c>
      <c r="I243" s="200"/>
      <c r="J243" s="197"/>
      <c r="K243" s="197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135</v>
      </c>
      <c r="AU243" s="205" t="s">
        <v>84</v>
      </c>
      <c r="AV243" s="13" t="s">
        <v>82</v>
      </c>
      <c r="AW243" s="13" t="s">
        <v>35</v>
      </c>
      <c r="AX243" s="13" t="s">
        <v>74</v>
      </c>
      <c r="AY243" s="205" t="s">
        <v>122</v>
      </c>
    </row>
    <row r="244" spans="2:51" s="14" customFormat="1" ht="10.2">
      <c r="B244" s="206"/>
      <c r="C244" s="207"/>
      <c r="D244" s="189" t="s">
        <v>135</v>
      </c>
      <c r="E244" s="208" t="s">
        <v>28</v>
      </c>
      <c r="F244" s="209" t="s">
        <v>191</v>
      </c>
      <c r="G244" s="207"/>
      <c r="H244" s="210">
        <v>1.867</v>
      </c>
      <c r="I244" s="211"/>
      <c r="J244" s="207"/>
      <c r="K244" s="207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135</v>
      </c>
      <c r="AU244" s="216" t="s">
        <v>84</v>
      </c>
      <c r="AV244" s="14" t="s">
        <v>84</v>
      </c>
      <c r="AW244" s="14" t="s">
        <v>35</v>
      </c>
      <c r="AX244" s="14" t="s">
        <v>74</v>
      </c>
      <c r="AY244" s="216" t="s">
        <v>122</v>
      </c>
    </row>
    <row r="245" spans="2:51" s="15" customFormat="1" ht="10.2">
      <c r="B245" s="217"/>
      <c r="C245" s="218"/>
      <c r="D245" s="189" t="s">
        <v>135</v>
      </c>
      <c r="E245" s="219" t="s">
        <v>28</v>
      </c>
      <c r="F245" s="220" t="s">
        <v>192</v>
      </c>
      <c r="G245" s="218"/>
      <c r="H245" s="221">
        <v>3.834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135</v>
      </c>
      <c r="AU245" s="227" t="s">
        <v>84</v>
      </c>
      <c r="AV245" s="15" t="s">
        <v>145</v>
      </c>
      <c r="AW245" s="15" t="s">
        <v>35</v>
      </c>
      <c r="AX245" s="15" t="s">
        <v>74</v>
      </c>
      <c r="AY245" s="227" t="s">
        <v>122</v>
      </c>
    </row>
    <row r="246" spans="2:51" s="13" customFormat="1" ht="10.2">
      <c r="B246" s="196"/>
      <c r="C246" s="197"/>
      <c r="D246" s="189" t="s">
        <v>135</v>
      </c>
      <c r="E246" s="198" t="s">
        <v>28</v>
      </c>
      <c r="F246" s="199" t="s">
        <v>334</v>
      </c>
      <c r="G246" s="197"/>
      <c r="H246" s="198" t="s">
        <v>28</v>
      </c>
      <c r="I246" s="200"/>
      <c r="J246" s="197"/>
      <c r="K246" s="197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135</v>
      </c>
      <c r="AU246" s="205" t="s">
        <v>84</v>
      </c>
      <c r="AV246" s="13" t="s">
        <v>82</v>
      </c>
      <c r="AW246" s="13" t="s">
        <v>35</v>
      </c>
      <c r="AX246" s="13" t="s">
        <v>74</v>
      </c>
      <c r="AY246" s="205" t="s">
        <v>122</v>
      </c>
    </row>
    <row r="247" spans="2:51" s="13" customFormat="1" ht="10.2">
      <c r="B247" s="196"/>
      <c r="C247" s="197"/>
      <c r="D247" s="189" t="s">
        <v>135</v>
      </c>
      <c r="E247" s="198" t="s">
        <v>28</v>
      </c>
      <c r="F247" s="199" t="s">
        <v>331</v>
      </c>
      <c r="G247" s="197"/>
      <c r="H247" s="198" t="s">
        <v>28</v>
      </c>
      <c r="I247" s="200"/>
      <c r="J247" s="197"/>
      <c r="K247" s="197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135</v>
      </c>
      <c r="AU247" s="205" t="s">
        <v>84</v>
      </c>
      <c r="AV247" s="13" t="s">
        <v>82</v>
      </c>
      <c r="AW247" s="13" t="s">
        <v>35</v>
      </c>
      <c r="AX247" s="13" t="s">
        <v>74</v>
      </c>
      <c r="AY247" s="205" t="s">
        <v>122</v>
      </c>
    </row>
    <row r="248" spans="2:51" s="14" customFormat="1" ht="10.2">
      <c r="B248" s="206"/>
      <c r="C248" s="207"/>
      <c r="D248" s="189" t="s">
        <v>135</v>
      </c>
      <c r="E248" s="208" t="s">
        <v>28</v>
      </c>
      <c r="F248" s="209" t="s">
        <v>335</v>
      </c>
      <c r="G248" s="207"/>
      <c r="H248" s="210">
        <v>0.55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135</v>
      </c>
      <c r="AU248" s="216" t="s">
        <v>84</v>
      </c>
      <c r="AV248" s="14" t="s">
        <v>84</v>
      </c>
      <c r="AW248" s="14" t="s">
        <v>35</v>
      </c>
      <c r="AX248" s="14" t="s">
        <v>74</v>
      </c>
      <c r="AY248" s="216" t="s">
        <v>122</v>
      </c>
    </row>
    <row r="249" spans="2:51" s="13" customFormat="1" ht="10.2">
      <c r="B249" s="196"/>
      <c r="C249" s="197"/>
      <c r="D249" s="189" t="s">
        <v>135</v>
      </c>
      <c r="E249" s="198" t="s">
        <v>28</v>
      </c>
      <c r="F249" s="199" t="s">
        <v>332</v>
      </c>
      <c r="G249" s="197"/>
      <c r="H249" s="198" t="s">
        <v>28</v>
      </c>
      <c r="I249" s="200"/>
      <c r="J249" s="197"/>
      <c r="K249" s="197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135</v>
      </c>
      <c r="AU249" s="205" t="s">
        <v>84</v>
      </c>
      <c r="AV249" s="13" t="s">
        <v>82</v>
      </c>
      <c r="AW249" s="13" t="s">
        <v>35</v>
      </c>
      <c r="AX249" s="13" t="s">
        <v>74</v>
      </c>
      <c r="AY249" s="205" t="s">
        <v>122</v>
      </c>
    </row>
    <row r="250" spans="2:51" s="14" customFormat="1" ht="10.2">
      <c r="B250" s="206"/>
      <c r="C250" s="207"/>
      <c r="D250" s="189" t="s">
        <v>135</v>
      </c>
      <c r="E250" s="208" t="s">
        <v>28</v>
      </c>
      <c r="F250" s="209" t="s">
        <v>336</v>
      </c>
      <c r="G250" s="207"/>
      <c r="H250" s="210">
        <v>0.433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135</v>
      </c>
      <c r="AU250" s="216" t="s">
        <v>84</v>
      </c>
      <c r="AV250" s="14" t="s">
        <v>84</v>
      </c>
      <c r="AW250" s="14" t="s">
        <v>35</v>
      </c>
      <c r="AX250" s="14" t="s">
        <v>74</v>
      </c>
      <c r="AY250" s="216" t="s">
        <v>122</v>
      </c>
    </row>
    <row r="251" spans="2:51" s="13" customFormat="1" ht="10.2">
      <c r="B251" s="196"/>
      <c r="C251" s="197"/>
      <c r="D251" s="189" t="s">
        <v>135</v>
      </c>
      <c r="E251" s="198" t="s">
        <v>28</v>
      </c>
      <c r="F251" s="199" t="s">
        <v>333</v>
      </c>
      <c r="G251" s="197"/>
      <c r="H251" s="198" t="s">
        <v>28</v>
      </c>
      <c r="I251" s="200"/>
      <c r="J251" s="197"/>
      <c r="K251" s="197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135</v>
      </c>
      <c r="AU251" s="205" t="s">
        <v>84</v>
      </c>
      <c r="AV251" s="13" t="s">
        <v>82</v>
      </c>
      <c r="AW251" s="13" t="s">
        <v>35</v>
      </c>
      <c r="AX251" s="13" t="s">
        <v>74</v>
      </c>
      <c r="AY251" s="205" t="s">
        <v>122</v>
      </c>
    </row>
    <row r="252" spans="2:51" s="14" customFormat="1" ht="10.2">
      <c r="B252" s="206"/>
      <c r="C252" s="207"/>
      <c r="D252" s="189" t="s">
        <v>135</v>
      </c>
      <c r="E252" s="208" t="s">
        <v>28</v>
      </c>
      <c r="F252" s="209" t="s">
        <v>337</v>
      </c>
      <c r="G252" s="207"/>
      <c r="H252" s="210">
        <v>0.933</v>
      </c>
      <c r="I252" s="211"/>
      <c r="J252" s="207"/>
      <c r="K252" s="207"/>
      <c r="L252" s="212"/>
      <c r="M252" s="213"/>
      <c r="N252" s="214"/>
      <c r="O252" s="214"/>
      <c r="P252" s="214"/>
      <c r="Q252" s="214"/>
      <c r="R252" s="214"/>
      <c r="S252" s="214"/>
      <c r="T252" s="215"/>
      <c r="AT252" s="216" t="s">
        <v>135</v>
      </c>
      <c r="AU252" s="216" t="s">
        <v>84</v>
      </c>
      <c r="AV252" s="14" t="s">
        <v>84</v>
      </c>
      <c r="AW252" s="14" t="s">
        <v>35</v>
      </c>
      <c r="AX252" s="14" t="s">
        <v>74</v>
      </c>
      <c r="AY252" s="216" t="s">
        <v>122</v>
      </c>
    </row>
    <row r="253" spans="2:51" s="15" customFormat="1" ht="10.2">
      <c r="B253" s="217"/>
      <c r="C253" s="218"/>
      <c r="D253" s="189" t="s">
        <v>135</v>
      </c>
      <c r="E253" s="219" t="s">
        <v>28</v>
      </c>
      <c r="F253" s="220" t="s">
        <v>192</v>
      </c>
      <c r="G253" s="218"/>
      <c r="H253" s="221">
        <v>1.916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135</v>
      </c>
      <c r="AU253" s="227" t="s">
        <v>84</v>
      </c>
      <c r="AV253" s="15" t="s">
        <v>145</v>
      </c>
      <c r="AW253" s="15" t="s">
        <v>35</v>
      </c>
      <c r="AX253" s="15" t="s">
        <v>74</v>
      </c>
      <c r="AY253" s="227" t="s">
        <v>122</v>
      </c>
    </row>
    <row r="254" spans="2:51" s="13" customFormat="1" ht="10.2">
      <c r="B254" s="196"/>
      <c r="C254" s="197"/>
      <c r="D254" s="189" t="s">
        <v>135</v>
      </c>
      <c r="E254" s="198" t="s">
        <v>28</v>
      </c>
      <c r="F254" s="199" t="s">
        <v>193</v>
      </c>
      <c r="G254" s="197"/>
      <c r="H254" s="198" t="s">
        <v>28</v>
      </c>
      <c r="I254" s="200"/>
      <c r="J254" s="197"/>
      <c r="K254" s="197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135</v>
      </c>
      <c r="AU254" s="205" t="s">
        <v>84</v>
      </c>
      <c r="AV254" s="13" t="s">
        <v>82</v>
      </c>
      <c r="AW254" s="13" t="s">
        <v>35</v>
      </c>
      <c r="AX254" s="13" t="s">
        <v>74</v>
      </c>
      <c r="AY254" s="205" t="s">
        <v>122</v>
      </c>
    </row>
    <row r="255" spans="2:51" s="13" customFormat="1" ht="10.2">
      <c r="B255" s="196"/>
      <c r="C255" s="197"/>
      <c r="D255" s="189" t="s">
        <v>135</v>
      </c>
      <c r="E255" s="198" t="s">
        <v>28</v>
      </c>
      <c r="F255" s="199" t="s">
        <v>194</v>
      </c>
      <c r="G255" s="197"/>
      <c r="H255" s="198" t="s">
        <v>28</v>
      </c>
      <c r="I255" s="200"/>
      <c r="J255" s="197"/>
      <c r="K255" s="197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135</v>
      </c>
      <c r="AU255" s="205" t="s">
        <v>84</v>
      </c>
      <c r="AV255" s="13" t="s">
        <v>82</v>
      </c>
      <c r="AW255" s="13" t="s">
        <v>35</v>
      </c>
      <c r="AX255" s="13" t="s">
        <v>74</v>
      </c>
      <c r="AY255" s="205" t="s">
        <v>122</v>
      </c>
    </row>
    <row r="256" spans="2:51" s="14" customFormat="1" ht="10.2">
      <c r="B256" s="206"/>
      <c r="C256" s="207"/>
      <c r="D256" s="189" t="s">
        <v>135</v>
      </c>
      <c r="E256" s="208" t="s">
        <v>28</v>
      </c>
      <c r="F256" s="209" t="s">
        <v>195</v>
      </c>
      <c r="G256" s="207"/>
      <c r="H256" s="210">
        <v>0.054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135</v>
      </c>
      <c r="AU256" s="216" t="s">
        <v>84</v>
      </c>
      <c r="AV256" s="14" t="s">
        <v>84</v>
      </c>
      <c r="AW256" s="14" t="s">
        <v>35</v>
      </c>
      <c r="AX256" s="14" t="s">
        <v>74</v>
      </c>
      <c r="AY256" s="216" t="s">
        <v>122</v>
      </c>
    </row>
    <row r="257" spans="2:51" s="13" customFormat="1" ht="10.2">
      <c r="B257" s="196"/>
      <c r="C257" s="197"/>
      <c r="D257" s="189" t="s">
        <v>135</v>
      </c>
      <c r="E257" s="198" t="s">
        <v>28</v>
      </c>
      <c r="F257" s="199" t="s">
        <v>196</v>
      </c>
      <c r="G257" s="197"/>
      <c r="H257" s="198" t="s">
        <v>28</v>
      </c>
      <c r="I257" s="200"/>
      <c r="J257" s="197"/>
      <c r="K257" s="197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135</v>
      </c>
      <c r="AU257" s="205" t="s">
        <v>84</v>
      </c>
      <c r="AV257" s="13" t="s">
        <v>82</v>
      </c>
      <c r="AW257" s="13" t="s">
        <v>35</v>
      </c>
      <c r="AX257" s="13" t="s">
        <v>74</v>
      </c>
      <c r="AY257" s="205" t="s">
        <v>122</v>
      </c>
    </row>
    <row r="258" spans="2:51" s="14" customFormat="1" ht="10.2">
      <c r="B258" s="206"/>
      <c r="C258" s="207"/>
      <c r="D258" s="189" t="s">
        <v>135</v>
      </c>
      <c r="E258" s="208" t="s">
        <v>28</v>
      </c>
      <c r="F258" s="209" t="s">
        <v>197</v>
      </c>
      <c r="G258" s="207"/>
      <c r="H258" s="210">
        <v>0.36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135</v>
      </c>
      <c r="AU258" s="216" t="s">
        <v>84</v>
      </c>
      <c r="AV258" s="14" t="s">
        <v>84</v>
      </c>
      <c r="AW258" s="14" t="s">
        <v>35</v>
      </c>
      <c r="AX258" s="14" t="s">
        <v>74</v>
      </c>
      <c r="AY258" s="216" t="s">
        <v>122</v>
      </c>
    </row>
    <row r="259" spans="2:51" s="15" customFormat="1" ht="10.2">
      <c r="B259" s="217"/>
      <c r="C259" s="218"/>
      <c r="D259" s="189" t="s">
        <v>135</v>
      </c>
      <c r="E259" s="219" t="s">
        <v>28</v>
      </c>
      <c r="F259" s="220" t="s">
        <v>192</v>
      </c>
      <c r="G259" s="218"/>
      <c r="H259" s="221">
        <v>0.414</v>
      </c>
      <c r="I259" s="222"/>
      <c r="J259" s="218"/>
      <c r="K259" s="218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135</v>
      </c>
      <c r="AU259" s="227" t="s">
        <v>84</v>
      </c>
      <c r="AV259" s="15" t="s">
        <v>145</v>
      </c>
      <c r="AW259" s="15" t="s">
        <v>35</v>
      </c>
      <c r="AX259" s="15" t="s">
        <v>74</v>
      </c>
      <c r="AY259" s="227" t="s">
        <v>122</v>
      </c>
    </row>
    <row r="260" spans="2:51" s="16" customFormat="1" ht="10.2">
      <c r="B260" s="228"/>
      <c r="C260" s="229"/>
      <c r="D260" s="189" t="s">
        <v>135</v>
      </c>
      <c r="E260" s="230" t="s">
        <v>28</v>
      </c>
      <c r="F260" s="231" t="s">
        <v>198</v>
      </c>
      <c r="G260" s="229"/>
      <c r="H260" s="232">
        <v>6.164</v>
      </c>
      <c r="I260" s="233"/>
      <c r="J260" s="229"/>
      <c r="K260" s="229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135</v>
      </c>
      <c r="AU260" s="238" t="s">
        <v>84</v>
      </c>
      <c r="AV260" s="16" t="s">
        <v>129</v>
      </c>
      <c r="AW260" s="16" t="s">
        <v>35</v>
      </c>
      <c r="AX260" s="16" t="s">
        <v>82</v>
      </c>
      <c r="AY260" s="238" t="s">
        <v>122</v>
      </c>
    </row>
    <row r="261" spans="1:65" s="2" customFormat="1" ht="16.5" customHeight="1">
      <c r="A261" s="36"/>
      <c r="B261" s="37"/>
      <c r="C261" s="239" t="s">
        <v>338</v>
      </c>
      <c r="D261" s="239" t="s">
        <v>256</v>
      </c>
      <c r="E261" s="240" t="s">
        <v>339</v>
      </c>
      <c r="F261" s="241" t="s">
        <v>340</v>
      </c>
      <c r="G261" s="242" t="s">
        <v>259</v>
      </c>
      <c r="H261" s="243">
        <v>13.415</v>
      </c>
      <c r="I261" s="244"/>
      <c r="J261" s="245">
        <f>ROUND(I261*H261,2)</f>
        <v>0</v>
      </c>
      <c r="K261" s="241" t="s">
        <v>128</v>
      </c>
      <c r="L261" s="246"/>
      <c r="M261" s="247" t="s">
        <v>28</v>
      </c>
      <c r="N261" s="248" t="s">
        <v>47</v>
      </c>
      <c r="O261" s="67"/>
      <c r="P261" s="185">
        <f>O261*H261</f>
        <v>0</v>
      </c>
      <c r="Q261" s="185">
        <v>1</v>
      </c>
      <c r="R261" s="185">
        <f>Q261*H261</f>
        <v>13.415</v>
      </c>
      <c r="S261" s="185">
        <v>0</v>
      </c>
      <c r="T261" s="186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187" t="s">
        <v>179</v>
      </c>
      <c r="AT261" s="187" t="s">
        <v>256</v>
      </c>
      <c r="AU261" s="187" t="s">
        <v>84</v>
      </c>
      <c r="AY261" s="19" t="s">
        <v>122</v>
      </c>
      <c r="BE261" s="188">
        <f>IF(N261="základní",J261,0)</f>
        <v>0</v>
      </c>
      <c r="BF261" s="188">
        <f>IF(N261="snížená",J261,0)</f>
        <v>0</v>
      </c>
      <c r="BG261" s="188">
        <f>IF(N261="zákl. přenesená",J261,0)</f>
        <v>0</v>
      </c>
      <c r="BH261" s="188">
        <f>IF(N261="sníž. přenesená",J261,0)</f>
        <v>0</v>
      </c>
      <c r="BI261" s="188">
        <f>IF(N261="nulová",J261,0)</f>
        <v>0</v>
      </c>
      <c r="BJ261" s="19" t="s">
        <v>129</v>
      </c>
      <c r="BK261" s="188">
        <f>ROUND(I261*H261,2)</f>
        <v>0</v>
      </c>
      <c r="BL261" s="19" t="s">
        <v>129</v>
      </c>
      <c r="BM261" s="187" t="s">
        <v>341</v>
      </c>
    </row>
    <row r="262" spans="1:47" s="2" customFormat="1" ht="10.2">
      <c r="A262" s="36"/>
      <c r="B262" s="37"/>
      <c r="C262" s="38"/>
      <c r="D262" s="189" t="s">
        <v>131</v>
      </c>
      <c r="E262" s="38"/>
      <c r="F262" s="190" t="s">
        <v>340</v>
      </c>
      <c r="G262" s="38"/>
      <c r="H262" s="38"/>
      <c r="I262" s="191"/>
      <c r="J262" s="38"/>
      <c r="K262" s="38"/>
      <c r="L262" s="41"/>
      <c r="M262" s="192"/>
      <c r="N262" s="193"/>
      <c r="O262" s="67"/>
      <c r="P262" s="67"/>
      <c r="Q262" s="67"/>
      <c r="R262" s="67"/>
      <c r="S262" s="67"/>
      <c r="T262" s="68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T262" s="19" t="s">
        <v>131</v>
      </c>
      <c r="AU262" s="19" t="s">
        <v>84</v>
      </c>
    </row>
    <row r="263" spans="1:47" s="2" customFormat="1" ht="10.2">
      <c r="A263" s="36"/>
      <c r="B263" s="37"/>
      <c r="C263" s="38"/>
      <c r="D263" s="194" t="s">
        <v>133</v>
      </c>
      <c r="E263" s="38"/>
      <c r="F263" s="195" t="s">
        <v>342</v>
      </c>
      <c r="G263" s="38"/>
      <c r="H263" s="38"/>
      <c r="I263" s="191"/>
      <c r="J263" s="38"/>
      <c r="K263" s="38"/>
      <c r="L263" s="41"/>
      <c r="M263" s="192"/>
      <c r="N263" s="193"/>
      <c r="O263" s="67"/>
      <c r="P263" s="67"/>
      <c r="Q263" s="67"/>
      <c r="R263" s="67"/>
      <c r="S263" s="67"/>
      <c r="T263" s="68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133</v>
      </c>
      <c r="AU263" s="19" t="s">
        <v>84</v>
      </c>
    </row>
    <row r="264" spans="2:51" s="13" customFormat="1" ht="10.2">
      <c r="B264" s="196"/>
      <c r="C264" s="197"/>
      <c r="D264" s="189" t="s">
        <v>135</v>
      </c>
      <c r="E264" s="198" t="s">
        <v>28</v>
      </c>
      <c r="F264" s="199" t="s">
        <v>343</v>
      </c>
      <c r="G264" s="197"/>
      <c r="H264" s="198" t="s">
        <v>28</v>
      </c>
      <c r="I264" s="200"/>
      <c r="J264" s="197"/>
      <c r="K264" s="197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135</v>
      </c>
      <c r="AU264" s="205" t="s">
        <v>84</v>
      </c>
      <c r="AV264" s="13" t="s">
        <v>82</v>
      </c>
      <c r="AW264" s="13" t="s">
        <v>35</v>
      </c>
      <c r="AX264" s="13" t="s">
        <v>74</v>
      </c>
      <c r="AY264" s="205" t="s">
        <v>122</v>
      </c>
    </row>
    <row r="265" spans="2:51" s="13" customFormat="1" ht="10.2">
      <c r="B265" s="196"/>
      <c r="C265" s="197"/>
      <c r="D265" s="189" t="s">
        <v>135</v>
      </c>
      <c r="E265" s="198" t="s">
        <v>28</v>
      </c>
      <c r="F265" s="199" t="s">
        <v>331</v>
      </c>
      <c r="G265" s="197"/>
      <c r="H265" s="198" t="s">
        <v>28</v>
      </c>
      <c r="I265" s="200"/>
      <c r="J265" s="197"/>
      <c r="K265" s="197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135</v>
      </c>
      <c r="AU265" s="205" t="s">
        <v>84</v>
      </c>
      <c r="AV265" s="13" t="s">
        <v>82</v>
      </c>
      <c r="AW265" s="13" t="s">
        <v>35</v>
      </c>
      <c r="AX265" s="13" t="s">
        <v>74</v>
      </c>
      <c r="AY265" s="205" t="s">
        <v>122</v>
      </c>
    </row>
    <row r="266" spans="2:51" s="14" customFormat="1" ht="10.2">
      <c r="B266" s="206"/>
      <c r="C266" s="207"/>
      <c r="D266" s="189" t="s">
        <v>135</v>
      </c>
      <c r="E266" s="208" t="s">
        <v>28</v>
      </c>
      <c r="F266" s="209" t="s">
        <v>344</v>
      </c>
      <c r="G266" s="207"/>
      <c r="H266" s="210">
        <v>1.54</v>
      </c>
      <c r="I266" s="211"/>
      <c r="J266" s="207"/>
      <c r="K266" s="207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135</v>
      </c>
      <c r="AU266" s="216" t="s">
        <v>84</v>
      </c>
      <c r="AV266" s="14" t="s">
        <v>84</v>
      </c>
      <c r="AW266" s="14" t="s">
        <v>35</v>
      </c>
      <c r="AX266" s="14" t="s">
        <v>74</v>
      </c>
      <c r="AY266" s="216" t="s">
        <v>122</v>
      </c>
    </row>
    <row r="267" spans="2:51" s="13" customFormat="1" ht="10.2">
      <c r="B267" s="196"/>
      <c r="C267" s="197"/>
      <c r="D267" s="189" t="s">
        <v>135</v>
      </c>
      <c r="E267" s="198" t="s">
        <v>28</v>
      </c>
      <c r="F267" s="199" t="s">
        <v>332</v>
      </c>
      <c r="G267" s="197"/>
      <c r="H267" s="198" t="s">
        <v>28</v>
      </c>
      <c r="I267" s="200"/>
      <c r="J267" s="197"/>
      <c r="K267" s="197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135</v>
      </c>
      <c r="AU267" s="205" t="s">
        <v>84</v>
      </c>
      <c r="AV267" s="13" t="s">
        <v>82</v>
      </c>
      <c r="AW267" s="13" t="s">
        <v>35</v>
      </c>
      <c r="AX267" s="13" t="s">
        <v>74</v>
      </c>
      <c r="AY267" s="205" t="s">
        <v>122</v>
      </c>
    </row>
    <row r="268" spans="2:51" s="14" customFormat="1" ht="10.2">
      <c r="B268" s="206"/>
      <c r="C268" s="207"/>
      <c r="D268" s="189" t="s">
        <v>135</v>
      </c>
      <c r="E268" s="208" t="s">
        <v>28</v>
      </c>
      <c r="F268" s="209" t="s">
        <v>345</v>
      </c>
      <c r="G268" s="207"/>
      <c r="H268" s="210">
        <v>1.213</v>
      </c>
      <c r="I268" s="211"/>
      <c r="J268" s="207"/>
      <c r="K268" s="207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135</v>
      </c>
      <c r="AU268" s="216" t="s">
        <v>84</v>
      </c>
      <c r="AV268" s="14" t="s">
        <v>84</v>
      </c>
      <c r="AW268" s="14" t="s">
        <v>35</v>
      </c>
      <c r="AX268" s="14" t="s">
        <v>74</v>
      </c>
      <c r="AY268" s="216" t="s">
        <v>122</v>
      </c>
    </row>
    <row r="269" spans="2:51" s="13" customFormat="1" ht="10.2">
      <c r="B269" s="196"/>
      <c r="C269" s="197"/>
      <c r="D269" s="189" t="s">
        <v>135</v>
      </c>
      <c r="E269" s="198" t="s">
        <v>28</v>
      </c>
      <c r="F269" s="199" t="s">
        <v>333</v>
      </c>
      <c r="G269" s="197"/>
      <c r="H269" s="198" t="s">
        <v>28</v>
      </c>
      <c r="I269" s="200"/>
      <c r="J269" s="197"/>
      <c r="K269" s="197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135</v>
      </c>
      <c r="AU269" s="205" t="s">
        <v>84</v>
      </c>
      <c r="AV269" s="13" t="s">
        <v>82</v>
      </c>
      <c r="AW269" s="13" t="s">
        <v>35</v>
      </c>
      <c r="AX269" s="13" t="s">
        <v>74</v>
      </c>
      <c r="AY269" s="205" t="s">
        <v>122</v>
      </c>
    </row>
    <row r="270" spans="2:51" s="14" customFormat="1" ht="10.2">
      <c r="B270" s="206"/>
      <c r="C270" s="207"/>
      <c r="D270" s="189" t="s">
        <v>135</v>
      </c>
      <c r="E270" s="208" t="s">
        <v>28</v>
      </c>
      <c r="F270" s="209" t="s">
        <v>346</v>
      </c>
      <c r="G270" s="207"/>
      <c r="H270" s="210">
        <v>2.613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135</v>
      </c>
      <c r="AU270" s="216" t="s">
        <v>84</v>
      </c>
      <c r="AV270" s="14" t="s">
        <v>84</v>
      </c>
      <c r="AW270" s="14" t="s">
        <v>35</v>
      </c>
      <c r="AX270" s="14" t="s">
        <v>74</v>
      </c>
      <c r="AY270" s="216" t="s">
        <v>122</v>
      </c>
    </row>
    <row r="271" spans="2:51" s="16" customFormat="1" ht="10.2">
      <c r="B271" s="228"/>
      <c r="C271" s="229"/>
      <c r="D271" s="189" t="s">
        <v>135</v>
      </c>
      <c r="E271" s="230" t="s">
        <v>28</v>
      </c>
      <c r="F271" s="231" t="s">
        <v>198</v>
      </c>
      <c r="G271" s="229"/>
      <c r="H271" s="232">
        <v>5.366</v>
      </c>
      <c r="I271" s="233"/>
      <c r="J271" s="229"/>
      <c r="K271" s="229"/>
      <c r="L271" s="234"/>
      <c r="M271" s="235"/>
      <c r="N271" s="236"/>
      <c r="O271" s="236"/>
      <c r="P271" s="236"/>
      <c r="Q271" s="236"/>
      <c r="R271" s="236"/>
      <c r="S271" s="236"/>
      <c r="T271" s="237"/>
      <c r="AT271" s="238" t="s">
        <v>135</v>
      </c>
      <c r="AU271" s="238" t="s">
        <v>84</v>
      </c>
      <c r="AV271" s="16" t="s">
        <v>129</v>
      </c>
      <c r="AW271" s="16" t="s">
        <v>35</v>
      </c>
      <c r="AX271" s="16" t="s">
        <v>82</v>
      </c>
      <c r="AY271" s="238" t="s">
        <v>122</v>
      </c>
    </row>
    <row r="272" spans="2:51" s="14" customFormat="1" ht="10.2">
      <c r="B272" s="206"/>
      <c r="C272" s="207"/>
      <c r="D272" s="189" t="s">
        <v>135</v>
      </c>
      <c r="E272" s="207"/>
      <c r="F272" s="209" t="s">
        <v>347</v>
      </c>
      <c r="G272" s="207"/>
      <c r="H272" s="210">
        <v>13.415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135</v>
      </c>
      <c r="AU272" s="216" t="s">
        <v>84</v>
      </c>
      <c r="AV272" s="14" t="s">
        <v>84</v>
      </c>
      <c r="AW272" s="14" t="s">
        <v>4</v>
      </c>
      <c r="AX272" s="14" t="s">
        <v>82</v>
      </c>
      <c r="AY272" s="216" t="s">
        <v>122</v>
      </c>
    </row>
    <row r="273" spans="2:63" s="12" customFormat="1" ht="22.8" customHeight="1">
      <c r="B273" s="160"/>
      <c r="C273" s="161"/>
      <c r="D273" s="162" t="s">
        <v>73</v>
      </c>
      <c r="E273" s="174" t="s">
        <v>129</v>
      </c>
      <c r="F273" s="174" t="s">
        <v>348</v>
      </c>
      <c r="G273" s="161"/>
      <c r="H273" s="161"/>
      <c r="I273" s="164"/>
      <c r="J273" s="175">
        <f>BK273</f>
        <v>0</v>
      </c>
      <c r="K273" s="161"/>
      <c r="L273" s="166"/>
      <c r="M273" s="167"/>
      <c r="N273" s="168"/>
      <c r="O273" s="168"/>
      <c r="P273" s="169">
        <f>SUM(P274:P283)</f>
        <v>0</v>
      </c>
      <c r="Q273" s="168"/>
      <c r="R273" s="169">
        <f>SUM(R274:R283)</f>
        <v>117.41183999999998</v>
      </c>
      <c r="S273" s="168"/>
      <c r="T273" s="170">
        <f>SUM(T274:T283)</f>
        <v>0</v>
      </c>
      <c r="AR273" s="171" t="s">
        <v>82</v>
      </c>
      <c r="AT273" s="172" t="s">
        <v>73</v>
      </c>
      <c r="AU273" s="172" t="s">
        <v>82</v>
      </c>
      <c r="AY273" s="171" t="s">
        <v>122</v>
      </c>
      <c r="BK273" s="173">
        <f>SUM(BK274:BK283)</f>
        <v>0</v>
      </c>
    </row>
    <row r="274" spans="1:65" s="2" customFormat="1" ht="16.5" customHeight="1">
      <c r="A274" s="36"/>
      <c r="B274" s="37"/>
      <c r="C274" s="176" t="s">
        <v>349</v>
      </c>
      <c r="D274" s="176" t="s">
        <v>124</v>
      </c>
      <c r="E274" s="177" t="s">
        <v>350</v>
      </c>
      <c r="F274" s="178" t="s">
        <v>351</v>
      </c>
      <c r="G274" s="179" t="s">
        <v>173</v>
      </c>
      <c r="H274" s="180">
        <v>58.8</v>
      </c>
      <c r="I274" s="181"/>
      <c r="J274" s="182">
        <f>ROUND(I274*H274,2)</f>
        <v>0</v>
      </c>
      <c r="K274" s="178" t="s">
        <v>128</v>
      </c>
      <c r="L274" s="41"/>
      <c r="M274" s="183" t="s">
        <v>28</v>
      </c>
      <c r="N274" s="184" t="s">
        <v>47</v>
      </c>
      <c r="O274" s="67"/>
      <c r="P274" s="185">
        <f>O274*H274</f>
        <v>0</v>
      </c>
      <c r="Q274" s="185">
        <v>1.9968</v>
      </c>
      <c r="R274" s="185">
        <f>Q274*H274</f>
        <v>117.41183999999998</v>
      </c>
      <c r="S274" s="185">
        <v>0</v>
      </c>
      <c r="T274" s="186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87" t="s">
        <v>129</v>
      </c>
      <c r="AT274" s="187" t="s">
        <v>124</v>
      </c>
      <c r="AU274" s="187" t="s">
        <v>84</v>
      </c>
      <c r="AY274" s="19" t="s">
        <v>122</v>
      </c>
      <c r="BE274" s="188">
        <f>IF(N274="základní",J274,0)</f>
        <v>0</v>
      </c>
      <c r="BF274" s="188">
        <f>IF(N274="snížená",J274,0)</f>
        <v>0</v>
      </c>
      <c r="BG274" s="188">
        <f>IF(N274="zákl. přenesená",J274,0)</f>
        <v>0</v>
      </c>
      <c r="BH274" s="188">
        <f>IF(N274="sníž. přenesená",J274,0)</f>
        <v>0</v>
      </c>
      <c r="BI274" s="188">
        <f>IF(N274="nulová",J274,0)</f>
        <v>0</v>
      </c>
      <c r="BJ274" s="19" t="s">
        <v>129</v>
      </c>
      <c r="BK274" s="188">
        <f>ROUND(I274*H274,2)</f>
        <v>0</v>
      </c>
      <c r="BL274" s="19" t="s">
        <v>129</v>
      </c>
      <c r="BM274" s="187" t="s">
        <v>352</v>
      </c>
    </row>
    <row r="275" spans="1:47" s="2" customFormat="1" ht="19.2">
      <c r="A275" s="36"/>
      <c r="B275" s="37"/>
      <c r="C275" s="38"/>
      <c r="D275" s="189" t="s">
        <v>131</v>
      </c>
      <c r="E275" s="38"/>
      <c r="F275" s="190" t="s">
        <v>353</v>
      </c>
      <c r="G275" s="38"/>
      <c r="H275" s="38"/>
      <c r="I275" s="191"/>
      <c r="J275" s="38"/>
      <c r="K275" s="38"/>
      <c r="L275" s="41"/>
      <c r="M275" s="192"/>
      <c r="N275" s="193"/>
      <c r="O275" s="67"/>
      <c r="P275" s="67"/>
      <c r="Q275" s="67"/>
      <c r="R275" s="67"/>
      <c r="S275" s="67"/>
      <c r="T275" s="68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131</v>
      </c>
      <c r="AU275" s="19" t="s">
        <v>84</v>
      </c>
    </row>
    <row r="276" spans="1:47" s="2" customFormat="1" ht="10.2">
      <c r="A276" s="36"/>
      <c r="B276" s="37"/>
      <c r="C276" s="38"/>
      <c r="D276" s="194" t="s">
        <v>133</v>
      </c>
      <c r="E276" s="38"/>
      <c r="F276" s="195" t="s">
        <v>354</v>
      </c>
      <c r="G276" s="38"/>
      <c r="H276" s="38"/>
      <c r="I276" s="191"/>
      <c r="J276" s="38"/>
      <c r="K276" s="38"/>
      <c r="L276" s="41"/>
      <c r="M276" s="192"/>
      <c r="N276" s="193"/>
      <c r="O276" s="67"/>
      <c r="P276" s="67"/>
      <c r="Q276" s="67"/>
      <c r="R276" s="67"/>
      <c r="S276" s="67"/>
      <c r="T276" s="68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T276" s="19" t="s">
        <v>133</v>
      </c>
      <c r="AU276" s="19" t="s">
        <v>84</v>
      </c>
    </row>
    <row r="277" spans="2:51" s="13" customFormat="1" ht="10.2">
      <c r="B277" s="196"/>
      <c r="C277" s="197"/>
      <c r="D277" s="189" t="s">
        <v>135</v>
      </c>
      <c r="E277" s="198" t="s">
        <v>28</v>
      </c>
      <c r="F277" s="199" t="s">
        <v>355</v>
      </c>
      <c r="G277" s="197"/>
      <c r="H277" s="198" t="s">
        <v>28</v>
      </c>
      <c r="I277" s="200"/>
      <c r="J277" s="197"/>
      <c r="K277" s="197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135</v>
      </c>
      <c r="AU277" s="205" t="s">
        <v>84</v>
      </c>
      <c r="AV277" s="13" t="s">
        <v>82</v>
      </c>
      <c r="AW277" s="13" t="s">
        <v>35</v>
      </c>
      <c r="AX277" s="13" t="s">
        <v>74</v>
      </c>
      <c r="AY277" s="205" t="s">
        <v>122</v>
      </c>
    </row>
    <row r="278" spans="2:51" s="14" customFormat="1" ht="10.2">
      <c r="B278" s="206"/>
      <c r="C278" s="207"/>
      <c r="D278" s="189" t="s">
        <v>135</v>
      </c>
      <c r="E278" s="208" t="s">
        <v>28</v>
      </c>
      <c r="F278" s="209" t="s">
        <v>356</v>
      </c>
      <c r="G278" s="207"/>
      <c r="H278" s="210">
        <v>58.8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135</v>
      </c>
      <c r="AU278" s="216" t="s">
        <v>84</v>
      </c>
      <c r="AV278" s="14" t="s">
        <v>84</v>
      </c>
      <c r="AW278" s="14" t="s">
        <v>35</v>
      </c>
      <c r="AX278" s="14" t="s">
        <v>82</v>
      </c>
      <c r="AY278" s="216" t="s">
        <v>122</v>
      </c>
    </row>
    <row r="279" spans="1:65" s="2" customFormat="1" ht="16.5" customHeight="1">
      <c r="A279" s="36"/>
      <c r="B279" s="37"/>
      <c r="C279" s="176" t="s">
        <v>357</v>
      </c>
      <c r="D279" s="176" t="s">
        <v>124</v>
      </c>
      <c r="E279" s="177" t="s">
        <v>358</v>
      </c>
      <c r="F279" s="178" t="s">
        <v>359</v>
      </c>
      <c r="G279" s="179" t="s">
        <v>127</v>
      </c>
      <c r="H279" s="180">
        <v>113.4</v>
      </c>
      <c r="I279" s="181"/>
      <c r="J279" s="182">
        <f>ROUND(I279*H279,2)</f>
        <v>0</v>
      </c>
      <c r="K279" s="178" t="s">
        <v>128</v>
      </c>
      <c r="L279" s="41"/>
      <c r="M279" s="183" t="s">
        <v>28</v>
      </c>
      <c r="N279" s="184" t="s">
        <v>47</v>
      </c>
      <c r="O279" s="67"/>
      <c r="P279" s="185">
        <f>O279*H279</f>
        <v>0</v>
      </c>
      <c r="Q279" s="185">
        <v>0</v>
      </c>
      <c r="R279" s="185">
        <f>Q279*H279</f>
        <v>0</v>
      </c>
      <c r="S279" s="185">
        <v>0</v>
      </c>
      <c r="T279" s="186">
        <f>S279*H279</f>
        <v>0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7" t="s">
        <v>129</v>
      </c>
      <c r="AT279" s="187" t="s">
        <v>124</v>
      </c>
      <c r="AU279" s="187" t="s">
        <v>84</v>
      </c>
      <c r="AY279" s="19" t="s">
        <v>122</v>
      </c>
      <c r="BE279" s="188">
        <f>IF(N279="základní",J279,0)</f>
        <v>0</v>
      </c>
      <c r="BF279" s="188">
        <f>IF(N279="snížená",J279,0)</f>
        <v>0</v>
      </c>
      <c r="BG279" s="188">
        <f>IF(N279="zákl. přenesená",J279,0)</f>
        <v>0</v>
      </c>
      <c r="BH279" s="188">
        <f>IF(N279="sníž. přenesená",J279,0)</f>
        <v>0</v>
      </c>
      <c r="BI279" s="188">
        <f>IF(N279="nulová",J279,0)</f>
        <v>0</v>
      </c>
      <c r="BJ279" s="19" t="s">
        <v>129</v>
      </c>
      <c r="BK279" s="188">
        <f>ROUND(I279*H279,2)</f>
        <v>0</v>
      </c>
      <c r="BL279" s="19" t="s">
        <v>129</v>
      </c>
      <c r="BM279" s="187" t="s">
        <v>360</v>
      </c>
    </row>
    <row r="280" spans="1:47" s="2" customFormat="1" ht="10.2">
      <c r="A280" s="36"/>
      <c r="B280" s="37"/>
      <c r="C280" s="38"/>
      <c r="D280" s="189" t="s">
        <v>131</v>
      </c>
      <c r="E280" s="38"/>
      <c r="F280" s="190" t="s">
        <v>361</v>
      </c>
      <c r="G280" s="38"/>
      <c r="H280" s="38"/>
      <c r="I280" s="191"/>
      <c r="J280" s="38"/>
      <c r="K280" s="38"/>
      <c r="L280" s="41"/>
      <c r="M280" s="192"/>
      <c r="N280" s="193"/>
      <c r="O280" s="67"/>
      <c r="P280" s="67"/>
      <c r="Q280" s="67"/>
      <c r="R280" s="67"/>
      <c r="S280" s="67"/>
      <c r="T280" s="68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131</v>
      </c>
      <c r="AU280" s="19" t="s">
        <v>84</v>
      </c>
    </row>
    <row r="281" spans="1:47" s="2" customFormat="1" ht="10.2">
      <c r="A281" s="36"/>
      <c r="B281" s="37"/>
      <c r="C281" s="38"/>
      <c r="D281" s="194" t="s">
        <v>133</v>
      </c>
      <c r="E281" s="38"/>
      <c r="F281" s="195" t="s">
        <v>362</v>
      </c>
      <c r="G281" s="38"/>
      <c r="H281" s="38"/>
      <c r="I281" s="191"/>
      <c r="J281" s="38"/>
      <c r="K281" s="38"/>
      <c r="L281" s="41"/>
      <c r="M281" s="192"/>
      <c r="N281" s="193"/>
      <c r="O281" s="67"/>
      <c r="P281" s="67"/>
      <c r="Q281" s="67"/>
      <c r="R281" s="67"/>
      <c r="S281" s="67"/>
      <c r="T281" s="68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133</v>
      </c>
      <c r="AU281" s="19" t="s">
        <v>84</v>
      </c>
    </row>
    <row r="282" spans="2:51" s="13" customFormat="1" ht="10.2">
      <c r="B282" s="196"/>
      <c r="C282" s="197"/>
      <c r="D282" s="189" t="s">
        <v>135</v>
      </c>
      <c r="E282" s="198" t="s">
        <v>28</v>
      </c>
      <c r="F282" s="199" t="s">
        <v>355</v>
      </c>
      <c r="G282" s="197"/>
      <c r="H282" s="198" t="s">
        <v>28</v>
      </c>
      <c r="I282" s="200"/>
      <c r="J282" s="197"/>
      <c r="K282" s="197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135</v>
      </c>
      <c r="AU282" s="205" t="s">
        <v>84</v>
      </c>
      <c r="AV282" s="13" t="s">
        <v>82</v>
      </c>
      <c r="AW282" s="13" t="s">
        <v>35</v>
      </c>
      <c r="AX282" s="13" t="s">
        <v>74</v>
      </c>
      <c r="AY282" s="205" t="s">
        <v>122</v>
      </c>
    </row>
    <row r="283" spans="2:51" s="14" customFormat="1" ht="10.2">
      <c r="B283" s="206"/>
      <c r="C283" s="207"/>
      <c r="D283" s="189" t="s">
        <v>135</v>
      </c>
      <c r="E283" s="208" t="s">
        <v>28</v>
      </c>
      <c r="F283" s="209" t="s">
        <v>363</v>
      </c>
      <c r="G283" s="207"/>
      <c r="H283" s="210">
        <v>113.4</v>
      </c>
      <c r="I283" s="211"/>
      <c r="J283" s="207"/>
      <c r="K283" s="207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135</v>
      </c>
      <c r="AU283" s="216" t="s">
        <v>84</v>
      </c>
      <c r="AV283" s="14" t="s">
        <v>84</v>
      </c>
      <c r="AW283" s="14" t="s">
        <v>35</v>
      </c>
      <c r="AX283" s="14" t="s">
        <v>82</v>
      </c>
      <c r="AY283" s="216" t="s">
        <v>122</v>
      </c>
    </row>
    <row r="284" spans="2:63" s="12" customFormat="1" ht="22.8" customHeight="1">
      <c r="B284" s="160"/>
      <c r="C284" s="161"/>
      <c r="D284" s="162" t="s">
        <v>73</v>
      </c>
      <c r="E284" s="174" t="s">
        <v>199</v>
      </c>
      <c r="F284" s="174" t="s">
        <v>364</v>
      </c>
      <c r="G284" s="161"/>
      <c r="H284" s="161"/>
      <c r="I284" s="164"/>
      <c r="J284" s="175">
        <f>BK284</f>
        <v>0</v>
      </c>
      <c r="K284" s="161"/>
      <c r="L284" s="166"/>
      <c r="M284" s="167"/>
      <c r="N284" s="168"/>
      <c r="O284" s="168"/>
      <c r="P284" s="169">
        <f>SUM(P285:P295)</f>
        <v>0</v>
      </c>
      <c r="Q284" s="168"/>
      <c r="R284" s="169">
        <f>SUM(R285:R295)</f>
        <v>0</v>
      </c>
      <c r="S284" s="168"/>
      <c r="T284" s="170">
        <f>SUM(T285:T295)</f>
        <v>15.525</v>
      </c>
      <c r="AR284" s="171" t="s">
        <v>82</v>
      </c>
      <c r="AT284" s="172" t="s">
        <v>73</v>
      </c>
      <c r="AU284" s="172" t="s">
        <v>82</v>
      </c>
      <c r="AY284" s="171" t="s">
        <v>122</v>
      </c>
      <c r="BK284" s="173">
        <f>SUM(BK285:BK295)</f>
        <v>0</v>
      </c>
    </row>
    <row r="285" spans="1:65" s="2" customFormat="1" ht="16.5" customHeight="1">
      <c r="A285" s="36"/>
      <c r="B285" s="37"/>
      <c r="C285" s="176" t="s">
        <v>365</v>
      </c>
      <c r="D285" s="176" t="s">
        <v>124</v>
      </c>
      <c r="E285" s="177" t="s">
        <v>366</v>
      </c>
      <c r="F285" s="178" t="s">
        <v>367</v>
      </c>
      <c r="G285" s="179" t="s">
        <v>173</v>
      </c>
      <c r="H285" s="180">
        <v>5.75</v>
      </c>
      <c r="I285" s="181"/>
      <c r="J285" s="182">
        <f>ROUND(I285*H285,2)</f>
        <v>0</v>
      </c>
      <c r="K285" s="178" t="s">
        <v>128</v>
      </c>
      <c r="L285" s="41"/>
      <c r="M285" s="183" t="s">
        <v>28</v>
      </c>
      <c r="N285" s="184" t="s">
        <v>47</v>
      </c>
      <c r="O285" s="67"/>
      <c r="P285" s="185">
        <f>O285*H285</f>
        <v>0</v>
      </c>
      <c r="Q285" s="185">
        <v>0</v>
      </c>
      <c r="R285" s="185">
        <f>Q285*H285</f>
        <v>0</v>
      </c>
      <c r="S285" s="185">
        <v>2.7</v>
      </c>
      <c r="T285" s="186">
        <f>S285*H285</f>
        <v>15.525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7" t="s">
        <v>129</v>
      </c>
      <c r="AT285" s="187" t="s">
        <v>124</v>
      </c>
      <c r="AU285" s="187" t="s">
        <v>84</v>
      </c>
      <c r="AY285" s="19" t="s">
        <v>122</v>
      </c>
      <c r="BE285" s="188">
        <f>IF(N285="základní",J285,0)</f>
        <v>0</v>
      </c>
      <c r="BF285" s="188">
        <f>IF(N285="snížená",J285,0)</f>
        <v>0</v>
      </c>
      <c r="BG285" s="188">
        <f>IF(N285="zákl. přenesená",J285,0)</f>
        <v>0</v>
      </c>
      <c r="BH285" s="188">
        <f>IF(N285="sníž. přenesená",J285,0)</f>
        <v>0</v>
      </c>
      <c r="BI285" s="188">
        <f>IF(N285="nulová",J285,0)</f>
        <v>0</v>
      </c>
      <c r="BJ285" s="19" t="s">
        <v>129</v>
      </c>
      <c r="BK285" s="188">
        <f>ROUND(I285*H285,2)</f>
        <v>0</v>
      </c>
      <c r="BL285" s="19" t="s">
        <v>129</v>
      </c>
      <c r="BM285" s="187" t="s">
        <v>368</v>
      </c>
    </row>
    <row r="286" spans="1:47" s="2" customFormat="1" ht="19.2">
      <c r="A286" s="36"/>
      <c r="B286" s="37"/>
      <c r="C286" s="38"/>
      <c r="D286" s="189" t="s">
        <v>131</v>
      </c>
      <c r="E286" s="38"/>
      <c r="F286" s="190" t="s">
        <v>369</v>
      </c>
      <c r="G286" s="38"/>
      <c r="H286" s="38"/>
      <c r="I286" s="191"/>
      <c r="J286" s="38"/>
      <c r="K286" s="38"/>
      <c r="L286" s="41"/>
      <c r="M286" s="192"/>
      <c r="N286" s="193"/>
      <c r="O286" s="67"/>
      <c r="P286" s="67"/>
      <c r="Q286" s="67"/>
      <c r="R286" s="67"/>
      <c r="S286" s="67"/>
      <c r="T286" s="68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131</v>
      </c>
      <c r="AU286" s="19" t="s">
        <v>84</v>
      </c>
    </row>
    <row r="287" spans="1:47" s="2" customFormat="1" ht="10.2">
      <c r="A287" s="36"/>
      <c r="B287" s="37"/>
      <c r="C287" s="38"/>
      <c r="D287" s="194" t="s">
        <v>133</v>
      </c>
      <c r="E287" s="38"/>
      <c r="F287" s="195" t="s">
        <v>370</v>
      </c>
      <c r="G287" s="38"/>
      <c r="H287" s="38"/>
      <c r="I287" s="191"/>
      <c r="J287" s="38"/>
      <c r="K287" s="38"/>
      <c r="L287" s="41"/>
      <c r="M287" s="192"/>
      <c r="N287" s="193"/>
      <c r="O287" s="67"/>
      <c r="P287" s="67"/>
      <c r="Q287" s="67"/>
      <c r="R287" s="67"/>
      <c r="S287" s="67"/>
      <c r="T287" s="68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133</v>
      </c>
      <c r="AU287" s="19" t="s">
        <v>84</v>
      </c>
    </row>
    <row r="288" spans="2:51" s="13" customFormat="1" ht="10.2">
      <c r="B288" s="196"/>
      <c r="C288" s="197"/>
      <c r="D288" s="189" t="s">
        <v>135</v>
      </c>
      <c r="E288" s="198" t="s">
        <v>28</v>
      </c>
      <c r="F288" s="199" t="s">
        <v>232</v>
      </c>
      <c r="G288" s="197"/>
      <c r="H288" s="198" t="s">
        <v>28</v>
      </c>
      <c r="I288" s="200"/>
      <c r="J288" s="197"/>
      <c r="K288" s="197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135</v>
      </c>
      <c r="AU288" s="205" t="s">
        <v>84</v>
      </c>
      <c r="AV288" s="13" t="s">
        <v>82</v>
      </c>
      <c r="AW288" s="13" t="s">
        <v>35</v>
      </c>
      <c r="AX288" s="13" t="s">
        <v>74</v>
      </c>
      <c r="AY288" s="205" t="s">
        <v>122</v>
      </c>
    </row>
    <row r="289" spans="2:51" s="13" customFormat="1" ht="10.2">
      <c r="B289" s="196"/>
      <c r="C289" s="197"/>
      <c r="D289" s="189" t="s">
        <v>135</v>
      </c>
      <c r="E289" s="198" t="s">
        <v>28</v>
      </c>
      <c r="F289" s="199" t="s">
        <v>206</v>
      </c>
      <c r="G289" s="197"/>
      <c r="H289" s="198" t="s">
        <v>28</v>
      </c>
      <c r="I289" s="200"/>
      <c r="J289" s="197"/>
      <c r="K289" s="197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135</v>
      </c>
      <c r="AU289" s="205" t="s">
        <v>84</v>
      </c>
      <c r="AV289" s="13" t="s">
        <v>82</v>
      </c>
      <c r="AW289" s="13" t="s">
        <v>35</v>
      </c>
      <c r="AX289" s="13" t="s">
        <v>74</v>
      </c>
      <c r="AY289" s="205" t="s">
        <v>122</v>
      </c>
    </row>
    <row r="290" spans="2:51" s="14" customFormat="1" ht="10.2">
      <c r="B290" s="206"/>
      <c r="C290" s="207"/>
      <c r="D290" s="189" t="s">
        <v>135</v>
      </c>
      <c r="E290" s="208" t="s">
        <v>28</v>
      </c>
      <c r="F290" s="209" t="s">
        <v>207</v>
      </c>
      <c r="G290" s="207"/>
      <c r="H290" s="210">
        <v>1.65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135</v>
      </c>
      <c r="AU290" s="216" t="s">
        <v>84</v>
      </c>
      <c r="AV290" s="14" t="s">
        <v>84</v>
      </c>
      <c r="AW290" s="14" t="s">
        <v>35</v>
      </c>
      <c r="AX290" s="14" t="s">
        <v>74</v>
      </c>
      <c r="AY290" s="216" t="s">
        <v>122</v>
      </c>
    </row>
    <row r="291" spans="2:51" s="13" customFormat="1" ht="10.2">
      <c r="B291" s="196"/>
      <c r="C291" s="197"/>
      <c r="D291" s="189" t="s">
        <v>135</v>
      </c>
      <c r="E291" s="198" t="s">
        <v>28</v>
      </c>
      <c r="F291" s="199" t="s">
        <v>208</v>
      </c>
      <c r="G291" s="197"/>
      <c r="H291" s="198" t="s">
        <v>28</v>
      </c>
      <c r="I291" s="200"/>
      <c r="J291" s="197"/>
      <c r="K291" s="197"/>
      <c r="L291" s="201"/>
      <c r="M291" s="202"/>
      <c r="N291" s="203"/>
      <c r="O291" s="203"/>
      <c r="P291" s="203"/>
      <c r="Q291" s="203"/>
      <c r="R291" s="203"/>
      <c r="S291" s="203"/>
      <c r="T291" s="204"/>
      <c r="AT291" s="205" t="s">
        <v>135</v>
      </c>
      <c r="AU291" s="205" t="s">
        <v>84</v>
      </c>
      <c r="AV291" s="13" t="s">
        <v>82</v>
      </c>
      <c r="AW291" s="13" t="s">
        <v>35</v>
      </c>
      <c r="AX291" s="13" t="s">
        <v>74</v>
      </c>
      <c r="AY291" s="205" t="s">
        <v>122</v>
      </c>
    </row>
    <row r="292" spans="2:51" s="14" customFormat="1" ht="10.2">
      <c r="B292" s="206"/>
      <c r="C292" s="207"/>
      <c r="D292" s="189" t="s">
        <v>135</v>
      </c>
      <c r="E292" s="208" t="s">
        <v>28</v>
      </c>
      <c r="F292" s="209" t="s">
        <v>209</v>
      </c>
      <c r="G292" s="207"/>
      <c r="H292" s="210">
        <v>1.3</v>
      </c>
      <c r="I292" s="211"/>
      <c r="J292" s="207"/>
      <c r="K292" s="207"/>
      <c r="L292" s="212"/>
      <c r="M292" s="213"/>
      <c r="N292" s="214"/>
      <c r="O292" s="214"/>
      <c r="P292" s="214"/>
      <c r="Q292" s="214"/>
      <c r="R292" s="214"/>
      <c r="S292" s="214"/>
      <c r="T292" s="215"/>
      <c r="AT292" s="216" t="s">
        <v>135</v>
      </c>
      <c r="AU292" s="216" t="s">
        <v>84</v>
      </c>
      <c r="AV292" s="14" t="s">
        <v>84</v>
      </c>
      <c r="AW292" s="14" t="s">
        <v>35</v>
      </c>
      <c r="AX292" s="14" t="s">
        <v>74</v>
      </c>
      <c r="AY292" s="216" t="s">
        <v>122</v>
      </c>
    </row>
    <row r="293" spans="2:51" s="13" customFormat="1" ht="10.2">
      <c r="B293" s="196"/>
      <c r="C293" s="197"/>
      <c r="D293" s="189" t="s">
        <v>135</v>
      </c>
      <c r="E293" s="198" t="s">
        <v>28</v>
      </c>
      <c r="F293" s="199" t="s">
        <v>210</v>
      </c>
      <c r="G293" s="197"/>
      <c r="H293" s="198" t="s">
        <v>28</v>
      </c>
      <c r="I293" s="200"/>
      <c r="J293" s="197"/>
      <c r="K293" s="197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135</v>
      </c>
      <c r="AU293" s="205" t="s">
        <v>84</v>
      </c>
      <c r="AV293" s="13" t="s">
        <v>82</v>
      </c>
      <c r="AW293" s="13" t="s">
        <v>35</v>
      </c>
      <c r="AX293" s="13" t="s">
        <v>74</v>
      </c>
      <c r="AY293" s="205" t="s">
        <v>122</v>
      </c>
    </row>
    <row r="294" spans="2:51" s="14" customFormat="1" ht="10.2">
      <c r="B294" s="206"/>
      <c r="C294" s="207"/>
      <c r="D294" s="189" t="s">
        <v>135</v>
      </c>
      <c r="E294" s="208" t="s">
        <v>28</v>
      </c>
      <c r="F294" s="209" t="s">
        <v>211</v>
      </c>
      <c r="G294" s="207"/>
      <c r="H294" s="210">
        <v>2.8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135</v>
      </c>
      <c r="AU294" s="216" t="s">
        <v>84</v>
      </c>
      <c r="AV294" s="14" t="s">
        <v>84</v>
      </c>
      <c r="AW294" s="14" t="s">
        <v>35</v>
      </c>
      <c r="AX294" s="14" t="s">
        <v>74</v>
      </c>
      <c r="AY294" s="216" t="s">
        <v>122</v>
      </c>
    </row>
    <row r="295" spans="2:51" s="16" customFormat="1" ht="10.2">
      <c r="B295" s="228"/>
      <c r="C295" s="229"/>
      <c r="D295" s="189" t="s">
        <v>135</v>
      </c>
      <c r="E295" s="230" t="s">
        <v>28</v>
      </c>
      <c r="F295" s="231" t="s">
        <v>198</v>
      </c>
      <c r="G295" s="229"/>
      <c r="H295" s="232">
        <v>5.75</v>
      </c>
      <c r="I295" s="233"/>
      <c r="J295" s="229"/>
      <c r="K295" s="229"/>
      <c r="L295" s="234"/>
      <c r="M295" s="235"/>
      <c r="N295" s="236"/>
      <c r="O295" s="236"/>
      <c r="P295" s="236"/>
      <c r="Q295" s="236"/>
      <c r="R295" s="236"/>
      <c r="S295" s="236"/>
      <c r="T295" s="237"/>
      <c r="AT295" s="238" t="s">
        <v>135</v>
      </c>
      <c r="AU295" s="238" t="s">
        <v>84</v>
      </c>
      <c r="AV295" s="16" t="s">
        <v>129</v>
      </c>
      <c r="AW295" s="16" t="s">
        <v>35</v>
      </c>
      <c r="AX295" s="16" t="s">
        <v>82</v>
      </c>
      <c r="AY295" s="238" t="s">
        <v>122</v>
      </c>
    </row>
    <row r="296" spans="2:63" s="12" customFormat="1" ht="22.8" customHeight="1">
      <c r="B296" s="160"/>
      <c r="C296" s="161"/>
      <c r="D296" s="162" t="s">
        <v>73</v>
      </c>
      <c r="E296" s="174" t="s">
        <v>371</v>
      </c>
      <c r="F296" s="174" t="s">
        <v>372</v>
      </c>
      <c r="G296" s="161"/>
      <c r="H296" s="161"/>
      <c r="I296" s="164"/>
      <c r="J296" s="175">
        <f>BK296</f>
        <v>0</v>
      </c>
      <c r="K296" s="161"/>
      <c r="L296" s="166"/>
      <c r="M296" s="167"/>
      <c r="N296" s="168"/>
      <c r="O296" s="168"/>
      <c r="P296" s="169">
        <f>SUM(P297:P308)</f>
        <v>0</v>
      </c>
      <c r="Q296" s="168"/>
      <c r="R296" s="169">
        <f>SUM(R297:R308)</f>
        <v>0</v>
      </c>
      <c r="S296" s="168"/>
      <c r="T296" s="170">
        <f>SUM(T297:T308)</f>
        <v>0</v>
      </c>
      <c r="AR296" s="171" t="s">
        <v>82</v>
      </c>
      <c r="AT296" s="172" t="s">
        <v>73</v>
      </c>
      <c r="AU296" s="172" t="s">
        <v>82</v>
      </c>
      <c r="AY296" s="171" t="s">
        <v>122</v>
      </c>
      <c r="BK296" s="173">
        <f>SUM(BK297:BK308)</f>
        <v>0</v>
      </c>
    </row>
    <row r="297" spans="1:65" s="2" customFormat="1" ht="16.5" customHeight="1">
      <c r="A297" s="36"/>
      <c r="B297" s="37"/>
      <c r="C297" s="176" t="s">
        <v>373</v>
      </c>
      <c r="D297" s="176" t="s">
        <v>124</v>
      </c>
      <c r="E297" s="177" t="s">
        <v>374</v>
      </c>
      <c r="F297" s="178" t="s">
        <v>375</v>
      </c>
      <c r="G297" s="179" t="s">
        <v>259</v>
      </c>
      <c r="H297" s="180">
        <v>122.006</v>
      </c>
      <c r="I297" s="181"/>
      <c r="J297" s="182">
        <f>ROUND(I297*H297,2)</f>
        <v>0</v>
      </c>
      <c r="K297" s="178" t="s">
        <v>28</v>
      </c>
      <c r="L297" s="41"/>
      <c r="M297" s="183" t="s">
        <v>28</v>
      </c>
      <c r="N297" s="184" t="s">
        <v>47</v>
      </c>
      <c r="O297" s="67"/>
      <c r="P297" s="185">
        <f>O297*H297</f>
        <v>0</v>
      </c>
      <c r="Q297" s="185">
        <v>0</v>
      </c>
      <c r="R297" s="185">
        <f>Q297*H297</f>
        <v>0</v>
      </c>
      <c r="S297" s="185">
        <v>0</v>
      </c>
      <c r="T297" s="186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87" t="s">
        <v>129</v>
      </c>
      <c r="AT297" s="187" t="s">
        <v>124</v>
      </c>
      <c r="AU297" s="187" t="s">
        <v>84</v>
      </c>
      <c r="AY297" s="19" t="s">
        <v>122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9" t="s">
        <v>129</v>
      </c>
      <c r="BK297" s="188">
        <f>ROUND(I297*H297,2)</f>
        <v>0</v>
      </c>
      <c r="BL297" s="19" t="s">
        <v>129</v>
      </c>
      <c r="BM297" s="187" t="s">
        <v>376</v>
      </c>
    </row>
    <row r="298" spans="1:47" s="2" customFormat="1" ht="10.2">
      <c r="A298" s="36"/>
      <c r="B298" s="37"/>
      <c r="C298" s="38"/>
      <c r="D298" s="189" t="s">
        <v>131</v>
      </c>
      <c r="E298" s="38"/>
      <c r="F298" s="190" t="s">
        <v>377</v>
      </c>
      <c r="G298" s="38"/>
      <c r="H298" s="38"/>
      <c r="I298" s="191"/>
      <c r="J298" s="38"/>
      <c r="K298" s="38"/>
      <c r="L298" s="41"/>
      <c r="M298" s="192"/>
      <c r="N298" s="193"/>
      <c r="O298" s="67"/>
      <c r="P298" s="67"/>
      <c r="Q298" s="67"/>
      <c r="R298" s="67"/>
      <c r="S298" s="67"/>
      <c r="T298" s="68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131</v>
      </c>
      <c r="AU298" s="19" t="s">
        <v>84</v>
      </c>
    </row>
    <row r="299" spans="2:51" s="13" customFormat="1" ht="10.2">
      <c r="B299" s="196"/>
      <c r="C299" s="197"/>
      <c r="D299" s="189" t="s">
        <v>135</v>
      </c>
      <c r="E299" s="198" t="s">
        <v>28</v>
      </c>
      <c r="F299" s="199" t="s">
        <v>378</v>
      </c>
      <c r="G299" s="197"/>
      <c r="H299" s="198" t="s">
        <v>28</v>
      </c>
      <c r="I299" s="200"/>
      <c r="J299" s="197"/>
      <c r="K299" s="197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135</v>
      </c>
      <c r="AU299" s="205" t="s">
        <v>84</v>
      </c>
      <c r="AV299" s="13" t="s">
        <v>82</v>
      </c>
      <c r="AW299" s="13" t="s">
        <v>35</v>
      </c>
      <c r="AX299" s="13" t="s">
        <v>74</v>
      </c>
      <c r="AY299" s="205" t="s">
        <v>122</v>
      </c>
    </row>
    <row r="300" spans="2:51" s="14" customFormat="1" ht="10.2">
      <c r="B300" s="206"/>
      <c r="C300" s="207"/>
      <c r="D300" s="189" t="s">
        <v>135</v>
      </c>
      <c r="E300" s="208" t="s">
        <v>28</v>
      </c>
      <c r="F300" s="209" t="s">
        <v>379</v>
      </c>
      <c r="G300" s="207"/>
      <c r="H300" s="210">
        <v>116.64</v>
      </c>
      <c r="I300" s="211"/>
      <c r="J300" s="207"/>
      <c r="K300" s="207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135</v>
      </c>
      <c r="AU300" s="216" t="s">
        <v>84</v>
      </c>
      <c r="AV300" s="14" t="s">
        <v>84</v>
      </c>
      <c r="AW300" s="14" t="s">
        <v>35</v>
      </c>
      <c r="AX300" s="14" t="s">
        <v>74</v>
      </c>
      <c r="AY300" s="216" t="s">
        <v>122</v>
      </c>
    </row>
    <row r="301" spans="2:51" s="13" customFormat="1" ht="10.2">
      <c r="B301" s="196"/>
      <c r="C301" s="197"/>
      <c r="D301" s="189" t="s">
        <v>135</v>
      </c>
      <c r="E301" s="198" t="s">
        <v>28</v>
      </c>
      <c r="F301" s="199" t="s">
        <v>380</v>
      </c>
      <c r="G301" s="197"/>
      <c r="H301" s="198" t="s">
        <v>28</v>
      </c>
      <c r="I301" s="200"/>
      <c r="J301" s="197"/>
      <c r="K301" s="197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135</v>
      </c>
      <c r="AU301" s="205" t="s">
        <v>84</v>
      </c>
      <c r="AV301" s="13" t="s">
        <v>82</v>
      </c>
      <c r="AW301" s="13" t="s">
        <v>35</v>
      </c>
      <c r="AX301" s="13" t="s">
        <v>74</v>
      </c>
      <c r="AY301" s="205" t="s">
        <v>122</v>
      </c>
    </row>
    <row r="302" spans="2:51" s="13" customFormat="1" ht="10.2">
      <c r="B302" s="196"/>
      <c r="C302" s="197"/>
      <c r="D302" s="189" t="s">
        <v>135</v>
      </c>
      <c r="E302" s="198" t="s">
        <v>28</v>
      </c>
      <c r="F302" s="199" t="s">
        <v>381</v>
      </c>
      <c r="G302" s="197"/>
      <c r="H302" s="198" t="s">
        <v>28</v>
      </c>
      <c r="I302" s="200"/>
      <c r="J302" s="197"/>
      <c r="K302" s="197"/>
      <c r="L302" s="201"/>
      <c r="M302" s="202"/>
      <c r="N302" s="203"/>
      <c r="O302" s="203"/>
      <c r="P302" s="203"/>
      <c r="Q302" s="203"/>
      <c r="R302" s="203"/>
      <c r="S302" s="203"/>
      <c r="T302" s="204"/>
      <c r="AT302" s="205" t="s">
        <v>135</v>
      </c>
      <c r="AU302" s="205" t="s">
        <v>84</v>
      </c>
      <c r="AV302" s="13" t="s">
        <v>82</v>
      </c>
      <c r="AW302" s="13" t="s">
        <v>35</v>
      </c>
      <c r="AX302" s="13" t="s">
        <v>74</v>
      </c>
      <c r="AY302" s="205" t="s">
        <v>122</v>
      </c>
    </row>
    <row r="303" spans="2:51" s="14" customFormat="1" ht="10.2">
      <c r="B303" s="206"/>
      <c r="C303" s="207"/>
      <c r="D303" s="189" t="s">
        <v>135</v>
      </c>
      <c r="E303" s="208" t="s">
        <v>28</v>
      </c>
      <c r="F303" s="209" t="s">
        <v>382</v>
      </c>
      <c r="G303" s="207"/>
      <c r="H303" s="210">
        <v>1.54</v>
      </c>
      <c r="I303" s="211"/>
      <c r="J303" s="207"/>
      <c r="K303" s="207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135</v>
      </c>
      <c r="AU303" s="216" t="s">
        <v>84</v>
      </c>
      <c r="AV303" s="14" t="s">
        <v>84</v>
      </c>
      <c r="AW303" s="14" t="s">
        <v>35</v>
      </c>
      <c r="AX303" s="14" t="s">
        <v>74</v>
      </c>
      <c r="AY303" s="216" t="s">
        <v>122</v>
      </c>
    </row>
    <row r="304" spans="2:51" s="13" customFormat="1" ht="10.2">
      <c r="B304" s="196"/>
      <c r="C304" s="197"/>
      <c r="D304" s="189" t="s">
        <v>135</v>
      </c>
      <c r="E304" s="198" t="s">
        <v>28</v>
      </c>
      <c r="F304" s="199" t="s">
        <v>383</v>
      </c>
      <c r="G304" s="197"/>
      <c r="H304" s="198" t="s">
        <v>28</v>
      </c>
      <c r="I304" s="200"/>
      <c r="J304" s="197"/>
      <c r="K304" s="197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135</v>
      </c>
      <c r="AU304" s="205" t="s">
        <v>84</v>
      </c>
      <c r="AV304" s="13" t="s">
        <v>82</v>
      </c>
      <c r="AW304" s="13" t="s">
        <v>35</v>
      </c>
      <c r="AX304" s="13" t="s">
        <v>74</v>
      </c>
      <c r="AY304" s="205" t="s">
        <v>122</v>
      </c>
    </row>
    <row r="305" spans="2:51" s="14" customFormat="1" ht="10.2">
      <c r="B305" s="206"/>
      <c r="C305" s="207"/>
      <c r="D305" s="189" t="s">
        <v>135</v>
      </c>
      <c r="E305" s="208" t="s">
        <v>28</v>
      </c>
      <c r="F305" s="209" t="s">
        <v>384</v>
      </c>
      <c r="G305" s="207"/>
      <c r="H305" s="210">
        <v>1.213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135</v>
      </c>
      <c r="AU305" s="216" t="s">
        <v>84</v>
      </c>
      <c r="AV305" s="14" t="s">
        <v>84</v>
      </c>
      <c r="AW305" s="14" t="s">
        <v>35</v>
      </c>
      <c r="AX305" s="14" t="s">
        <v>74</v>
      </c>
      <c r="AY305" s="216" t="s">
        <v>122</v>
      </c>
    </row>
    <row r="306" spans="2:51" s="13" customFormat="1" ht="10.2">
      <c r="B306" s="196"/>
      <c r="C306" s="197"/>
      <c r="D306" s="189" t="s">
        <v>135</v>
      </c>
      <c r="E306" s="198" t="s">
        <v>28</v>
      </c>
      <c r="F306" s="199" t="s">
        <v>385</v>
      </c>
      <c r="G306" s="197"/>
      <c r="H306" s="198" t="s">
        <v>28</v>
      </c>
      <c r="I306" s="200"/>
      <c r="J306" s="197"/>
      <c r="K306" s="197"/>
      <c r="L306" s="201"/>
      <c r="M306" s="202"/>
      <c r="N306" s="203"/>
      <c r="O306" s="203"/>
      <c r="P306" s="203"/>
      <c r="Q306" s="203"/>
      <c r="R306" s="203"/>
      <c r="S306" s="203"/>
      <c r="T306" s="204"/>
      <c r="AT306" s="205" t="s">
        <v>135</v>
      </c>
      <c r="AU306" s="205" t="s">
        <v>84</v>
      </c>
      <c r="AV306" s="13" t="s">
        <v>82</v>
      </c>
      <c r="AW306" s="13" t="s">
        <v>35</v>
      </c>
      <c r="AX306" s="13" t="s">
        <v>74</v>
      </c>
      <c r="AY306" s="205" t="s">
        <v>122</v>
      </c>
    </row>
    <row r="307" spans="2:51" s="14" customFormat="1" ht="10.2">
      <c r="B307" s="206"/>
      <c r="C307" s="207"/>
      <c r="D307" s="189" t="s">
        <v>135</v>
      </c>
      <c r="E307" s="208" t="s">
        <v>28</v>
      </c>
      <c r="F307" s="209" t="s">
        <v>386</v>
      </c>
      <c r="G307" s="207"/>
      <c r="H307" s="210">
        <v>2.613</v>
      </c>
      <c r="I307" s="211"/>
      <c r="J307" s="207"/>
      <c r="K307" s="207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135</v>
      </c>
      <c r="AU307" s="216" t="s">
        <v>84</v>
      </c>
      <c r="AV307" s="14" t="s">
        <v>84</v>
      </c>
      <c r="AW307" s="14" t="s">
        <v>35</v>
      </c>
      <c r="AX307" s="14" t="s">
        <v>74</v>
      </c>
      <c r="AY307" s="216" t="s">
        <v>122</v>
      </c>
    </row>
    <row r="308" spans="2:51" s="16" customFormat="1" ht="10.2">
      <c r="B308" s="228"/>
      <c r="C308" s="229"/>
      <c r="D308" s="189" t="s">
        <v>135</v>
      </c>
      <c r="E308" s="230" t="s">
        <v>28</v>
      </c>
      <c r="F308" s="231" t="s">
        <v>198</v>
      </c>
      <c r="G308" s="229"/>
      <c r="H308" s="232">
        <v>122.006</v>
      </c>
      <c r="I308" s="233"/>
      <c r="J308" s="229"/>
      <c r="K308" s="229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135</v>
      </c>
      <c r="AU308" s="238" t="s">
        <v>84</v>
      </c>
      <c r="AV308" s="16" t="s">
        <v>129</v>
      </c>
      <c r="AW308" s="16" t="s">
        <v>35</v>
      </c>
      <c r="AX308" s="16" t="s">
        <v>82</v>
      </c>
      <c r="AY308" s="238" t="s">
        <v>122</v>
      </c>
    </row>
    <row r="309" spans="2:63" s="12" customFormat="1" ht="22.8" customHeight="1">
      <c r="B309" s="160"/>
      <c r="C309" s="161"/>
      <c r="D309" s="162" t="s">
        <v>73</v>
      </c>
      <c r="E309" s="174" t="s">
        <v>387</v>
      </c>
      <c r="F309" s="174" t="s">
        <v>388</v>
      </c>
      <c r="G309" s="161"/>
      <c r="H309" s="161"/>
      <c r="I309" s="164"/>
      <c r="J309" s="175">
        <f>BK309</f>
        <v>0</v>
      </c>
      <c r="K309" s="161"/>
      <c r="L309" s="166"/>
      <c r="M309" s="167"/>
      <c r="N309" s="168"/>
      <c r="O309" s="168"/>
      <c r="P309" s="169">
        <f>SUM(P310:P312)</f>
        <v>0</v>
      </c>
      <c r="Q309" s="168"/>
      <c r="R309" s="169">
        <f>SUM(R310:R312)</f>
        <v>0</v>
      </c>
      <c r="S309" s="168"/>
      <c r="T309" s="170">
        <f>SUM(T310:T312)</f>
        <v>0</v>
      </c>
      <c r="AR309" s="171" t="s">
        <v>82</v>
      </c>
      <c r="AT309" s="172" t="s">
        <v>73</v>
      </c>
      <c r="AU309" s="172" t="s">
        <v>82</v>
      </c>
      <c r="AY309" s="171" t="s">
        <v>122</v>
      </c>
      <c r="BK309" s="173">
        <f>SUM(BK310:BK312)</f>
        <v>0</v>
      </c>
    </row>
    <row r="310" spans="1:65" s="2" customFormat="1" ht="16.5" customHeight="1">
      <c r="A310" s="36"/>
      <c r="B310" s="37"/>
      <c r="C310" s="176" t="s">
        <v>389</v>
      </c>
      <c r="D310" s="176" t="s">
        <v>124</v>
      </c>
      <c r="E310" s="177" t="s">
        <v>390</v>
      </c>
      <c r="F310" s="178" t="s">
        <v>391</v>
      </c>
      <c r="G310" s="179" t="s">
        <v>259</v>
      </c>
      <c r="H310" s="180">
        <v>141.121</v>
      </c>
      <c r="I310" s="181"/>
      <c r="J310" s="182">
        <f>ROUND(I310*H310,2)</f>
        <v>0</v>
      </c>
      <c r="K310" s="178" t="s">
        <v>128</v>
      </c>
      <c r="L310" s="41"/>
      <c r="M310" s="183" t="s">
        <v>28</v>
      </c>
      <c r="N310" s="184" t="s">
        <v>47</v>
      </c>
      <c r="O310" s="67"/>
      <c r="P310" s="185">
        <f>O310*H310</f>
        <v>0</v>
      </c>
      <c r="Q310" s="185">
        <v>0</v>
      </c>
      <c r="R310" s="185">
        <f>Q310*H310</f>
        <v>0</v>
      </c>
      <c r="S310" s="185">
        <v>0</v>
      </c>
      <c r="T310" s="186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7" t="s">
        <v>129</v>
      </c>
      <c r="AT310" s="187" t="s">
        <v>124</v>
      </c>
      <c r="AU310" s="187" t="s">
        <v>84</v>
      </c>
      <c r="AY310" s="19" t="s">
        <v>122</v>
      </c>
      <c r="BE310" s="188">
        <f>IF(N310="základní",J310,0)</f>
        <v>0</v>
      </c>
      <c r="BF310" s="188">
        <f>IF(N310="snížená",J310,0)</f>
        <v>0</v>
      </c>
      <c r="BG310" s="188">
        <f>IF(N310="zákl. přenesená",J310,0)</f>
        <v>0</v>
      </c>
      <c r="BH310" s="188">
        <f>IF(N310="sníž. přenesená",J310,0)</f>
        <v>0</v>
      </c>
      <c r="BI310" s="188">
        <f>IF(N310="nulová",J310,0)</f>
        <v>0</v>
      </c>
      <c r="BJ310" s="19" t="s">
        <v>129</v>
      </c>
      <c r="BK310" s="188">
        <f>ROUND(I310*H310,2)</f>
        <v>0</v>
      </c>
      <c r="BL310" s="19" t="s">
        <v>129</v>
      </c>
      <c r="BM310" s="187" t="s">
        <v>392</v>
      </c>
    </row>
    <row r="311" spans="1:47" s="2" customFormat="1" ht="10.2">
      <c r="A311" s="36"/>
      <c r="B311" s="37"/>
      <c r="C311" s="38"/>
      <c r="D311" s="189" t="s">
        <v>131</v>
      </c>
      <c r="E311" s="38"/>
      <c r="F311" s="190" t="s">
        <v>393</v>
      </c>
      <c r="G311" s="38"/>
      <c r="H311" s="38"/>
      <c r="I311" s="191"/>
      <c r="J311" s="38"/>
      <c r="K311" s="38"/>
      <c r="L311" s="41"/>
      <c r="M311" s="192"/>
      <c r="N311" s="193"/>
      <c r="O311" s="67"/>
      <c r="P311" s="67"/>
      <c r="Q311" s="67"/>
      <c r="R311" s="67"/>
      <c r="S311" s="67"/>
      <c r="T311" s="68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131</v>
      </c>
      <c r="AU311" s="19" t="s">
        <v>84</v>
      </c>
    </row>
    <row r="312" spans="1:47" s="2" customFormat="1" ht="10.2">
      <c r="A312" s="36"/>
      <c r="B312" s="37"/>
      <c r="C312" s="38"/>
      <c r="D312" s="194" t="s">
        <v>133</v>
      </c>
      <c r="E312" s="38"/>
      <c r="F312" s="195" t="s">
        <v>394</v>
      </c>
      <c r="G312" s="38"/>
      <c r="H312" s="38"/>
      <c r="I312" s="191"/>
      <c r="J312" s="38"/>
      <c r="K312" s="38"/>
      <c r="L312" s="41"/>
      <c r="M312" s="249"/>
      <c r="N312" s="250"/>
      <c r="O312" s="251"/>
      <c r="P312" s="251"/>
      <c r="Q312" s="251"/>
      <c r="R312" s="251"/>
      <c r="S312" s="251"/>
      <c r="T312" s="252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T312" s="19" t="s">
        <v>133</v>
      </c>
      <c r="AU312" s="19" t="s">
        <v>84</v>
      </c>
    </row>
    <row r="313" spans="1:31" s="2" customFormat="1" ht="6.9" customHeight="1">
      <c r="A313" s="36"/>
      <c r="B313" s="50"/>
      <c r="C313" s="51"/>
      <c r="D313" s="51"/>
      <c r="E313" s="51"/>
      <c r="F313" s="51"/>
      <c r="G313" s="51"/>
      <c r="H313" s="51"/>
      <c r="I313" s="51"/>
      <c r="J313" s="51"/>
      <c r="K313" s="51"/>
      <c r="L313" s="41"/>
      <c r="M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</row>
  </sheetData>
  <sheetProtection algorithmName="SHA-512" hashValue="L2VndBUhCBrIV1J7dzn9PbbMQSvHLuGphWbm+lF1ziF0bvn5httoIgrRHEOeNxRMaj11uZSh2yMi00D9zE9FCQ==" saltValue="MZ9xGBQRxAu67SOJbC515h02D3hsqVVqpw/HsEQiiByI3NSuGISX9dpmGNZfHPJLPargqTBK980iIo6yTx0GIQ==" spinCount="100000" sheet="1" objects="1" scenarios="1" formatColumns="0" formatRows="0" autoFilter="0"/>
  <autoFilter ref="C86:K31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1/111203201"/>
    <hyperlink ref="F97" r:id="rId2" display="https://podminky.urs.cz/item/CS_URS_2021_01/112151013"/>
    <hyperlink ref="F118" r:id="rId3" display="https://podminky.urs.cz/item/CS_URS_2021_01/114203104"/>
    <hyperlink ref="F123" r:id="rId4" display="https://podminky.urs.cz/item/CS_URS_2021_01/114203201"/>
    <hyperlink ref="F140" r:id="rId5" display="https://podminky.urs.cz/item/CS_URS_2021_01/114203301"/>
    <hyperlink ref="F151" r:id="rId6" display="https://podminky.urs.cz/item/CS_URS_2021_01/124253100"/>
    <hyperlink ref="F156" r:id="rId7" display="https://podminky.urs.cz/item/CS_URS_2021_01/162201412"/>
    <hyperlink ref="F161" r:id="rId8" display="https://podminky.urs.cz/item/CS_URS_2021_01/162251102"/>
    <hyperlink ref="F172" r:id="rId9" display="https://podminky.urs.cz/item/CS_URS_2021_01/171151111"/>
    <hyperlink ref="F177" r:id="rId10" display="https://podminky.urs.cz/item/CS_URS_2021_01/171251101"/>
    <hyperlink ref="F186" r:id="rId11" display="https://podminky.urs.cz/item/CS_URS_2021_01/10364100"/>
    <hyperlink ref="F191" r:id="rId12" display="https://podminky.urs.cz/item/CS_URS_2021_01/171251201"/>
    <hyperlink ref="F196" r:id="rId13" display="https://podminky.urs.cz/item/CS_URS_2021_01/181152301"/>
    <hyperlink ref="F201" r:id="rId14" display="https://podminky.urs.cz/item/CS_URS_2021_01/181411121"/>
    <hyperlink ref="F211" r:id="rId15" display="https://podminky.urs.cz/item/CS_URS_2021_01/181951112"/>
    <hyperlink ref="F220" r:id="rId16" display="https://podminky.urs.cz/item/CS_URS_2021_01/184818232"/>
    <hyperlink ref="F236" r:id="rId17" display="https://podminky.urs.cz/item/CS_URS_2021_01/326218521"/>
    <hyperlink ref="F263" r:id="rId18" display="https://podminky.urs.cz/item/CS_URS_2021_01/58381079"/>
    <hyperlink ref="F276" r:id="rId19" display="https://podminky.urs.cz/item/CS_URS_2021_01/463212111"/>
    <hyperlink ref="F281" r:id="rId20" display="https://podminky.urs.cz/item/CS_URS_2021_01/463212191"/>
    <hyperlink ref="F287" r:id="rId21" display="https://podminky.urs.cz/item/CS_URS_2021_01/966021113"/>
    <hyperlink ref="F312" r:id="rId22" display="https://podminky.urs.cz/item/CS_URS_2021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87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91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Podolský ptok, Heřmanův Městec, opravy úpravy v parku, ř. km 12,850 - 13,500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92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395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19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23</v>
      </c>
      <c r="G12" s="36"/>
      <c r="H12" s="36"/>
      <c r="I12" s="108" t="s">
        <v>24</v>
      </c>
      <c r="J12" s="111" t="str">
        <f>'Rekapitulace stavby'!AN8</f>
        <v>26. 10. 2021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">
        <v>28</v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">
        <v>29</v>
      </c>
      <c r="F15" s="36"/>
      <c r="G15" s="36"/>
      <c r="H15" s="36"/>
      <c r="I15" s="108" t="s">
        <v>30</v>
      </c>
      <c r="J15" s="110" t="s">
        <v>28</v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">
        <v>28</v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">
        <v>34</v>
      </c>
      <c r="F21" s="36"/>
      <c r="G21" s="36"/>
      <c r="H21" s="36"/>
      <c r="I21" s="108" t="s">
        <v>30</v>
      </c>
      <c r="J21" s="110" t="s">
        <v>28</v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">
        <v>28</v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">
        <v>37</v>
      </c>
      <c r="F24" s="36"/>
      <c r="G24" s="36"/>
      <c r="H24" s="36"/>
      <c r="I24" s="108" t="s">
        <v>30</v>
      </c>
      <c r="J24" s="110" t="s">
        <v>28</v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59.25" customHeight="1">
      <c r="A27" s="112"/>
      <c r="B27" s="113"/>
      <c r="C27" s="112"/>
      <c r="D27" s="112"/>
      <c r="E27" s="383" t="s">
        <v>94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ROUND(J86,2)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ROUND((SUM(BE86:BE268)),2)</f>
        <v>0</v>
      </c>
      <c r="G33" s="36"/>
      <c r="H33" s="36"/>
      <c r="I33" s="121">
        <v>0.21</v>
      </c>
      <c r="J33" s="120">
        <f>ROUND(((SUM(BE86:BE268))*I33),2)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ROUND((SUM(BF86:BF268)),2)</f>
        <v>0</v>
      </c>
      <c r="G34" s="36"/>
      <c r="H34" s="36"/>
      <c r="I34" s="121">
        <v>0.15</v>
      </c>
      <c r="J34" s="120">
        <f>ROUND(((SUM(BF86:BF268))*I34),2)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ROUND((SUM(BG86:BG268)),2)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ROUND((SUM(BH86:BH268)),2)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ROUND((SUM(BI86:BI268)),2)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Podolský ptok, Heřmanův Městec, opravy úpravy v parku, ř. km 12,850 - 13,500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92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2. - SO 02 Oprava zdi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Heřmanův Městec</v>
      </c>
      <c r="G52" s="38"/>
      <c r="H52" s="38"/>
      <c r="I52" s="31" t="s">
        <v>24</v>
      </c>
      <c r="J52" s="62" t="str">
        <f>IF(J12="","",J12)</f>
        <v>26. 10. 2021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Pardubice</v>
      </c>
      <c r="G54" s="38"/>
      <c r="H54" s="38"/>
      <c r="I54" s="31" t="s">
        <v>33</v>
      </c>
      <c r="J54" s="34" t="str">
        <f>E21</f>
        <v>Povodí Labe, státní podnik,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96</v>
      </c>
      <c r="D57" s="134"/>
      <c r="E57" s="134"/>
      <c r="F57" s="134"/>
      <c r="G57" s="134"/>
      <c r="H57" s="134"/>
      <c r="I57" s="134"/>
      <c r="J57" s="135" t="s">
        <v>97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J86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2:12" s="9" customFormat="1" ht="24.9" customHeight="1">
      <c r="B60" s="137"/>
      <c r="C60" s="138"/>
      <c r="D60" s="139" t="s">
        <v>99</v>
      </c>
      <c r="E60" s="140"/>
      <c r="F60" s="140"/>
      <c r="G60" s="140"/>
      <c r="H60" s="140"/>
      <c r="I60" s="140"/>
      <c r="J60" s="141">
        <f>J87</f>
        <v>0</v>
      </c>
      <c r="K60" s="138"/>
      <c r="L60" s="142"/>
    </row>
    <row r="61" spans="2:12" s="10" customFormat="1" ht="19.95" customHeight="1">
      <c r="B61" s="143"/>
      <c r="C61" s="144"/>
      <c r="D61" s="145" t="s">
        <v>100</v>
      </c>
      <c r="E61" s="146"/>
      <c r="F61" s="146"/>
      <c r="G61" s="146"/>
      <c r="H61" s="146"/>
      <c r="I61" s="146"/>
      <c r="J61" s="147">
        <f>J88</f>
        <v>0</v>
      </c>
      <c r="K61" s="144"/>
      <c r="L61" s="148"/>
    </row>
    <row r="62" spans="2:12" s="10" customFormat="1" ht="19.95" customHeight="1">
      <c r="B62" s="143"/>
      <c r="C62" s="144"/>
      <c r="D62" s="145" t="s">
        <v>101</v>
      </c>
      <c r="E62" s="146"/>
      <c r="F62" s="146"/>
      <c r="G62" s="146"/>
      <c r="H62" s="146"/>
      <c r="I62" s="146"/>
      <c r="J62" s="147">
        <f>J166</f>
        <v>0</v>
      </c>
      <c r="K62" s="144"/>
      <c r="L62" s="148"/>
    </row>
    <row r="63" spans="2:12" s="10" customFormat="1" ht="19.95" customHeight="1">
      <c r="B63" s="143"/>
      <c r="C63" s="144"/>
      <c r="D63" s="145" t="s">
        <v>102</v>
      </c>
      <c r="E63" s="146"/>
      <c r="F63" s="146"/>
      <c r="G63" s="146"/>
      <c r="H63" s="146"/>
      <c r="I63" s="146"/>
      <c r="J63" s="147">
        <f>J201</f>
        <v>0</v>
      </c>
      <c r="K63" s="144"/>
      <c r="L63" s="148"/>
    </row>
    <row r="64" spans="2:12" s="10" customFormat="1" ht="19.95" customHeight="1">
      <c r="B64" s="143"/>
      <c r="C64" s="144"/>
      <c r="D64" s="145" t="s">
        <v>104</v>
      </c>
      <c r="E64" s="146"/>
      <c r="F64" s="146"/>
      <c r="G64" s="146"/>
      <c r="H64" s="146"/>
      <c r="I64" s="146"/>
      <c r="J64" s="147">
        <f>J225</f>
        <v>0</v>
      </c>
      <c r="K64" s="144"/>
      <c r="L64" s="148"/>
    </row>
    <row r="65" spans="2:12" s="10" customFormat="1" ht="19.95" customHeight="1">
      <c r="B65" s="143"/>
      <c r="C65" s="144"/>
      <c r="D65" s="145" t="s">
        <v>105</v>
      </c>
      <c r="E65" s="146"/>
      <c r="F65" s="146"/>
      <c r="G65" s="146"/>
      <c r="H65" s="146"/>
      <c r="I65" s="146"/>
      <c r="J65" s="147">
        <f>J251</f>
        <v>0</v>
      </c>
      <c r="K65" s="144"/>
      <c r="L65" s="148"/>
    </row>
    <row r="66" spans="2:12" s="10" customFormat="1" ht="19.95" customHeight="1">
      <c r="B66" s="143"/>
      <c r="C66" s="144"/>
      <c r="D66" s="145" t="s">
        <v>106</v>
      </c>
      <c r="E66" s="146"/>
      <c r="F66" s="146"/>
      <c r="G66" s="146"/>
      <c r="H66" s="146"/>
      <c r="I66" s="146"/>
      <c r="J66" s="147">
        <f>J265</f>
        <v>0</v>
      </c>
      <c r="K66" s="144"/>
      <c r="L66" s="148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09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109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5" t="s">
        <v>107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4" t="str">
        <f>E7</f>
        <v>Podolský ptok, Heřmanův Městec, opravy úpravy v parku, ř. km 12,850 - 13,500</v>
      </c>
      <c r="F76" s="385"/>
      <c r="G76" s="385"/>
      <c r="H76" s="385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92</v>
      </c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56" t="str">
        <f>E9</f>
        <v>2. - SO 02 Oprava zdi</v>
      </c>
      <c r="F78" s="386"/>
      <c r="G78" s="386"/>
      <c r="H78" s="386"/>
      <c r="I78" s="38"/>
      <c r="J78" s="38"/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F12</f>
        <v>Heřmanův Městec</v>
      </c>
      <c r="G80" s="38"/>
      <c r="H80" s="38"/>
      <c r="I80" s="31" t="s">
        <v>24</v>
      </c>
      <c r="J80" s="62" t="str">
        <f>IF(J12="","",J12)</f>
        <v>26. 10. 2021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40.05" customHeight="1">
      <c r="A82" s="36"/>
      <c r="B82" s="37"/>
      <c r="C82" s="31" t="s">
        <v>26</v>
      </c>
      <c r="D82" s="38"/>
      <c r="E82" s="38"/>
      <c r="F82" s="29" t="str">
        <f>E15</f>
        <v>Povodí Labe, státní podnik, závod Pardubice</v>
      </c>
      <c r="G82" s="38"/>
      <c r="H82" s="38"/>
      <c r="I82" s="31" t="s">
        <v>33</v>
      </c>
      <c r="J82" s="34" t="str">
        <f>E21</f>
        <v>Povodí Labe, státní podnik, Hradec Králové</v>
      </c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15" customHeight="1">
      <c r="A83" s="36"/>
      <c r="B83" s="37"/>
      <c r="C83" s="31" t="s">
        <v>31</v>
      </c>
      <c r="D83" s="38"/>
      <c r="E83" s="38"/>
      <c r="F83" s="29" t="str">
        <f>IF(E18="","",E18)</f>
        <v>Vyplň údaj</v>
      </c>
      <c r="G83" s="38"/>
      <c r="H83" s="38"/>
      <c r="I83" s="31" t="s">
        <v>36</v>
      </c>
      <c r="J83" s="34" t="str">
        <f>E24</f>
        <v>Ing. Eva Morkesová</v>
      </c>
      <c r="K83" s="38"/>
      <c r="L83" s="109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9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49"/>
      <c r="B85" s="150"/>
      <c r="C85" s="151" t="s">
        <v>108</v>
      </c>
      <c r="D85" s="152" t="s">
        <v>59</v>
      </c>
      <c r="E85" s="152" t="s">
        <v>55</v>
      </c>
      <c r="F85" s="152" t="s">
        <v>56</v>
      </c>
      <c r="G85" s="152" t="s">
        <v>109</v>
      </c>
      <c r="H85" s="152" t="s">
        <v>110</v>
      </c>
      <c r="I85" s="152" t="s">
        <v>111</v>
      </c>
      <c r="J85" s="152" t="s">
        <v>97</v>
      </c>
      <c r="K85" s="153" t="s">
        <v>112</v>
      </c>
      <c r="L85" s="154"/>
      <c r="M85" s="71" t="s">
        <v>28</v>
      </c>
      <c r="N85" s="72" t="s">
        <v>44</v>
      </c>
      <c r="O85" s="72" t="s">
        <v>113</v>
      </c>
      <c r="P85" s="72" t="s">
        <v>114</v>
      </c>
      <c r="Q85" s="72" t="s">
        <v>115</v>
      </c>
      <c r="R85" s="72" t="s">
        <v>116</v>
      </c>
      <c r="S85" s="72" t="s">
        <v>117</v>
      </c>
      <c r="T85" s="73" t="s">
        <v>118</v>
      </c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</row>
    <row r="86" spans="1:63" s="2" customFormat="1" ht="22.8" customHeight="1">
      <c r="A86" s="36"/>
      <c r="B86" s="37"/>
      <c r="C86" s="78" t="s">
        <v>119</v>
      </c>
      <c r="D86" s="38"/>
      <c r="E86" s="38"/>
      <c r="F86" s="38"/>
      <c r="G86" s="38"/>
      <c r="H86" s="38"/>
      <c r="I86" s="38"/>
      <c r="J86" s="155">
        <f>BK86</f>
        <v>0</v>
      </c>
      <c r="K86" s="38"/>
      <c r="L86" s="41"/>
      <c r="M86" s="74"/>
      <c r="N86" s="156"/>
      <c r="O86" s="75"/>
      <c r="P86" s="157">
        <f>P87</f>
        <v>0</v>
      </c>
      <c r="Q86" s="75"/>
      <c r="R86" s="157">
        <f>R87</f>
        <v>15.3297056</v>
      </c>
      <c r="S86" s="75"/>
      <c r="T86" s="158">
        <f>T87</f>
        <v>40.32000000000001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73</v>
      </c>
      <c r="AU86" s="19" t="s">
        <v>98</v>
      </c>
      <c r="BK86" s="159">
        <f>BK87</f>
        <v>0</v>
      </c>
    </row>
    <row r="87" spans="2:63" s="12" customFormat="1" ht="25.95" customHeight="1">
      <c r="B87" s="160"/>
      <c r="C87" s="161"/>
      <c r="D87" s="162" t="s">
        <v>73</v>
      </c>
      <c r="E87" s="163" t="s">
        <v>120</v>
      </c>
      <c r="F87" s="163" t="s">
        <v>121</v>
      </c>
      <c r="G87" s="161"/>
      <c r="H87" s="161"/>
      <c r="I87" s="164"/>
      <c r="J87" s="165">
        <f>BK87</f>
        <v>0</v>
      </c>
      <c r="K87" s="161"/>
      <c r="L87" s="166"/>
      <c r="M87" s="167"/>
      <c r="N87" s="168"/>
      <c r="O87" s="168"/>
      <c r="P87" s="169">
        <f>P88+P166+P201+P225+P251+P265</f>
        <v>0</v>
      </c>
      <c r="Q87" s="168"/>
      <c r="R87" s="169">
        <f>R88+R166+R201+R225+R251+R265</f>
        <v>15.3297056</v>
      </c>
      <c r="S87" s="168"/>
      <c r="T87" s="170">
        <f>T88+T166+T201+T225+T251+T265</f>
        <v>40.32000000000001</v>
      </c>
      <c r="AR87" s="171" t="s">
        <v>82</v>
      </c>
      <c r="AT87" s="172" t="s">
        <v>73</v>
      </c>
      <c r="AU87" s="172" t="s">
        <v>74</v>
      </c>
      <c r="AY87" s="171" t="s">
        <v>122</v>
      </c>
      <c r="BK87" s="173">
        <f>BK88+BK166+BK201+BK225+BK251+BK265</f>
        <v>0</v>
      </c>
    </row>
    <row r="88" spans="2:63" s="12" customFormat="1" ht="22.8" customHeight="1">
      <c r="B88" s="160"/>
      <c r="C88" s="161"/>
      <c r="D88" s="162" t="s">
        <v>73</v>
      </c>
      <c r="E88" s="174" t="s">
        <v>82</v>
      </c>
      <c r="F88" s="174" t="s">
        <v>123</v>
      </c>
      <c r="G88" s="161"/>
      <c r="H88" s="161"/>
      <c r="I88" s="164"/>
      <c r="J88" s="175">
        <f>BK88</f>
        <v>0</v>
      </c>
      <c r="K88" s="161"/>
      <c r="L88" s="166"/>
      <c r="M88" s="167"/>
      <c r="N88" s="168"/>
      <c r="O88" s="168"/>
      <c r="P88" s="169">
        <f>SUM(P89:P165)</f>
        <v>0</v>
      </c>
      <c r="Q88" s="168"/>
      <c r="R88" s="169">
        <f>SUM(R89:R165)</f>
        <v>0.01503</v>
      </c>
      <c r="S88" s="168"/>
      <c r="T88" s="170">
        <f>SUM(T89:T165)</f>
        <v>0</v>
      </c>
      <c r="AR88" s="171" t="s">
        <v>82</v>
      </c>
      <c r="AT88" s="172" t="s">
        <v>73</v>
      </c>
      <c r="AU88" s="172" t="s">
        <v>82</v>
      </c>
      <c r="AY88" s="171" t="s">
        <v>122</v>
      </c>
      <c r="BK88" s="173">
        <f>SUM(BK89:BK165)</f>
        <v>0</v>
      </c>
    </row>
    <row r="89" spans="1:65" s="2" customFormat="1" ht="16.5" customHeight="1">
      <c r="A89" s="36"/>
      <c r="B89" s="37"/>
      <c r="C89" s="176" t="s">
        <v>82</v>
      </c>
      <c r="D89" s="176" t="s">
        <v>124</v>
      </c>
      <c r="E89" s="177" t="s">
        <v>396</v>
      </c>
      <c r="F89" s="178" t="s">
        <v>397</v>
      </c>
      <c r="G89" s="179" t="s">
        <v>173</v>
      </c>
      <c r="H89" s="180">
        <v>5.8</v>
      </c>
      <c r="I89" s="181"/>
      <c r="J89" s="182">
        <f>ROUND(I89*H89,2)</f>
        <v>0</v>
      </c>
      <c r="K89" s="178" t="s">
        <v>128</v>
      </c>
      <c r="L89" s="41"/>
      <c r="M89" s="183" t="s">
        <v>28</v>
      </c>
      <c r="N89" s="184" t="s">
        <v>47</v>
      </c>
      <c r="O89" s="67"/>
      <c r="P89" s="185">
        <f>O89*H89</f>
        <v>0</v>
      </c>
      <c r="Q89" s="185">
        <v>0</v>
      </c>
      <c r="R89" s="185">
        <f>Q89*H89</f>
        <v>0</v>
      </c>
      <c r="S89" s="185">
        <v>0</v>
      </c>
      <c r="T89" s="186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87" t="s">
        <v>129</v>
      </c>
      <c r="AT89" s="187" t="s">
        <v>124</v>
      </c>
      <c r="AU89" s="187" t="s">
        <v>84</v>
      </c>
      <c r="AY89" s="19" t="s">
        <v>122</v>
      </c>
      <c r="BE89" s="188">
        <f>IF(N89="základní",J89,0)</f>
        <v>0</v>
      </c>
      <c r="BF89" s="188">
        <f>IF(N89="snížená",J89,0)</f>
        <v>0</v>
      </c>
      <c r="BG89" s="188">
        <f>IF(N89="zákl. přenesená",J89,0)</f>
        <v>0</v>
      </c>
      <c r="BH89" s="188">
        <f>IF(N89="sníž. přenesená",J89,0)</f>
        <v>0</v>
      </c>
      <c r="BI89" s="188">
        <f>IF(N89="nulová",J89,0)</f>
        <v>0</v>
      </c>
      <c r="BJ89" s="19" t="s">
        <v>129</v>
      </c>
      <c r="BK89" s="188">
        <f>ROUND(I89*H89,2)</f>
        <v>0</v>
      </c>
      <c r="BL89" s="19" t="s">
        <v>129</v>
      </c>
      <c r="BM89" s="187" t="s">
        <v>214</v>
      </c>
    </row>
    <row r="90" spans="1:47" s="2" customFormat="1" ht="10.2">
      <c r="A90" s="36"/>
      <c r="B90" s="37"/>
      <c r="C90" s="38"/>
      <c r="D90" s="189" t="s">
        <v>131</v>
      </c>
      <c r="E90" s="38"/>
      <c r="F90" s="190" t="s">
        <v>398</v>
      </c>
      <c r="G90" s="38"/>
      <c r="H90" s="38"/>
      <c r="I90" s="191"/>
      <c r="J90" s="38"/>
      <c r="K90" s="38"/>
      <c r="L90" s="41"/>
      <c r="M90" s="192"/>
      <c r="N90" s="193"/>
      <c r="O90" s="67"/>
      <c r="P90" s="67"/>
      <c r="Q90" s="67"/>
      <c r="R90" s="67"/>
      <c r="S90" s="67"/>
      <c r="T90" s="68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131</v>
      </c>
      <c r="AU90" s="19" t="s">
        <v>84</v>
      </c>
    </row>
    <row r="91" spans="1:47" s="2" customFormat="1" ht="10.2">
      <c r="A91" s="36"/>
      <c r="B91" s="37"/>
      <c r="C91" s="38"/>
      <c r="D91" s="194" t="s">
        <v>133</v>
      </c>
      <c r="E91" s="38"/>
      <c r="F91" s="195" t="s">
        <v>399</v>
      </c>
      <c r="G91" s="38"/>
      <c r="H91" s="38"/>
      <c r="I91" s="191"/>
      <c r="J91" s="38"/>
      <c r="K91" s="38"/>
      <c r="L91" s="41"/>
      <c r="M91" s="192"/>
      <c r="N91" s="193"/>
      <c r="O91" s="67"/>
      <c r="P91" s="67"/>
      <c r="Q91" s="67"/>
      <c r="R91" s="67"/>
      <c r="S91" s="67"/>
      <c r="T91" s="68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133</v>
      </c>
      <c r="AU91" s="19" t="s">
        <v>84</v>
      </c>
    </row>
    <row r="92" spans="2:51" s="13" customFormat="1" ht="10.2">
      <c r="B92" s="196"/>
      <c r="C92" s="197"/>
      <c r="D92" s="189" t="s">
        <v>135</v>
      </c>
      <c r="E92" s="198" t="s">
        <v>28</v>
      </c>
      <c r="F92" s="199" t="s">
        <v>400</v>
      </c>
      <c r="G92" s="197"/>
      <c r="H92" s="198" t="s">
        <v>28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135</v>
      </c>
      <c r="AU92" s="205" t="s">
        <v>84</v>
      </c>
      <c r="AV92" s="13" t="s">
        <v>82</v>
      </c>
      <c r="AW92" s="13" t="s">
        <v>35</v>
      </c>
      <c r="AX92" s="13" t="s">
        <v>74</v>
      </c>
      <c r="AY92" s="205" t="s">
        <v>122</v>
      </c>
    </row>
    <row r="93" spans="2:51" s="14" customFormat="1" ht="10.2">
      <c r="B93" s="206"/>
      <c r="C93" s="207"/>
      <c r="D93" s="189" t="s">
        <v>135</v>
      </c>
      <c r="E93" s="208" t="s">
        <v>28</v>
      </c>
      <c r="F93" s="209" t="s">
        <v>401</v>
      </c>
      <c r="G93" s="207"/>
      <c r="H93" s="210">
        <v>5.8</v>
      </c>
      <c r="I93" s="211"/>
      <c r="J93" s="207"/>
      <c r="K93" s="207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135</v>
      </c>
      <c r="AU93" s="216" t="s">
        <v>84</v>
      </c>
      <c r="AV93" s="14" t="s">
        <v>84</v>
      </c>
      <c r="AW93" s="14" t="s">
        <v>35</v>
      </c>
      <c r="AX93" s="14" t="s">
        <v>82</v>
      </c>
      <c r="AY93" s="216" t="s">
        <v>122</v>
      </c>
    </row>
    <row r="94" spans="1:65" s="2" customFormat="1" ht="16.5" customHeight="1">
      <c r="A94" s="36"/>
      <c r="B94" s="37"/>
      <c r="C94" s="176" t="s">
        <v>84</v>
      </c>
      <c r="D94" s="176" t="s">
        <v>124</v>
      </c>
      <c r="E94" s="177" t="s">
        <v>402</v>
      </c>
      <c r="F94" s="178" t="s">
        <v>403</v>
      </c>
      <c r="G94" s="179" t="s">
        <v>173</v>
      </c>
      <c r="H94" s="180">
        <v>8.8</v>
      </c>
      <c r="I94" s="181"/>
      <c r="J94" s="182">
        <f>ROUND(I94*H94,2)</f>
        <v>0</v>
      </c>
      <c r="K94" s="178" t="s">
        <v>128</v>
      </c>
      <c r="L94" s="41"/>
      <c r="M94" s="183" t="s">
        <v>28</v>
      </c>
      <c r="N94" s="184" t="s">
        <v>47</v>
      </c>
      <c r="O94" s="67"/>
      <c r="P94" s="185">
        <f>O94*H94</f>
        <v>0</v>
      </c>
      <c r="Q94" s="185">
        <v>0</v>
      </c>
      <c r="R94" s="185">
        <f>Q94*H94</f>
        <v>0</v>
      </c>
      <c r="S94" s="185">
        <v>0</v>
      </c>
      <c r="T94" s="186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87" t="s">
        <v>129</v>
      </c>
      <c r="AT94" s="187" t="s">
        <v>124</v>
      </c>
      <c r="AU94" s="187" t="s">
        <v>84</v>
      </c>
      <c r="AY94" s="19" t="s">
        <v>122</v>
      </c>
      <c r="BE94" s="188">
        <f>IF(N94="základní",J94,0)</f>
        <v>0</v>
      </c>
      <c r="BF94" s="188">
        <f>IF(N94="snížená",J94,0)</f>
        <v>0</v>
      </c>
      <c r="BG94" s="188">
        <f>IF(N94="zákl. přenesená",J94,0)</f>
        <v>0</v>
      </c>
      <c r="BH94" s="188">
        <f>IF(N94="sníž. přenesená",J94,0)</f>
        <v>0</v>
      </c>
      <c r="BI94" s="188">
        <f>IF(N94="nulová",J94,0)</f>
        <v>0</v>
      </c>
      <c r="BJ94" s="19" t="s">
        <v>129</v>
      </c>
      <c r="BK94" s="188">
        <f>ROUND(I94*H94,2)</f>
        <v>0</v>
      </c>
      <c r="BL94" s="19" t="s">
        <v>129</v>
      </c>
      <c r="BM94" s="187" t="s">
        <v>404</v>
      </c>
    </row>
    <row r="95" spans="1:47" s="2" customFormat="1" ht="19.2">
      <c r="A95" s="36"/>
      <c r="B95" s="37"/>
      <c r="C95" s="38"/>
      <c r="D95" s="189" t="s">
        <v>131</v>
      </c>
      <c r="E95" s="38"/>
      <c r="F95" s="190" t="s">
        <v>405</v>
      </c>
      <c r="G95" s="38"/>
      <c r="H95" s="38"/>
      <c r="I95" s="191"/>
      <c r="J95" s="38"/>
      <c r="K95" s="38"/>
      <c r="L95" s="41"/>
      <c r="M95" s="192"/>
      <c r="N95" s="193"/>
      <c r="O95" s="67"/>
      <c r="P95" s="67"/>
      <c r="Q95" s="67"/>
      <c r="R95" s="67"/>
      <c r="S95" s="67"/>
      <c r="T95" s="68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131</v>
      </c>
      <c r="AU95" s="19" t="s">
        <v>84</v>
      </c>
    </row>
    <row r="96" spans="1:47" s="2" customFormat="1" ht="10.2">
      <c r="A96" s="36"/>
      <c r="B96" s="37"/>
      <c r="C96" s="38"/>
      <c r="D96" s="194" t="s">
        <v>133</v>
      </c>
      <c r="E96" s="38"/>
      <c r="F96" s="195" t="s">
        <v>406</v>
      </c>
      <c r="G96" s="38"/>
      <c r="H96" s="38"/>
      <c r="I96" s="191"/>
      <c r="J96" s="38"/>
      <c r="K96" s="38"/>
      <c r="L96" s="41"/>
      <c r="M96" s="192"/>
      <c r="N96" s="193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133</v>
      </c>
      <c r="AU96" s="19" t="s">
        <v>84</v>
      </c>
    </row>
    <row r="97" spans="2:51" s="13" customFormat="1" ht="10.2">
      <c r="B97" s="196"/>
      <c r="C97" s="197"/>
      <c r="D97" s="189" t="s">
        <v>135</v>
      </c>
      <c r="E97" s="198" t="s">
        <v>28</v>
      </c>
      <c r="F97" s="199" t="s">
        <v>407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135</v>
      </c>
      <c r="AU97" s="205" t="s">
        <v>84</v>
      </c>
      <c r="AV97" s="13" t="s">
        <v>82</v>
      </c>
      <c r="AW97" s="13" t="s">
        <v>35</v>
      </c>
      <c r="AX97" s="13" t="s">
        <v>74</v>
      </c>
      <c r="AY97" s="205" t="s">
        <v>122</v>
      </c>
    </row>
    <row r="98" spans="2:51" s="14" customFormat="1" ht="10.2">
      <c r="B98" s="206"/>
      <c r="C98" s="207"/>
      <c r="D98" s="189" t="s">
        <v>135</v>
      </c>
      <c r="E98" s="208" t="s">
        <v>28</v>
      </c>
      <c r="F98" s="209" t="s">
        <v>408</v>
      </c>
      <c r="G98" s="207"/>
      <c r="H98" s="210">
        <v>8.8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135</v>
      </c>
      <c r="AU98" s="216" t="s">
        <v>84</v>
      </c>
      <c r="AV98" s="14" t="s">
        <v>84</v>
      </c>
      <c r="AW98" s="14" t="s">
        <v>35</v>
      </c>
      <c r="AX98" s="14" t="s">
        <v>82</v>
      </c>
      <c r="AY98" s="216" t="s">
        <v>122</v>
      </c>
    </row>
    <row r="99" spans="1:65" s="2" customFormat="1" ht="16.5" customHeight="1">
      <c r="A99" s="36"/>
      <c r="B99" s="37"/>
      <c r="C99" s="176" t="s">
        <v>145</v>
      </c>
      <c r="D99" s="176" t="s">
        <v>124</v>
      </c>
      <c r="E99" s="177" t="s">
        <v>409</v>
      </c>
      <c r="F99" s="178" t="s">
        <v>410</v>
      </c>
      <c r="G99" s="179" t="s">
        <v>127</v>
      </c>
      <c r="H99" s="180">
        <v>15.2</v>
      </c>
      <c r="I99" s="181"/>
      <c r="J99" s="182">
        <f>ROUND(I99*H99,2)</f>
        <v>0</v>
      </c>
      <c r="K99" s="178" t="s">
        <v>128</v>
      </c>
      <c r="L99" s="41"/>
      <c r="M99" s="183" t="s">
        <v>28</v>
      </c>
      <c r="N99" s="184" t="s">
        <v>47</v>
      </c>
      <c r="O99" s="67"/>
      <c r="P99" s="185">
        <f>O99*H99</f>
        <v>0</v>
      </c>
      <c r="Q99" s="185">
        <v>0.0007</v>
      </c>
      <c r="R99" s="185">
        <f>Q99*H99</f>
        <v>0.01064</v>
      </c>
      <c r="S99" s="185">
        <v>0</v>
      </c>
      <c r="T99" s="186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87" t="s">
        <v>129</v>
      </c>
      <c r="AT99" s="187" t="s">
        <v>124</v>
      </c>
      <c r="AU99" s="187" t="s">
        <v>84</v>
      </c>
      <c r="AY99" s="19" t="s">
        <v>122</v>
      </c>
      <c r="BE99" s="188">
        <f>IF(N99="základní",J99,0)</f>
        <v>0</v>
      </c>
      <c r="BF99" s="188">
        <f>IF(N99="snížená",J99,0)</f>
        <v>0</v>
      </c>
      <c r="BG99" s="188">
        <f>IF(N99="zákl. přenesená",J99,0)</f>
        <v>0</v>
      </c>
      <c r="BH99" s="188">
        <f>IF(N99="sníž. přenesená",J99,0)</f>
        <v>0</v>
      </c>
      <c r="BI99" s="188">
        <f>IF(N99="nulová",J99,0)</f>
        <v>0</v>
      </c>
      <c r="BJ99" s="19" t="s">
        <v>129</v>
      </c>
      <c r="BK99" s="188">
        <f>ROUND(I99*H99,2)</f>
        <v>0</v>
      </c>
      <c r="BL99" s="19" t="s">
        <v>129</v>
      </c>
      <c r="BM99" s="187" t="s">
        <v>411</v>
      </c>
    </row>
    <row r="100" spans="1:47" s="2" customFormat="1" ht="10.2">
      <c r="A100" s="36"/>
      <c r="B100" s="37"/>
      <c r="C100" s="38"/>
      <c r="D100" s="189" t="s">
        <v>131</v>
      </c>
      <c r="E100" s="38"/>
      <c r="F100" s="190" t="s">
        <v>412</v>
      </c>
      <c r="G100" s="38"/>
      <c r="H100" s="38"/>
      <c r="I100" s="191"/>
      <c r="J100" s="38"/>
      <c r="K100" s="38"/>
      <c r="L100" s="41"/>
      <c r="M100" s="192"/>
      <c r="N100" s="193"/>
      <c r="O100" s="67"/>
      <c r="P100" s="67"/>
      <c r="Q100" s="67"/>
      <c r="R100" s="67"/>
      <c r="S100" s="67"/>
      <c r="T100" s="68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131</v>
      </c>
      <c r="AU100" s="19" t="s">
        <v>84</v>
      </c>
    </row>
    <row r="101" spans="1:47" s="2" customFormat="1" ht="10.2">
      <c r="A101" s="36"/>
      <c r="B101" s="37"/>
      <c r="C101" s="38"/>
      <c r="D101" s="194" t="s">
        <v>133</v>
      </c>
      <c r="E101" s="38"/>
      <c r="F101" s="195" t="s">
        <v>413</v>
      </c>
      <c r="G101" s="38"/>
      <c r="H101" s="38"/>
      <c r="I101" s="191"/>
      <c r="J101" s="38"/>
      <c r="K101" s="38"/>
      <c r="L101" s="41"/>
      <c r="M101" s="192"/>
      <c r="N101" s="193"/>
      <c r="O101" s="67"/>
      <c r="P101" s="67"/>
      <c r="Q101" s="67"/>
      <c r="R101" s="67"/>
      <c r="S101" s="67"/>
      <c r="T101" s="68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133</v>
      </c>
      <c r="AU101" s="19" t="s">
        <v>84</v>
      </c>
    </row>
    <row r="102" spans="2:51" s="13" customFormat="1" ht="10.2">
      <c r="B102" s="196"/>
      <c r="C102" s="197"/>
      <c r="D102" s="189" t="s">
        <v>135</v>
      </c>
      <c r="E102" s="198" t="s">
        <v>28</v>
      </c>
      <c r="F102" s="199" t="s">
        <v>414</v>
      </c>
      <c r="G102" s="197"/>
      <c r="H102" s="198" t="s">
        <v>28</v>
      </c>
      <c r="I102" s="200"/>
      <c r="J102" s="197"/>
      <c r="K102" s="197"/>
      <c r="L102" s="201"/>
      <c r="M102" s="202"/>
      <c r="N102" s="203"/>
      <c r="O102" s="203"/>
      <c r="P102" s="203"/>
      <c r="Q102" s="203"/>
      <c r="R102" s="203"/>
      <c r="S102" s="203"/>
      <c r="T102" s="204"/>
      <c r="AT102" s="205" t="s">
        <v>135</v>
      </c>
      <c r="AU102" s="205" t="s">
        <v>84</v>
      </c>
      <c r="AV102" s="13" t="s">
        <v>82</v>
      </c>
      <c r="AW102" s="13" t="s">
        <v>35</v>
      </c>
      <c r="AX102" s="13" t="s">
        <v>74</v>
      </c>
      <c r="AY102" s="205" t="s">
        <v>122</v>
      </c>
    </row>
    <row r="103" spans="2:51" s="14" customFormat="1" ht="10.2">
      <c r="B103" s="206"/>
      <c r="C103" s="207"/>
      <c r="D103" s="189" t="s">
        <v>135</v>
      </c>
      <c r="E103" s="208" t="s">
        <v>28</v>
      </c>
      <c r="F103" s="209" t="s">
        <v>415</v>
      </c>
      <c r="G103" s="207"/>
      <c r="H103" s="210">
        <v>15.2</v>
      </c>
      <c r="I103" s="211"/>
      <c r="J103" s="207"/>
      <c r="K103" s="207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135</v>
      </c>
      <c r="AU103" s="216" t="s">
        <v>84</v>
      </c>
      <c r="AV103" s="14" t="s">
        <v>84</v>
      </c>
      <c r="AW103" s="14" t="s">
        <v>35</v>
      </c>
      <c r="AX103" s="14" t="s">
        <v>82</v>
      </c>
      <c r="AY103" s="216" t="s">
        <v>122</v>
      </c>
    </row>
    <row r="104" spans="1:65" s="2" customFormat="1" ht="16.5" customHeight="1">
      <c r="A104" s="36"/>
      <c r="B104" s="37"/>
      <c r="C104" s="176" t="s">
        <v>129</v>
      </c>
      <c r="D104" s="176" t="s">
        <v>124</v>
      </c>
      <c r="E104" s="177" t="s">
        <v>416</v>
      </c>
      <c r="F104" s="178" t="s">
        <v>417</v>
      </c>
      <c r="G104" s="179" t="s">
        <v>127</v>
      </c>
      <c r="H104" s="180">
        <v>15.2</v>
      </c>
      <c r="I104" s="181"/>
      <c r="J104" s="182">
        <f>ROUND(I104*H104,2)</f>
        <v>0</v>
      </c>
      <c r="K104" s="178" t="s">
        <v>128</v>
      </c>
      <c r="L104" s="41"/>
      <c r="M104" s="183" t="s">
        <v>28</v>
      </c>
      <c r="N104" s="184" t="s">
        <v>47</v>
      </c>
      <c r="O104" s="67"/>
      <c r="P104" s="185">
        <f>O104*H104</f>
        <v>0</v>
      </c>
      <c r="Q104" s="185">
        <v>0</v>
      </c>
      <c r="R104" s="185">
        <f>Q104*H104</f>
        <v>0</v>
      </c>
      <c r="S104" s="185">
        <v>0</v>
      </c>
      <c r="T104" s="186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87" t="s">
        <v>129</v>
      </c>
      <c r="AT104" s="187" t="s">
        <v>124</v>
      </c>
      <c r="AU104" s="187" t="s">
        <v>84</v>
      </c>
      <c r="AY104" s="19" t="s">
        <v>122</v>
      </c>
      <c r="BE104" s="188">
        <f>IF(N104="základní",J104,0)</f>
        <v>0</v>
      </c>
      <c r="BF104" s="188">
        <f>IF(N104="snížená",J104,0)</f>
        <v>0</v>
      </c>
      <c r="BG104" s="188">
        <f>IF(N104="zákl. přenesená",J104,0)</f>
        <v>0</v>
      </c>
      <c r="BH104" s="188">
        <f>IF(N104="sníž. přenesená",J104,0)</f>
        <v>0</v>
      </c>
      <c r="BI104" s="188">
        <f>IF(N104="nulová",J104,0)</f>
        <v>0</v>
      </c>
      <c r="BJ104" s="19" t="s">
        <v>129</v>
      </c>
      <c r="BK104" s="188">
        <f>ROUND(I104*H104,2)</f>
        <v>0</v>
      </c>
      <c r="BL104" s="19" t="s">
        <v>129</v>
      </c>
      <c r="BM104" s="187" t="s">
        <v>418</v>
      </c>
    </row>
    <row r="105" spans="1:47" s="2" customFormat="1" ht="19.2">
      <c r="A105" s="36"/>
      <c r="B105" s="37"/>
      <c r="C105" s="38"/>
      <c r="D105" s="189" t="s">
        <v>131</v>
      </c>
      <c r="E105" s="38"/>
      <c r="F105" s="190" t="s">
        <v>419</v>
      </c>
      <c r="G105" s="38"/>
      <c r="H105" s="38"/>
      <c r="I105" s="191"/>
      <c r="J105" s="38"/>
      <c r="K105" s="38"/>
      <c r="L105" s="41"/>
      <c r="M105" s="192"/>
      <c r="N105" s="193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131</v>
      </c>
      <c r="AU105" s="19" t="s">
        <v>84</v>
      </c>
    </row>
    <row r="106" spans="1:47" s="2" customFormat="1" ht="10.2">
      <c r="A106" s="36"/>
      <c r="B106" s="37"/>
      <c r="C106" s="38"/>
      <c r="D106" s="194" t="s">
        <v>133</v>
      </c>
      <c r="E106" s="38"/>
      <c r="F106" s="195" t="s">
        <v>420</v>
      </c>
      <c r="G106" s="38"/>
      <c r="H106" s="38"/>
      <c r="I106" s="191"/>
      <c r="J106" s="38"/>
      <c r="K106" s="38"/>
      <c r="L106" s="41"/>
      <c r="M106" s="192"/>
      <c r="N106" s="193"/>
      <c r="O106" s="67"/>
      <c r="P106" s="67"/>
      <c r="Q106" s="67"/>
      <c r="R106" s="67"/>
      <c r="S106" s="67"/>
      <c r="T106" s="68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133</v>
      </c>
      <c r="AU106" s="19" t="s">
        <v>84</v>
      </c>
    </row>
    <row r="107" spans="1:65" s="2" customFormat="1" ht="16.5" customHeight="1">
      <c r="A107" s="36"/>
      <c r="B107" s="37"/>
      <c r="C107" s="176" t="s">
        <v>157</v>
      </c>
      <c r="D107" s="176" t="s">
        <v>124</v>
      </c>
      <c r="E107" s="177" t="s">
        <v>421</v>
      </c>
      <c r="F107" s="178" t="s">
        <v>422</v>
      </c>
      <c r="G107" s="179" t="s">
        <v>173</v>
      </c>
      <c r="H107" s="180">
        <v>8.8</v>
      </c>
      <c r="I107" s="181"/>
      <c r="J107" s="182">
        <f>ROUND(I107*H107,2)</f>
        <v>0</v>
      </c>
      <c r="K107" s="178" t="s">
        <v>128</v>
      </c>
      <c r="L107" s="41"/>
      <c r="M107" s="183" t="s">
        <v>28</v>
      </c>
      <c r="N107" s="184" t="s">
        <v>47</v>
      </c>
      <c r="O107" s="67"/>
      <c r="P107" s="185">
        <f>O107*H107</f>
        <v>0</v>
      </c>
      <c r="Q107" s="185">
        <v>0.00046</v>
      </c>
      <c r="R107" s="185">
        <f>Q107*H107</f>
        <v>0.004048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129</v>
      </c>
      <c r="AT107" s="187" t="s">
        <v>124</v>
      </c>
      <c r="AU107" s="187" t="s">
        <v>84</v>
      </c>
      <c r="AY107" s="19" t="s">
        <v>122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129</v>
      </c>
      <c r="BK107" s="188">
        <f>ROUND(I107*H107,2)</f>
        <v>0</v>
      </c>
      <c r="BL107" s="19" t="s">
        <v>129</v>
      </c>
      <c r="BM107" s="187" t="s">
        <v>423</v>
      </c>
    </row>
    <row r="108" spans="1:47" s="2" customFormat="1" ht="10.2">
      <c r="A108" s="36"/>
      <c r="B108" s="37"/>
      <c r="C108" s="38"/>
      <c r="D108" s="189" t="s">
        <v>131</v>
      </c>
      <c r="E108" s="38"/>
      <c r="F108" s="190" t="s">
        <v>424</v>
      </c>
      <c r="G108" s="38"/>
      <c r="H108" s="38"/>
      <c r="I108" s="191"/>
      <c r="J108" s="38"/>
      <c r="K108" s="38"/>
      <c r="L108" s="41"/>
      <c r="M108" s="192"/>
      <c r="N108" s="193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131</v>
      </c>
      <c r="AU108" s="19" t="s">
        <v>84</v>
      </c>
    </row>
    <row r="109" spans="1:47" s="2" customFormat="1" ht="10.2">
      <c r="A109" s="36"/>
      <c r="B109" s="37"/>
      <c r="C109" s="38"/>
      <c r="D109" s="194" t="s">
        <v>133</v>
      </c>
      <c r="E109" s="38"/>
      <c r="F109" s="195" t="s">
        <v>425</v>
      </c>
      <c r="G109" s="38"/>
      <c r="H109" s="38"/>
      <c r="I109" s="191"/>
      <c r="J109" s="38"/>
      <c r="K109" s="38"/>
      <c r="L109" s="41"/>
      <c r="M109" s="192"/>
      <c r="N109" s="193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133</v>
      </c>
      <c r="AU109" s="19" t="s">
        <v>84</v>
      </c>
    </row>
    <row r="110" spans="2:51" s="13" customFormat="1" ht="10.2">
      <c r="B110" s="196"/>
      <c r="C110" s="197"/>
      <c r="D110" s="189" t="s">
        <v>135</v>
      </c>
      <c r="E110" s="198" t="s">
        <v>28</v>
      </c>
      <c r="F110" s="199" t="s">
        <v>426</v>
      </c>
      <c r="G110" s="197"/>
      <c r="H110" s="198" t="s">
        <v>28</v>
      </c>
      <c r="I110" s="200"/>
      <c r="J110" s="197"/>
      <c r="K110" s="197"/>
      <c r="L110" s="201"/>
      <c r="M110" s="202"/>
      <c r="N110" s="203"/>
      <c r="O110" s="203"/>
      <c r="P110" s="203"/>
      <c r="Q110" s="203"/>
      <c r="R110" s="203"/>
      <c r="S110" s="203"/>
      <c r="T110" s="204"/>
      <c r="AT110" s="205" t="s">
        <v>135</v>
      </c>
      <c r="AU110" s="205" t="s">
        <v>84</v>
      </c>
      <c r="AV110" s="13" t="s">
        <v>82</v>
      </c>
      <c r="AW110" s="13" t="s">
        <v>35</v>
      </c>
      <c r="AX110" s="13" t="s">
        <v>74</v>
      </c>
      <c r="AY110" s="205" t="s">
        <v>122</v>
      </c>
    </row>
    <row r="111" spans="2:51" s="14" customFormat="1" ht="10.2">
      <c r="B111" s="206"/>
      <c r="C111" s="207"/>
      <c r="D111" s="189" t="s">
        <v>135</v>
      </c>
      <c r="E111" s="208" t="s">
        <v>28</v>
      </c>
      <c r="F111" s="209" t="s">
        <v>408</v>
      </c>
      <c r="G111" s="207"/>
      <c r="H111" s="210">
        <v>8.8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135</v>
      </c>
      <c r="AU111" s="216" t="s">
        <v>84</v>
      </c>
      <c r="AV111" s="14" t="s">
        <v>84</v>
      </c>
      <c r="AW111" s="14" t="s">
        <v>35</v>
      </c>
      <c r="AX111" s="14" t="s">
        <v>82</v>
      </c>
      <c r="AY111" s="216" t="s">
        <v>122</v>
      </c>
    </row>
    <row r="112" spans="1:65" s="2" customFormat="1" ht="16.5" customHeight="1">
      <c r="A112" s="36"/>
      <c r="B112" s="37"/>
      <c r="C112" s="176" t="s">
        <v>163</v>
      </c>
      <c r="D112" s="176" t="s">
        <v>124</v>
      </c>
      <c r="E112" s="177" t="s">
        <v>427</v>
      </c>
      <c r="F112" s="178" t="s">
        <v>428</v>
      </c>
      <c r="G112" s="179" t="s">
        <v>173</v>
      </c>
      <c r="H112" s="180">
        <v>8.8</v>
      </c>
      <c r="I112" s="181"/>
      <c r="J112" s="182">
        <f>ROUND(I112*H112,2)</f>
        <v>0</v>
      </c>
      <c r="K112" s="178" t="s">
        <v>128</v>
      </c>
      <c r="L112" s="41"/>
      <c r="M112" s="183" t="s">
        <v>28</v>
      </c>
      <c r="N112" s="184" t="s">
        <v>47</v>
      </c>
      <c r="O112" s="67"/>
      <c r="P112" s="185">
        <f>O112*H112</f>
        <v>0</v>
      </c>
      <c r="Q112" s="185">
        <v>0</v>
      </c>
      <c r="R112" s="185">
        <f>Q112*H112</f>
        <v>0</v>
      </c>
      <c r="S112" s="185">
        <v>0</v>
      </c>
      <c r="T112" s="186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7" t="s">
        <v>129</v>
      </c>
      <c r="AT112" s="187" t="s">
        <v>124</v>
      </c>
      <c r="AU112" s="187" t="s">
        <v>84</v>
      </c>
      <c r="AY112" s="19" t="s">
        <v>122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9" t="s">
        <v>129</v>
      </c>
      <c r="BK112" s="188">
        <f>ROUND(I112*H112,2)</f>
        <v>0</v>
      </c>
      <c r="BL112" s="19" t="s">
        <v>129</v>
      </c>
      <c r="BM112" s="187" t="s">
        <v>429</v>
      </c>
    </row>
    <row r="113" spans="1:47" s="2" customFormat="1" ht="19.2">
      <c r="A113" s="36"/>
      <c r="B113" s="37"/>
      <c r="C113" s="38"/>
      <c r="D113" s="189" t="s">
        <v>131</v>
      </c>
      <c r="E113" s="38"/>
      <c r="F113" s="190" t="s">
        <v>430</v>
      </c>
      <c r="G113" s="38"/>
      <c r="H113" s="38"/>
      <c r="I113" s="191"/>
      <c r="J113" s="38"/>
      <c r="K113" s="38"/>
      <c r="L113" s="41"/>
      <c r="M113" s="192"/>
      <c r="N113" s="193"/>
      <c r="O113" s="67"/>
      <c r="P113" s="67"/>
      <c r="Q113" s="67"/>
      <c r="R113" s="67"/>
      <c r="S113" s="67"/>
      <c r="T113" s="68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131</v>
      </c>
      <c r="AU113" s="19" t="s">
        <v>84</v>
      </c>
    </row>
    <row r="114" spans="1:47" s="2" customFormat="1" ht="10.2">
      <c r="A114" s="36"/>
      <c r="B114" s="37"/>
      <c r="C114" s="38"/>
      <c r="D114" s="194" t="s">
        <v>133</v>
      </c>
      <c r="E114" s="38"/>
      <c r="F114" s="195" t="s">
        <v>431</v>
      </c>
      <c r="G114" s="38"/>
      <c r="H114" s="38"/>
      <c r="I114" s="191"/>
      <c r="J114" s="38"/>
      <c r="K114" s="38"/>
      <c r="L114" s="41"/>
      <c r="M114" s="192"/>
      <c r="N114" s="193"/>
      <c r="O114" s="67"/>
      <c r="P114" s="67"/>
      <c r="Q114" s="67"/>
      <c r="R114" s="67"/>
      <c r="S114" s="67"/>
      <c r="T114" s="68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133</v>
      </c>
      <c r="AU114" s="19" t="s">
        <v>84</v>
      </c>
    </row>
    <row r="115" spans="1:65" s="2" customFormat="1" ht="16.5" customHeight="1">
      <c r="A115" s="36"/>
      <c r="B115" s="37"/>
      <c r="C115" s="176" t="s">
        <v>170</v>
      </c>
      <c r="D115" s="176" t="s">
        <v>124</v>
      </c>
      <c r="E115" s="177" t="s">
        <v>227</v>
      </c>
      <c r="F115" s="178" t="s">
        <v>228</v>
      </c>
      <c r="G115" s="179" t="s">
        <v>173</v>
      </c>
      <c r="H115" s="180">
        <v>23.4</v>
      </c>
      <c r="I115" s="181"/>
      <c r="J115" s="182">
        <f>ROUND(I115*H115,2)</f>
        <v>0</v>
      </c>
      <c r="K115" s="178" t="s">
        <v>128</v>
      </c>
      <c r="L115" s="41"/>
      <c r="M115" s="183" t="s">
        <v>28</v>
      </c>
      <c r="N115" s="184" t="s">
        <v>47</v>
      </c>
      <c r="O115" s="67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87" t="s">
        <v>129</v>
      </c>
      <c r="AT115" s="187" t="s">
        <v>124</v>
      </c>
      <c r="AU115" s="187" t="s">
        <v>84</v>
      </c>
      <c r="AY115" s="19" t="s">
        <v>122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9" t="s">
        <v>129</v>
      </c>
      <c r="BK115" s="188">
        <f>ROUND(I115*H115,2)</f>
        <v>0</v>
      </c>
      <c r="BL115" s="19" t="s">
        <v>129</v>
      </c>
      <c r="BM115" s="187" t="s">
        <v>229</v>
      </c>
    </row>
    <row r="116" spans="1:47" s="2" customFormat="1" ht="19.2">
      <c r="A116" s="36"/>
      <c r="B116" s="37"/>
      <c r="C116" s="38"/>
      <c r="D116" s="189" t="s">
        <v>131</v>
      </c>
      <c r="E116" s="38"/>
      <c r="F116" s="190" t="s">
        <v>230</v>
      </c>
      <c r="G116" s="38"/>
      <c r="H116" s="38"/>
      <c r="I116" s="191"/>
      <c r="J116" s="38"/>
      <c r="K116" s="38"/>
      <c r="L116" s="41"/>
      <c r="M116" s="192"/>
      <c r="N116" s="193"/>
      <c r="O116" s="67"/>
      <c r="P116" s="67"/>
      <c r="Q116" s="67"/>
      <c r="R116" s="67"/>
      <c r="S116" s="67"/>
      <c r="T116" s="68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131</v>
      </c>
      <c r="AU116" s="19" t="s">
        <v>84</v>
      </c>
    </row>
    <row r="117" spans="1:47" s="2" customFormat="1" ht="10.2">
      <c r="A117" s="36"/>
      <c r="B117" s="37"/>
      <c r="C117" s="38"/>
      <c r="D117" s="194" t="s">
        <v>133</v>
      </c>
      <c r="E117" s="38"/>
      <c r="F117" s="195" t="s">
        <v>231</v>
      </c>
      <c r="G117" s="38"/>
      <c r="H117" s="38"/>
      <c r="I117" s="191"/>
      <c r="J117" s="38"/>
      <c r="K117" s="38"/>
      <c r="L117" s="41"/>
      <c r="M117" s="192"/>
      <c r="N117" s="193"/>
      <c r="O117" s="67"/>
      <c r="P117" s="67"/>
      <c r="Q117" s="67"/>
      <c r="R117" s="67"/>
      <c r="S117" s="67"/>
      <c r="T117" s="68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133</v>
      </c>
      <c r="AU117" s="19" t="s">
        <v>84</v>
      </c>
    </row>
    <row r="118" spans="2:51" s="13" customFormat="1" ht="10.2">
      <c r="B118" s="196"/>
      <c r="C118" s="197"/>
      <c r="D118" s="189" t="s">
        <v>135</v>
      </c>
      <c r="E118" s="198" t="s">
        <v>28</v>
      </c>
      <c r="F118" s="199" t="s">
        <v>432</v>
      </c>
      <c r="G118" s="197"/>
      <c r="H118" s="198" t="s">
        <v>28</v>
      </c>
      <c r="I118" s="200"/>
      <c r="J118" s="197"/>
      <c r="K118" s="197"/>
      <c r="L118" s="201"/>
      <c r="M118" s="202"/>
      <c r="N118" s="203"/>
      <c r="O118" s="203"/>
      <c r="P118" s="203"/>
      <c r="Q118" s="203"/>
      <c r="R118" s="203"/>
      <c r="S118" s="203"/>
      <c r="T118" s="204"/>
      <c r="AT118" s="205" t="s">
        <v>135</v>
      </c>
      <c r="AU118" s="205" t="s">
        <v>84</v>
      </c>
      <c r="AV118" s="13" t="s">
        <v>82</v>
      </c>
      <c r="AW118" s="13" t="s">
        <v>35</v>
      </c>
      <c r="AX118" s="13" t="s">
        <v>74</v>
      </c>
      <c r="AY118" s="205" t="s">
        <v>122</v>
      </c>
    </row>
    <row r="119" spans="2:51" s="13" customFormat="1" ht="10.2">
      <c r="B119" s="196"/>
      <c r="C119" s="197"/>
      <c r="D119" s="189" t="s">
        <v>135</v>
      </c>
      <c r="E119" s="198" t="s">
        <v>28</v>
      </c>
      <c r="F119" s="199" t="s">
        <v>233</v>
      </c>
      <c r="G119" s="197"/>
      <c r="H119" s="198" t="s">
        <v>28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135</v>
      </c>
      <c r="AU119" s="205" t="s">
        <v>84</v>
      </c>
      <c r="AV119" s="13" t="s">
        <v>82</v>
      </c>
      <c r="AW119" s="13" t="s">
        <v>35</v>
      </c>
      <c r="AX119" s="13" t="s">
        <v>74</v>
      </c>
      <c r="AY119" s="205" t="s">
        <v>122</v>
      </c>
    </row>
    <row r="120" spans="2:51" s="14" customFormat="1" ht="10.2">
      <c r="B120" s="206"/>
      <c r="C120" s="207"/>
      <c r="D120" s="189" t="s">
        <v>135</v>
      </c>
      <c r="E120" s="208" t="s">
        <v>28</v>
      </c>
      <c r="F120" s="209" t="s">
        <v>433</v>
      </c>
      <c r="G120" s="207"/>
      <c r="H120" s="210">
        <v>13.8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135</v>
      </c>
      <c r="AU120" s="216" t="s">
        <v>84</v>
      </c>
      <c r="AV120" s="14" t="s">
        <v>84</v>
      </c>
      <c r="AW120" s="14" t="s">
        <v>35</v>
      </c>
      <c r="AX120" s="14" t="s">
        <v>74</v>
      </c>
      <c r="AY120" s="216" t="s">
        <v>122</v>
      </c>
    </row>
    <row r="121" spans="2:51" s="13" customFormat="1" ht="10.2">
      <c r="B121" s="196"/>
      <c r="C121" s="197"/>
      <c r="D121" s="189" t="s">
        <v>135</v>
      </c>
      <c r="E121" s="198" t="s">
        <v>28</v>
      </c>
      <c r="F121" s="199" t="s">
        <v>434</v>
      </c>
      <c r="G121" s="197"/>
      <c r="H121" s="198" t="s">
        <v>28</v>
      </c>
      <c r="I121" s="200"/>
      <c r="J121" s="197"/>
      <c r="K121" s="197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135</v>
      </c>
      <c r="AU121" s="205" t="s">
        <v>84</v>
      </c>
      <c r="AV121" s="13" t="s">
        <v>82</v>
      </c>
      <c r="AW121" s="13" t="s">
        <v>35</v>
      </c>
      <c r="AX121" s="13" t="s">
        <v>74</v>
      </c>
      <c r="AY121" s="205" t="s">
        <v>122</v>
      </c>
    </row>
    <row r="122" spans="2:51" s="14" customFormat="1" ht="10.2">
      <c r="B122" s="206"/>
      <c r="C122" s="207"/>
      <c r="D122" s="189" t="s">
        <v>135</v>
      </c>
      <c r="E122" s="208" t="s">
        <v>28</v>
      </c>
      <c r="F122" s="209" t="s">
        <v>435</v>
      </c>
      <c r="G122" s="207"/>
      <c r="H122" s="210">
        <v>9.6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135</v>
      </c>
      <c r="AU122" s="216" t="s">
        <v>84</v>
      </c>
      <c r="AV122" s="14" t="s">
        <v>84</v>
      </c>
      <c r="AW122" s="14" t="s">
        <v>35</v>
      </c>
      <c r="AX122" s="14" t="s">
        <v>74</v>
      </c>
      <c r="AY122" s="216" t="s">
        <v>122</v>
      </c>
    </row>
    <row r="123" spans="2:51" s="16" customFormat="1" ht="10.2">
      <c r="B123" s="228"/>
      <c r="C123" s="229"/>
      <c r="D123" s="189" t="s">
        <v>135</v>
      </c>
      <c r="E123" s="230" t="s">
        <v>28</v>
      </c>
      <c r="F123" s="231" t="s">
        <v>198</v>
      </c>
      <c r="G123" s="229"/>
      <c r="H123" s="232">
        <v>23.4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135</v>
      </c>
      <c r="AU123" s="238" t="s">
        <v>84</v>
      </c>
      <c r="AV123" s="16" t="s">
        <v>129</v>
      </c>
      <c r="AW123" s="16" t="s">
        <v>35</v>
      </c>
      <c r="AX123" s="16" t="s">
        <v>82</v>
      </c>
      <c r="AY123" s="238" t="s">
        <v>122</v>
      </c>
    </row>
    <row r="124" spans="1:65" s="2" customFormat="1" ht="16.5" customHeight="1">
      <c r="A124" s="36"/>
      <c r="B124" s="37"/>
      <c r="C124" s="176" t="s">
        <v>179</v>
      </c>
      <c r="D124" s="176" t="s">
        <v>124</v>
      </c>
      <c r="E124" s="177" t="s">
        <v>436</v>
      </c>
      <c r="F124" s="178" t="s">
        <v>437</v>
      </c>
      <c r="G124" s="179" t="s">
        <v>173</v>
      </c>
      <c r="H124" s="180">
        <v>5.8</v>
      </c>
      <c r="I124" s="181"/>
      <c r="J124" s="182">
        <f>ROUND(I124*H124,2)</f>
        <v>0</v>
      </c>
      <c r="K124" s="178" t="s">
        <v>28</v>
      </c>
      <c r="L124" s="41"/>
      <c r="M124" s="183" t="s">
        <v>28</v>
      </c>
      <c r="N124" s="184" t="s">
        <v>47</v>
      </c>
      <c r="O124" s="67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87" t="s">
        <v>129</v>
      </c>
      <c r="AT124" s="187" t="s">
        <v>124</v>
      </c>
      <c r="AU124" s="187" t="s">
        <v>84</v>
      </c>
      <c r="AY124" s="19" t="s">
        <v>122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9" t="s">
        <v>129</v>
      </c>
      <c r="BK124" s="188">
        <f>ROUND(I124*H124,2)</f>
        <v>0</v>
      </c>
      <c r="BL124" s="19" t="s">
        <v>129</v>
      </c>
      <c r="BM124" s="187" t="s">
        <v>438</v>
      </c>
    </row>
    <row r="125" spans="1:47" s="2" customFormat="1" ht="10.2">
      <c r="A125" s="36"/>
      <c r="B125" s="37"/>
      <c r="C125" s="38"/>
      <c r="D125" s="189" t="s">
        <v>131</v>
      </c>
      <c r="E125" s="38"/>
      <c r="F125" s="190" t="s">
        <v>437</v>
      </c>
      <c r="G125" s="38"/>
      <c r="H125" s="38"/>
      <c r="I125" s="191"/>
      <c r="J125" s="38"/>
      <c r="K125" s="38"/>
      <c r="L125" s="41"/>
      <c r="M125" s="192"/>
      <c r="N125" s="193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131</v>
      </c>
      <c r="AU125" s="19" t="s">
        <v>84</v>
      </c>
    </row>
    <row r="126" spans="2:51" s="13" customFormat="1" ht="10.2">
      <c r="B126" s="196"/>
      <c r="C126" s="197"/>
      <c r="D126" s="189" t="s">
        <v>135</v>
      </c>
      <c r="E126" s="198" t="s">
        <v>28</v>
      </c>
      <c r="F126" s="199" t="s">
        <v>432</v>
      </c>
      <c r="G126" s="197"/>
      <c r="H126" s="198" t="s">
        <v>28</v>
      </c>
      <c r="I126" s="200"/>
      <c r="J126" s="197"/>
      <c r="K126" s="197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135</v>
      </c>
      <c r="AU126" s="205" t="s">
        <v>84</v>
      </c>
      <c r="AV126" s="13" t="s">
        <v>82</v>
      </c>
      <c r="AW126" s="13" t="s">
        <v>35</v>
      </c>
      <c r="AX126" s="13" t="s">
        <v>74</v>
      </c>
      <c r="AY126" s="205" t="s">
        <v>122</v>
      </c>
    </row>
    <row r="127" spans="2:51" s="13" customFormat="1" ht="20.4">
      <c r="B127" s="196"/>
      <c r="C127" s="197"/>
      <c r="D127" s="189" t="s">
        <v>135</v>
      </c>
      <c r="E127" s="198" t="s">
        <v>28</v>
      </c>
      <c r="F127" s="199" t="s">
        <v>439</v>
      </c>
      <c r="G127" s="197"/>
      <c r="H127" s="198" t="s">
        <v>28</v>
      </c>
      <c r="I127" s="200"/>
      <c r="J127" s="197"/>
      <c r="K127" s="197"/>
      <c r="L127" s="201"/>
      <c r="M127" s="202"/>
      <c r="N127" s="203"/>
      <c r="O127" s="203"/>
      <c r="P127" s="203"/>
      <c r="Q127" s="203"/>
      <c r="R127" s="203"/>
      <c r="S127" s="203"/>
      <c r="T127" s="204"/>
      <c r="AT127" s="205" t="s">
        <v>135</v>
      </c>
      <c r="AU127" s="205" t="s">
        <v>84</v>
      </c>
      <c r="AV127" s="13" t="s">
        <v>82</v>
      </c>
      <c r="AW127" s="13" t="s">
        <v>35</v>
      </c>
      <c r="AX127" s="13" t="s">
        <v>74</v>
      </c>
      <c r="AY127" s="205" t="s">
        <v>122</v>
      </c>
    </row>
    <row r="128" spans="2:51" s="14" customFormat="1" ht="10.2">
      <c r="B128" s="206"/>
      <c r="C128" s="207"/>
      <c r="D128" s="189" t="s">
        <v>135</v>
      </c>
      <c r="E128" s="208" t="s">
        <v>28</v>
      </c>
      <c r="F128" s="209" t="s">
        <v>401</v>
      </c>
      <c r="G128" s="207"/>
      <c r="H128" s="210">
        <v>5.8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135</v>
      </c>
      <c r="AU128" s="216" t="s">
        <v>84</v>
      </c>
      <c r="AV128" s="14" t="s">
        <v>84</v>
      </c>
      <c r="AW128" s="14" t="s">
        <v>35</v>
      </c>
      <c r="AX128" s="14" t="s">
        <v>82</v>
      </c>
      <c r="AY128" s="216" t="s">
        <v>122</v>
      </c>
    </row>
    <row r="129" spans="1:65" s="2" customFormat="1" ht="16.5" customHeight="1">
      <c r="A129" s="36"/>
      <c r="B129" s="37"/>
      <c r="C129" s="176" t="s">
        <v>199</v>
      </c>
      <c r="D129" s="176" t="s">
        <v>124</v>
      </c>
      <c r="E129" s="177" t="s">
        <v>239</v>
      </c>
      <c r="F129" s="178" t="s">
        <v>240</v>
      </c>
      <c r="G129" s="179" t="s">
        <v>173</v>
      </c>
      <c r="H129" s="180">
        <v>9.6</v>
      </c>
      <c r="I129" s="181"/>
      <c r="J129" s="182">
        <f>ROUND(I129*H129,2)</f>
        <v>0</v>
      </c>
      <c r="K129" s="178" t="s">
        <v>128</v>
      </c>
      <c r="L129" s="41"/>
      <c r="M129" s="183" t="s">
        <v>28</v>
      </c>
      <c r="N129" s="184" t="s">
        <v>47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129</v>
      </c>
      <c r="AT129" s="187" t="s">
        <v>124</v>
      </c>
      <c r="AU129" s="187" t="s">
        <v>84</v>
      </c>
      <c r="AY129" s="19" t="s">
        <v>122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129</v>
      </c>
      <c r="BK129" s="188">
        <f>ROUND(I129*H129,2)</f>
        <v>0</v>
      </c>
      <c r="BL129" s="19" t="s">
        <v>129</v>
      </c>
      <c r="BM129" s="187" t="s">
        <v>241</v>
      </c>
    </row>
    <row r="130" spans="1:47" s="2" customFormat="1" ht="19.2">
      <c r="A130" s="36"/>
      <c r="B130" s="37"/>
      <c r="C130" s="38"/>
      <c r="D130" s="189" t="s">
        <v>131</v>
      </c>
      <c r="E130" s="38"/>
      <c r="F130" s="190" t="s">
        <v>242</v>
      </c>
      <c r="G130" s="38"/>
      <c r="H130" s="38"/>
      <c r="I130" s="191"/>
      <c r="J130" s="38"/>
      <c r="K130" s="38"/>
      <c r="L130" s="41"/>
      <c r="M130" s="192"/>
      <c r="N130" s="193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131</v>
      </c>
      <c r="AU130" s="19" t="s">
        <v>84</v>
      </c>
    </row>
    <row r="131" spans="1:47" s="2" customFormat="1" ht="10.2">
      <c r="A131" s="36"/>
      <c r="B131" s="37"/>
      <c r="C131" s="38"/>
      <c r="D131" s="194" t="s">
        <v>133</v>
      </c>
      <c r="E131" s="38"/>
      <c r="F131" s="195" t="s">
        <v>243</v>
      </c>
      <c r="G131" s="38"/>
      <c r="H131" s="38"/>
      <c r="I131" s="191"/>
      <c r="J131" s="38"/>
      <c r="K131" s="38"/>
      <c r="L131" s="41"/>
      <c r="M131" s="192"/>
      <c r="N131" s="193"/>
      <c r="O131" s="67"/>
      <c r="P131" s="67"/>
      <c r="Q131" s="67"/>
      <c r="R131" s="67"/>
      <c r="S131" s="67"/>
      <c r="T131" s="6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133</v>
      </c>
      <c r="AU131" s="19" t="s">
        <v>84</v>
      </c>
    </row>
    <row r="132" spans="2:51" s="13" customFormat="1" ht="10.2">
      <c r="B132" s="196"/>
      <c r="C132" s="197"/>
      <c r="D132" s="189" t="s">
        <v>135</v>
      </c>
      <c r="E132" s="198" t="s">
        <v>28</v>
      </c>
      <c r="F132" s="199" t="s">
        <v>440</v>
      </c>
      <c r="G132" s="197"/>
      <c r="H132" s="198" t="s">
        <v>28</v>
      </c>
      <c r="I132" s="200"/>
      <c r="J132" s="197"/>
      <c r="K132" s="197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135</v>
      </c>
      <c r="AU132" s="205" t="s">
        <v>84</v>
      </c>
      <c r="AV132" s="13" t="s">
        <v>82</v>
      </c>
      <c r="AW132" s="13" t="s">
        <v>35</v>
      </c>
      <c r="AX132" s="13" t="s">
        <v>74</v>
      </c>
      <c r="AY132" s="205" t="s">
        <v>122</v>
      </c>
    </row>
    <row r="133" spans="2:51" s="13" customFormat="1" ht="10.2">
      <c r="B133" s="196"/>
      <c r="C133" s="197"/>
      <c r="D133" s="189" t="s">
        <v>135</v>
      </c>
      <c r="E133" s="198" t="s">
        <v>28</v>
      </c>
      <c r="F133" s="199" t="s">
        <v>441</v>
      </c>
      <c r="G133" s="197"/>
      <c r="H133" s="198" t="s">
        <v>28</v>
      </c>
      <c r="I133" s="200"/>
      <c r="J133" s="197"/>
      <c r="K133" s="197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135</v>
      </c>
      <c r="AU133" s="205" t="s">
        <v>84</v>
      </c>
      <c r="AV133" s="13" t="s">
        <v>82</v>
      </c>
      <c r="AW133" s="13" t="s">
        <v>35</v>
      </c>
      <c r="AX133" s="13" t="s">
        <v>74</v>
      </c>
      <c r="AY133" s="205" t="s">
        <v>122</v>
      </c>
    </row>
    <row r="134" spans="2:51" s="14" customFormat="1" ht="10.2">
      <c r="B134" s="206"/>
      <c r="C134" s="207"/>
      <c r="D134" s="189" t="s">
        <v>135</v>
      </c>
      <c r="E134" s="208" t="s">
        <v>28</v>
      </c>
      <c r="F134" s="209" t="s">
        <v>442</v>
      </c>
      <c r="G134" s="207"/>
      <c r="H134" s="210">
        <v>5.6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135</v>
      </c>
      <c r="AU134" s="216" t="s">
        <v>84</v>
      </c>
      <c r="AV134" s="14" t="s">
        <v>84</v>
      </c>
      <c r="AW134" s="14" t="s">
        <v>35</v>
      </c>
      <c r="AX134" s="14" t="s">
        <v>74</v>
      </c>
      <c r="AY134" s="216" t="s">
        <v>122</v>
      </c>
    </row>
    <row r="135" spans="2:51" s="13" customFormat="1" ht="10.2">
      <c r="B135" s="196"/>
      <c r="C135" s="197"/>
      <c r="D135" s="189" t="s">
        <v>135</v>
      </c>
      <c r="E135" s="198" t="s">
        <v>28</v>
      </c>
      <c r="F135" s="199" t="s">
        <v>443</v>
      </c>
      <c r="G135" s="197"/>
      <c r="H135" s="198" t="s">
        <v>28</v>
      </c>
      <c r="I135" s="200"/>
      <c r="J135" s="197"/>
      <c r="K135" s="197"/>
      <c r="L135" s="201"/>
      <c r="M135" s="202"/>
      <c r="N135" s="203"/>
      <c r="O135" s="203"/>
      <c r="P135" s="203"/>
      <c r="Q135" s="203"/>
      <c r="R135" s="203"/>
      <c r="S135" s="203"/>
      <c r="T135" s="204"/>
      <c r="AT135" s="205" t="s">
        <v>135</v>
      </c>
      <c r="AU135" s="205" t="s">
        <v>84</v>
      </c>
      <c r="AV135" s="13" t="s">
        <v>82</v>
      </c>
      <c r="AW135" s="13" t="s">
        <v>35</v>
      </c>
      <c r="AX135" s="13" t="s">
        <v>74</v>
      </c>
      <c r="AY135" s="205" t="s">
        <v>122</v>
      </c>
    </row>
    <row r="136" spans="2:51" s="14" customFormat="1" ht="10.2">
      <c r="B136" s="206"/>
      <c r="C136" s="207"/>
      <c r="D136" s="189" t="s">
        <v>135</v>
      </c>
      <c r="E136" s="208" t="s">
        <v>28</v>
      </c>
      <c r="F136" s="209" t="s">
        <v>444</v>
      </c>
      <c r="G136" s="207"/>
      <c r="H136" s="210">
        <v>4</v>
      </c>
      <c r="I136" s="211"/>
      <c r="J136" s="207"/>
      <c r="K136" s="207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135</v>
      </c>
      <c r="AU136" s="216" t="s">
        <v>84</v>
      </c>
      <c r="AV136" s="14" t="s">
        <v>84</v>
      </c>
      <c r="AW136" s="14" t="s">
        <v>35</v>
      </c>
      <c r="AX136" s="14" t="s">
        <v>74</v>
      </c>
      <c r="AY136" s="216" t="s">
        <v>122</v>
      </c>
    </row>
    <row r="137" spans="2:51" s="16" customFormat="1" ht="10.2">
      <c r="B137" s="228"/>
      <c r="C137" s="229"/>
      <c r="D137" s="189" t="s">
        <v>135</v>
      </c>
      <c r="E137" s="230" t="s">
        <v>28</v>
      </c>
      <c r="F137" s="231" t="s">
        <v>198</v>
      </c>
      <c r="G137" s="229"/>
      <c r="H137" s="232">
        <v>9.6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135</v>
      </c>
      <c r="AU137" s="238" t="s">
        <v>84</v>
      </c>
      <c r="AV137" s="16" t="s">
        <v>129</v>
      </c>
      <c r="AW137" s="16" t="s">
        <v>35</v>
      </c>
      <c r="AX137" s="16" t="s">
        <v>82</v>
      </c>
      <c r="AY137" s="238" t="s">
        <v>122</v>
      </c>
    </row>
    <row r="138" spans="1:65" s="2" customFormat="1" ht="16.5" customHeight="1">
      <c r="A138" s="36"/>
      <c r="B138" s="37"/>
      <c r="C138" s="176" t="s">
        <v>151</v>
      </c>
      <c r="D138" s="176" t="s">
        <v>124</v>
      </c>
      <c r="E138" s="177" t="s">
        <v>265</v>
      </c>
      <c r="F138" s="178" t="s">
        <v>266</v>
      </c>
      <c r="G138" s="179" t="s">
        <v>173</v>
      </c>
      <c r="H138" s="180">
        <v>13.8</v>
      </c>
      <c r="I138" s="181"/>
      <c r="J138" s="182">
        <f>ROUND(I138*H138,2)</f>
        <v>0</v>
      </c>
      <c r="K138" s="178" t="s">
        <v>128</v>
      </c>
      <c r="L138" s="41"/>
      <c r="M138" s="183" t="s">
        <v>28</v>
      </c>
      <c r="N138" s="184" t="s">
        <v>47</v>
      </c>
      <c r="O138" s="67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87" t="s">
        <v>129</v>
      </c>
      <c r="AT138" s="187" t="s">
        <v>124</v>
      </c>
      <c r="AU138" s="187" t="s">
        <v>84</v>
      </c>
      <c r="AY138" s="19" t="s">
        <v>122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9" t="s">
        <v>129</v>
      </c>
      <c r="BK138" s="188">
        <f>ROUND(I138*H138,2)</f>
        <v>0</v>
      </c>
      <c r="BL138" s="19" t="s">
        <v>129</v>
      </c>
      <c r="BM138" s="187" t="s">
        <v>267</v>
      </c>
    </row>
    <row r="139" spans="1:47" s="2" customFormat="1" ht="10.2">
      <c r="A139" s="36"/>
      <c r="B139" s="37"/>
      <c r="C139" s="38"/>
      <c r="D139" s="189" t="s">
        <v>131</v>
      </c>
      <c r="E139" s="38"/>
      <c r="F139" s="190" t="s">
        <v>268</v>
      </c>
      <c r="G139" s="38"/>
      <c r="H139" s="38"/>
      <c r="I139" s="191"/>
      <c r="J139" s="38"/>
      <c r="K139" s="38"/>
      <c r="L139" s="41"/>
      <c r="M139" s="192"/>
      <c r="N139" s="193"/>
      <c r="O139" s="67"/>
      <c r="P139" s="67"/>
      <c r="Q139" s="67"/>
      <c r="R139" s="67"/>
      <c r="S139" s="67"/>
      <c r="T139" s="68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131</v>
      </c>
      <c r="AU139" s="19" t="s">
        <v>84</v>
      </c>
    </row>
    <row r="140" spans="1:47" s="2" customFormat="1" ht="10.2">
      <c r="A140" s="36"/>
      <c r="B140" s="37"/>
      <c r="C140" s="38"/>
      <c r="D140" s="194" t="s">
        <v>133</v>
      </c>
      <c r="E140" s="38"/>
      <c r="F140" s="195" t="s">
        <v>269</v>
      </c>
      <c r="G140" s="38"/>
      <c r="H140" s="38"/>
      <c r="I140" s="191"/>
      <c r="J140" s="38"/>
      <c r="K140" s="38"/>
      <c r="L140" s="41"/>
      <c r="M140" s="192"/>
      <c r="N140" s="193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133</v>
      </c>
      <c r="AU140" s="19" t="s">
        <v>84</v>
      </c>
    </row>
    <row r="141" spans="2:51" s="13" customFormat="1" ht="20.4">
      <c r="B141" s="196"/>
      <c r="C141" s="197"/>
      <c r="D141" s="189" t="s">
        <v>135</v>
      </c>
      <c r="E141" s="198" t="s">
        <v>28</v>
      </c>
      <c r="F141" s="199" t="s">
        <v>445</v>
      </c>
      <c r="G141" s="197"/>
      <c r="H141" s="198" t="s">
        <v>28</v>
      </c>
      <c r="I141" s="200"/>
      <c r="J141" s="197"/>
      <c r="K141" s="197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135</v>
      </c>
      <c r="AU141" s="205" t="s">
        <v>84</v>
      </c>
      <c r="AV141" s="13" t="s">
        <v>82</v>
      </c>
      <c r="AW141" s="13" t="s">
        <v>35</v>
      </c>
      <c r="AX141" s="13" t="s">
        <v>74</v>
      </c>
      <c r="AY141" s="205" t="s">
        <v>122</v>
      </c>
    </row>
    <row r="142" spans="2:51" s="14" customFormat="1" ht="10.2">
      <c r="B142" s="206"/>
      <c r="C142" s="207"/>
      <c r="D142" s="189" t="s">
        <v>135</v>
      </c>
      <c r="E142" s="208" t="s">
        <v>28</v>
      </c>
      <c r="F142" s="209" t="s">
        <v>433</v>
      </c>
      <c r="G142" s="207"/>
      <c r="H142" s="210">
        <v>13.8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135</v>
      </c>
      <c r="AU142" s="216" t="s">
        <v>84</v>
      </c>
      <c r="AV142" s="14" t="s">
        <v>84</v>
      </c>
      <c r="AW142" s="14" t="s">
        <v>35</v>
      </c>
      <c r="AX142" s="14" t="s">
        <v>82</v>
      </c>
      <c r="AY142" s="216" t="s">
        <v>122</v>
      </c>
    </row>
    <row r="143" spans="1:65" s="2" customFormat="1" ht="16.5" customHeight="1">
      <c r="A143" s="36"/>
      <c r="B143" s="37"/>
      <c r="C143" s="176" t="s">
        <v>219</v>
      </c>
      <c r="D143" s="176" t="s">
        <v>124</v>
      </c>
      <c r="E143" s="177" t="s">
        <v>279</v>
      </c>
      <c r="F143" s="178" t="s">
        <v>280</v>
      </c>
      <c r="G143" s="179" t="s">
        <v>127</v>
      </c>
      <c r="H143" s="180">
        <v>11.4</v>
      </c>
      <c r="I143" s="181"/>
      <c r="J143" s="182">
        <f>ROUND(I143*H143,2)</f>
        <v>0</v>
      </c>
      <c r="K143" s="178" t="s">
        <v>128</v>
      </c>
      <c r="L143" s="41"/>
      <c r="M143" s="183" t="s">
        <v>28</v>
      </c>
      <c r="N143" s="184" t="s">
        <v>47</v>
      </c>
      <c r="O143" s="67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129</v>
      </c>
      <c r="AT143" s="187" t="s">
        <v>124</v>
      </c>
      <c r="AU143" s="187" t="s">
        <v>84</v>
      </c>
      <c r="AY143" s="19" t="s">
        <v>122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9" t="s">
        <v>129</v>
      </c>
      <c r="BK143" s="188">
        <f>ROUND(I143*H143,2)</f>
        <v>0</v>
      </c>
      <c r="BL143" s="19" t="s">
        <v>129</v>
      </c>
      <c r="BM143" s="187" t="s">
        <v>281</v>
      </c>
    </row>
    <row r="144" spans="1:47" s="2" customFormat="1" ht="19.2">
      <c r="A144" s="36"/>
      <c r="B144" s="37"/>
      <c r="C144" s="38"/>
      <c r="D144" s="189" t="s">
        <v>131</v>
      </c>
      <c r="E144" s="38"/>
      <c r="F144" s="190" t="s">
        <v>282</v>
      </c>
      <c r="G144" s="38"/>
      <c r="H144" s="38"/>
      <c r="I144" s="191"/>
      <c r="J144" s="38"/>
      <c r="K144" s="38"/>
      <c r="L144" s="41"/>
      <c r="M144" s="192"/>
      <c r="N144" s="193"/>
      <c r="O144" s="67"/>
      <c r="P144" s="67"/>
      <c r="Q144" s="67"/>
      <c r="R144" s="67"/>
      <c r="S144" s="67"/>
      <c r="T144" s="68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131</v>
      </c>
      <c r="AU144" s="19" t="s">
        <v>84</v>
      </c>
    </row>
    <row r="145" spans="1:47" s="2" customFormat="1" ht="10.2">
      <c r="A145" s="36"/>
      <c r="B145" s="37"/>
      <c r="C145" s="38"/>
      <c r="D145" s="194" t="s">
        <v>133</v>
      </c>
      <c r="E145" s="38"/>
      <c r="F145" s="195" t="s">
        <v>283</v>
      </c>
      <c r="G145" s="38"/>
      <c r="H145" s="38"/>
      <c r="I145" s="191"/>
      <c r="J145" s="38"/>
      <c r="K145" s="38"/>
      <c r="L145" s="41"/>
      <c r="M145" s="192"/>
      <c r="N145" s="193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133</v>
      </c>
      <c r="AU145" s="19" t="s">
        <v>84</v>
      </c>
    </row>
    <row r="146" spans="2:51" s="13" customFormat="1" ht="10.2">
      <c r="B146" s="196"/>
      <c r="C146" s="197"/>
      <c r="D146" s="189" t="s">
        <v>135</v>
      </c>
      <c r="E146" s="198" t="s">
        <v>28</v>
      </c>
      <c r="F146" s="199" t="s">
        <v>440</v>
      </c>
      <c r="G146" s="197"/>
      <c r="H146" s="198" t="s">
        <v>28</v>
      </c>
      <c r="I146" s="200"/>
      <c r="J146" s="197"/>
      <c r="K146" s="197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135</v>
      </c>
      <c r="AU146" s="205" t="s">
        <v>84</v>
      </c>
      <c r="AV146" s="13" t="s">
        <v>82</v>
      </c>
      <c r="AW146" s="13" t="s">
        <v>35</v>
      </c>
      <c r="AX146" s="13" t="s">
        <v>74</v>
      </c>
      <c r="AY146" s="205" t="s">
        <v>122</v>
      </c>
    </row>
    <row r="147" spans="2:51" s="13" customFormat="1" ht="10.2">
      <c r="B147" s="196"/>
      <c r="C147" s="197"/>
      <c r="D147" s="189" t="s">
        <v>135</v>
      </c>
      <c r="E147" s="198" t="s">
        <v>28</v>
      </c>
      <c r="F147" s="199" t="s">
        <v>446</v>
      </c>
      <c r="G147" s="197"/>
      <c r="H147" s="198" t="s">
        <v>28</v>
      </c>
      <c r="I147" s="200"/>
      <c r="J147" s="197"/>
      <c r="K147" s="197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135</v>
      </c>
      <c r="AU147" s="205" t="s">
        <v>84</v>
      </c>
      <c r="AV147" s="13" t="s">
        <v>82</v>
      </c>
      <c r="AW147" s="13" t="s">
        <v>35</v>
      </c>
      <c r="AX147" s="13" t="s">
        <v>74</v>
      </c>
      <c r="AY147" s="205" t="s">
        <v>122</v>
      </c>
    </row>
    <row r="148" spans="2:51" s="14" customFormat="1" ht="10.2">
      <c r="B148" s="206"/>
      <c r="C148" s="207"/>
      <c r="D148" s="189" t="s">
        <v>135</v>
      </c>
      <c r="E148" s="208" t="s">
        <v>28</v>
      </c>
      <c r="F148" s="209" t="s">
        <v>447</v>
      </c>
      <c r="G148" s="207"/>
      <c r="H148" s="210">
        <v>6.4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135</v>
      </c>
      <c r="AU148" s="216" t="s">
        <v>84</v>
      </c>
      <c r="AV148" s="14" t="s">
        <v>84</v>
      </c>
      <c r="AW148" s="14" t="s">
        <v>35</v>
      </c>
      <c r="AX148" s="14" t="s">
        <v>74</v>
      </c>
      <c r="AY148" s="216" t="s">
        <v>122</v>
      </c>
    </row>
    <row r="149" spans="2:51" s="13" customFormat="1" ht="10.2">
      <c r="B149" s="196"/>
      <c r="C149" s="197"/>
      <c r="D149" s="189" t="s">
        <v>135</v>
      </c>
      <c r="E149" s="198" t="s">
        <v>28</v>
      </c>
      <c r="F149" s="199" t="s">
        <v>448</v>
      </c>
      <c r="G149" s="197"/>
      <c r="H149" s="198" t="s">
        <v>28</v>
      </c>
      <c r="I149" s="200"/>
      <c r="J149" s="197"/>
      <c r="K149" s="197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135</v>
      </c>
      <c r="AU149" s="205" t="s">
        <v>84</v>
      </c>
      <c r="AV149" s="13" t="s">
        <v>82</v>
      </c>
      <c r="AW149" s="13" t="s">
        <v>35</v>
      </c>
      <c r="AX149" s="13" t="s">
        <v>74</v>
      </c>
      <c r="AY149" s="205" t="s">
        <v>122</v>
      </c>
    </row>
    <row r="150" spans="2:51" s="14" customFormat="1" ht="10.2">
      <c r="B150" s="206"/>
      <c r="C150" s="207"/>
      <c r="D150" s="189" t="s">
        <v>135</v>
      </c>
      <c r="E150" s="208" t="s">
        <v>28</v>
      </c>
      <c r="F150" s="209" t="s">
        <v>449</v>
      </c>
      <c r="G150" s="207"/>
      <c r="H150" s="210">
        <v>5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135</v>
      </c>
      <c r="AU150" s="216" t="s">
        <v>84</v>
      </c>
      <c r="AV150" s="14" t="s">
        <v>84</v>
      </c>
      <c r="AW150" s="14" t="s">
        <v>35</v>
      </c>
      <c r="AX150" s="14" t="s">
        <v>74</v>
      </c>
      <c r="AY150" s="216" t="s">
        <v>122</v>
      </c>
    </row>
    <row r="151" spans="2:51" s="16" customFormat="1" ht="10.2">
      <c r="B151" s="228"/>
      <c r="C151" s="229"/>
      <c r="D151" s="189" t="s">
        <v>135</v>
      </c>
      <c r="E151" s="230" t="s">
        <v>28</v>
      </c>
      <c r="F151" s="231" t="s">
        <v>198</v>
      </c>
      <c r="G151" s="229"/>
      <c r="H151" s="232">
        <v>11.4</v>
      </c>
      <c r="I151" s="233"/>
      <c r="J151" s="229"/>
      <c r="K151" s="229"/>
      <c r="L151" s="234"/>
      <c r="M151" s="235"/>
      <c r="N151" s="236"/>
      <c r="O151" s="236"/>
      <c r="P151" s="236"/>
      <c r="Q151" s="236"/>
      <c r="R151" s="236"/>
      <c r="S151" s="236"/>
      <c r="T151" s="237"/>
      <c r="AT151" s="238" t="s">
        <v>135</v>
      </c>
      <c r="AU151" s="238" t="s">
        <v>84</v>
      </c>
      <c r="AV151" s="16" t="s">
        <v>129</v>
      </c>
      <c r="AW151" s="16" t="s">
        <v>35</v>
      </c>
      <c r="AX151" s="16" t="s">
        <v>82</v>
      </c>
      <c r="AY151" s="238" t="s">
        <v>122</v>
      </c>
    </row>
    <row r="152" spans="1:65" s="2" customFormat="1" ht="16.5" customHeight="1">
      <c r="A152" s="36"/>
      <c r="B152" s="37"/>
      <c r="C152" s="239" t="s">
        <v>226</v>
      </c>
      <c r="D152" s="239" t="s">
        <v>256</v>
      </c>
      <c r="E152" s="240" t="s">
        <v>287</v>
      </c>
      <c r="F152" s="241" t="s">
        <v>288</v>
      </c>
      <c r="G152" s="242" t="s">
        <v>289</v>
      </c>
      <c r="H152" s="243">
        <v>0.342</v>
      </c>
      <c r="I152" s="244"/>
      <c r="J152" s="245">
        <f>ROUND(I152*H152,2)</f>
        <v>0</v>
      </c>
      <c r="K152" s="241" t="s">
        <v>28</v>
      </c>
      <c r="L152" s="246"/>
      <c r="M152" s="247" t="s">
        <v>28</v>
      </c>
      <c r="N152" s="248" t="s">
        <v>47</v>
      </c>
      <c r="O152" s="67"/>
      <c r="P152" s="185">
        <f>O152*H152</f>
        <v>0</v>
      </c>
      <c r="Q152" s="185">
        <v>0.001</v>
      </c>
      <c r="R152" s="185">
        <f>Q152*H152</f>
        <v>0.000342</v>
      </c>
      <c r="S152" s="185">
        <v>0</v>
      </c>
      <c r="T152" s="186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87" t="s">
        <v>179</v>
      </c>
      <c r="AT152" s="187" t="s">
        <v>256</v>
      </c>
      <c r="AU152" s="187" t="s">
        <v>84</v>
      </c>
      <c r="AY152" s="19" t="s">
        <v>122</v>
      </c>
      <c r="BE152" s="188">
        <f>IF(N152="základní",J152,0)</f>
        <v>0</v>
      </c>
      <c r="BF152" s="188">
        <f>IF(N152="snížená",J152,0)</f>
        <v>0</v>
      </c>
      <c r="BG152" s="188">
        <f>IF(N152="zákl. přenesená",J152,0)</f>
        <v>0</v>
      </c>
      <c r="BH152" s="188">
        <f>IF(N152="sníž. přenesená",J152,0)</f>
        <v>0</v>
      </c>
      <c r="BI152" s="188">
        <f>IF(N152="nulová",J152,0)</f>
        <v>0</v>
      </c>
      <c r="BJ152" s="19" t="s">
        <v>129</v>
      </c>
      <c r="BK152" s="188">
        <f>ROUND(I152*H152,2)</f>
        <v>0</v>
      </c>
      <c r="BL152" s="19" t="s">
        <v>129</v>
      </c>
      <c r="BM152" s="187" t="s">
        <v>450</v>
      </c>
    </row>
    <row r="153" spans="1:47" s="2" customFormat="1" ht="10.2">
      <c r="A153" s="36"/>
      <c r="B153" s="37"/>
      <c r="C153" s="38"/>
      <c r="D153" s="189" t="s">
        <v>131</v>
      </c>
      <c r="E153" s="38"/>
      <c r="F153" s="190" t="s">
        <v>288</v>
      </c>
      <c r="G153" s="38"/>
      <c r="H153" s="38"/>
      <c r="I153" s="191"/>
      <c r="J153" s="38"/>
      <c r="K153" s="38"/>
      <c r="L153" s="41"/>
      <c r="M153" s="192"/>
      <c r="N153" s="193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131</v>
      </c>
      <c r="AU153" s="19" t="s">
        <v>84</v>
      </c>
    </row>
    <row r="154" spans="2:51" s="13" customFormat="1" ht="10.2">
      <c r="B154" s="196"/>
      <c r="C154" s="197"/>
      <c r="D154" s="189" t="s">
        <v>135</v>
      </c>
      <c r="E154" s="198" t="s">
        <v>28</v>
      </c>
      <c r="F154" s="199" t="s">
        <v>451</v>
      </c>
      <c r="G154" s="197"/>
      <c r="H154" s="198" t="s">
        <v>28</v>
      </c>
      <c r="I154" s="200"/>
      <c r="J154" s="197"/>
      <c r="K154" s="197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135</v>
      </c>
      <c r="AU154" s="205" t="s">
        <v>84</v>
      </c>
      <c r="AV154" s="13" t="s">
        <v>82</v>
      </c>
      <c r="AW154" s="13" t="s">
        <v>35</v>
      </c>
      <c r="AX154" s="13" t="s">
        <v>74</v>
      </c>
      <c r="AY154" s="205" t="s">
        <v>122</v>
      </c>
    </row>
    <row r="155" spans="2:51" s="14" customFormat="1" ht="10.2">
      <c r="B155" s="206"/>
      <c r="C155" s="207"/>
      <c r="D155" s="189" t="s">
        <v>135</v>
      </c>
      <c r="E155" s="208" t="s">
        <v>28</v>
      </c>
      <c r="F155" s="209" t="s">
        <v>452</v>
      </c>
      <c r="G155" s="207"/>
      <c r="H155" s="210">
        <v>11.4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135</v>
      </c>
      <c r="AU155" s="216" t="s">
        <v>84</v>
      </c>
      <c r="AV155" s="14" t="s">
        <v>84</v>
      </c>
      <c r="AW155" s="14" t="s">
        <v>35</v>
      </c>
      <c r="AX155" s="14" t="s">
        <v>82</v>
      </c>
      <c r="AY155" s="216" t="s">
        <v>122</v>
      </c>
    </row>
    <row r="156" spans="2:51" s="14" customFormat="1" ht="10.2">
      <c r="B156" s="206"/>
      <c r="C156" s="207"/>
      <c r="D156" s="189" t="s">
        <v>135</v>
      </c>
      <c r="E156" s="207"/>
      <c r="F156" s="209" t="s">
        <v>453</v>
      </c>
      <c r="G156" s="207"/>
      <c r="H156" s="210">
        <v>0.342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135</v>
      </c>
      <c r="AU156" s="216" t="s">
        <v>84</v>
      </c>
      <c r="AV156" s="14" t="s">
        <v>84</v>
      </c>
      <c r="AW156" s="14" t="s">
        <v>4</v>
      </c>
      <c r="AX156" s="14" t="s">
        <v>82</v>
      </c>
      <c r="AY156" s="216" t="s">
        <v>122</v>
      </c>
    </row>
    <row r="157" spans="1:65" s="2" customFormat="1" ht="16.5" customHeight="1">
      <c r="A157" s="36"/>
      <c r="B157" s="37"/>
      <c r="C157" s="176" t="s">
        <v>238</v>
      </c>
      <c r="D157" s="176" t="s">
        <v>124</v>
      </c>
      <c r="E157" s="177" t="s">
        <v>294</v>
      </c>
      <c r="F157" s="178" t="s">
        <v>295</v>
      </c>
      <c r="G157" s="179" t="s">
        <v>127</v>
      </c>
      <c r="H157" s="180">
        <v>11.4</v>
      </c>
      <c r="I157" s="181"/>
      <c r="J157" s="182">
        <f>ROUND(I157*H157,2)</f>
        <v>0</v>
      </c>
      <c r="K157" s="178" t="s">
        <v>128</v>
      </c>
      <c r="L157" s="41"/>
      <c r="M157" s="183" t="s">
        <v>28</v>
      </c>
      <c r="N157" s="184" t="s">
        <v>47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129</v>
      </c>
      <c r="AT157" s="187" t="s">
        <v>124</v>
      </c>
      <c r="AU157" s="187" t="s">
        <v>84</v>
      </c>
      <c r="AY157" s="19" t="s">
        <v>122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129</v>
      </c>
      <c r="BK157" s="188">
        <f>ROUND(I157*H157,2)</f>
        <v>0</v>
      </c>
      <c r="BL157" s="19" t="s">
        <v>129</v>
      </c>
      <c r="BM157" s="187" t="s">
        <v>296</v>
      </c>
    </row>
    <row r="158" spans="1:47" s="2" customFormat="1" ht="10.2">
      <c r="A158" s="36"/>
      <c r="B158" s="37"/>
      <c r="C158" s="38"/>
      <c r="D158" s="189" t="s">
        <v>131</v>
      </c>
      <c r="E158" s="38"/>
      <c r="F158" s="190" t="s">
        <v>297</v>
      </c>
      <c r="G158" s="38"/>
      <c r="H158" s="38"/>
      <c r="I158" s="191"/>
      <c r="J158" s="38"/>
      <c r="K158" s="38"/>
      <c r="L158" s="41"/>
      <c r="M158" s="192"/>
      <c r="N158" s="193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131</v>
      </c>
      <c r="AU158" s="19" t="s">
        <v>84</v>
      </c>
    </row>
    <row r="159" spans="1:47" s="2" customFormat="1" ht="10.2">
      <c r="A159" s="36"/>
      <c r="B159" s="37"/>
      <c r="C159" s="38"/>
      <c r="D159" s="194" t="s">
        <v>133</v>
      </c>
      <c r="E159" s="38"/>
      <c r="F159" s="195" t="s">
        <v>298</v>
      </c>
      <c r="G159" s="38"/>
      <c r="H159" s="38"/>
      <c r="I159" s="191"/>
      <c r="J159" s="38"/>
      <c r="K159" s="38"/>
      <c r="L159" s="41"/>
      <c r="M159" s="192"/>
      <c r="N159" s="193"/>
      <c r="O159" s="67"/>
      <c r="P159" s="67"/>
      <c r="Q159" s="67"/>
      <c r="R159" s="67"/>
      <c r="S159" s="67"/>
      <c r="T159" s="68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133</v>
      </c>
      <c r="AU159" s="19" t="s">
        <v>84</v>
      </c>
    </row>
    <row r="160" spans="2:51" s="13" customFormat="1" ht="10.2">
      <c r="B160" s="196"/>
      <c r="C160" s="197"/>
      <c r="D160" s="189" t="s">
        <v>135</v>
      </c>
      <c r="E160" s="198" t="s">
        <v>28</v>
      </c>
      <c r="F160" s="199" t="s">
        <v>440</v>
      </c>
      <c r="G160" s="197"/>
      <c r="H160" s="198" t="s">
        <v>28</v>
      </c>
      <c r="I160" s="200"/>
      <c r="J160" s="197"/>
      <c r="K160" s="197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135</v>
      </c>
      <c r="AU160" s="205" t="s">
        <v>84</v>
      </c>
      <c r="AV160" s="13" t="s">
        <v>82</v>
      </c>
      <c r="AW160" s="13" t="s">
        <v>35</v>
      </c>
      <c r="AX160" s="13" t="s">
        <v>74</v>
      </c>
      <c r="AY160" s="205" t="s">
        <v>122</v>
      </c>
    </row>
    <row r="161" spans="2:51" s="13" customFormat="1" ht="10.2">
      <c r="B161" s="196"/>
      <c r="C161" s="197"/>
      <c r="D161" s="189" t="s">
        <v>135</v>
      </c>
      <c r="E161" s="198" t="s">
        <v>28</v>
      </c>
      <c r="F161" s="199" t="s">
        <v>454</v>
      </c>
      <c r="G161" s="197"/>
      <c r="H161" s="198" t="s">
        <v>28</v>
      </c>
      <c r="I161" s="200"/>
      <c r="J161" s="197"/>
      <c r="K161" s="197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135</v>
      </c>
      <c r="AU161" s="205" t="s">
        <v>84</v>
      </c>
      <c r="AV161" s="13" t="s">
        <v>82</v>
      </c>
      <c r="AW161" s="13" t="s">
        <v>35</v>
      </c>
      <c r="AX161" s="13" t="s">
        <v>74</v>
      </c>
      <c r="AY161" s="205" t="s">
        <v>122</v>
      </c>
    </row>
    <row r="162" spans="2:51" s="14" customFormat="1" ht="10.2">
      <c r="B162" s="206"/>
      <c r="C162" s="207"/>
      <c r="D162" s="189" t="s">
        <v>135</v>
      </c>
      <c r="E162" s="208" t="s">
        <v>28</v>
      </c>
      <c r="F162" s="209" t="s">
        <v>447</v>
      </c>
      <c r="G162" s="207"/>
      <c r="H162" s="210">
        <v>6.4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135</v>
      </c>
      <c r="AU162" s="216" t="s">
        <v>84</v>
      </c>
      <c r="AV162" s="14" t="s">
        <v>84</v>
      </c>
      <c r="AW162" s="14" t="s">
        <v>35</v>
      </c>
      <c r="AX162" s="14" t="s">
        <v>74</v>
      </c>
      <c r="AY162" s="216" t="s">
        <v>122</v>
      </c>
    </row>
    <row r="163" spans="2:51" s="13" customFormat="1" ht="10.2">
      <c r="B163" s="196"/>
      <c r="C163" s="197"/>
      <c r="D163" s="189" t="s">
        <v>135</v>
      </c>
      <c r="E163" s="198" t="s">
        <v>28</v>
      </c>
      <c r="F163" s="199" t="s">
        <v>448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135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122</v>
      </c>
    </row>
    <row r="164" spans="2:51" s="14" customFormat="1" ht="10.2">
      <c r="B164" s="206"/>
      <c r="C164" s="207"/>
      <c r="D164" s="189" t="s">
        <v>135</v>
      </c>
      <c r="E164" s="208" t="s">
        <v>28</v>
      </c>
      <c r="F164" s="209" t="s">
        <v>449</v>
      </c>
      <c r="G164" s="207"/>
      <c r="H164" s="210">
        <v>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135</v>
      </c>
      <c r="AU164" s="216" t="s">
        <v>84</v>
      </c>
      <c r="AV164" s="14" t="s">
        <v>84</v>
      </c>
      <c r="AW164" s="14" t="s">
        <v>35</v>
      </c>
      <c r="AX164" s="14" t="s">
        <v>74</v>
      </c>
      <c r="AY164" s="216" t="s">
        <v>122</v>
      </c>
    </row>
    <row r="165" spans="2:51" s="16" customFormat="1" ht="10.2">
      <c r="B165" s="228"/>
      <c r="C165" s="229"/>
      <c r="D165" s="189" t="s">
        <v>135</v>
      </c>
      <c r="E165" s="230" t="s">
        <v>28</v>
      </c>
      <c r="F165" s="231" t="s">
        <v>198</v>
      </c>
      <c r="G165" s="229"/>
      <c r="H165" s="232">
        <v>11.4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135</v>
      </c>
      <c r="AU165" s="238" t="s">
        <v>84</v>
      </c>
      <c r="AV165" s="16" t="s">
        <v>129</v>
      </c>
      <c r="AW165" s="16" t="s">
        <v>35</v>
      </c>
      <c r="AX165" s="16" t="s">
        <v>82</v>
      </c>
      <c r="AY165" s="238" t="s">
        <v>122</v>
      </c>
    </row>
    <row r="166" spans="2:63" s="12" customFormat="1" ht="22.8" customHeight="1">
      <c r="B166" s="160"/>
      <c r="C166" s="161"/>
      <c r="D166" s="162" t="s">
        <v>73</v>
      </c>
      <c r="E166" s="174" t="s">
        <v>84</v>
      </c>
      <c r="F166" s="174" t="s">
        <v>311</v>
      </c>
      <c r="G166" s="161"/>
      <c r="H166" s="161"/>
      <c r="I166" s="164"/>
      <c r="J166" s="175">
        <f>BK166</f>
        <v>0</v>
      </c>
      <c r="K166" s="161"/>
      <c r="L166" s="166"/>
      <c r="M166" s="167"/>
      <c r="N166" s="168"/>
      <c r="O166" s="168"/>
      <c r="P166" s="169">
        <f>SUM(P167:P200)</f>
        <v>0</v>
      </c>
      <c r="Q166" s="168"/>
      <c r="R166" s="169">
        <f>SUM(R167:R200)</f>
        <v>0.07579224999999999</v>
      </c>
      <c r="S166" s="168"/>
      <c r="T166" s="170">
        <f>SUM(T167:T200)</f>
        <v>0</v>
      </c>
      <c r="AR166" s="171" t="s">
        <v>82</v>
      </c>
      <c r="AT166" s="172" t="s">
        <v>73</v>
      </c>
      <c r="AU166" s="172" t="s">
        <v>82</v>
      </c>
      <c r="AY166" s="171" t="s">
        <v>122</v>
      </c>
      <c r="BK166" s="173">
        <f>SUM(BK167:BK200)</f>
        <v>0</v>
      </c>
    </row>
    <row r="167" spans="1:65" s="2" customFormat="1" ht="16.5" customHeight="1">
      <c r="A167" s="36"/>
      <c r="B167" s="37"/>
      <c r="C167" s="239" t="s">
        <v>245</v>
      </c>
      <c r="D167" s="239" t="s">
        <v>256</v>
      </c>
      <c r="E167" s="240" t="s">
        <v>313</v>
      </c>
      <c r="F167" s="241" t="s">
        <v>314</v>
      </c>
      <c r="G167" s="242" t="s">
        <v>315</v>
      </c>
      <c r="H167" s="243">
        <v>1</v>
      </c>
      <c r="I167" s="244"/>
      <c r="J167" s="245">
        <f>ROUND(I167*H167,2)</f>
        <v>0</v>
      </c>
      <c r="K167" s="241" t="s">
        <v>28</v>
      </c>
      <c r="L167" s="246"/>
      <c r="M167" s="247" t="s">
        <v>28</v>
      </c>
      <c r="N167" s="248" t="s">
        <v>47</v>
      </c>
      <c r="O167" s="67"/>
      <c r="P167" s="185">
        <f>O167*H167</f>
        <v>0</v>
      </c>
      <c r="Q167" s="185">
        <v>0.00061</v>
      </c>
      <c r="R167" s="185">
        <f>Q167*H167</f>
        <v>0.00061</v>
      </c>
      <c r="S167" s="185">
        <v>0</v>
      </c>
      <c r="T167" s="18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7" t="s">
        <v>179</v>
      </c>
      <c r="AT167" s="187" t="s">
        <v>256</v>
      </c>
      <c r="AU167" s="187" t="s">
        <v>84</v>
      </c>
      <c r="AY167" s="19" t="s">
        <v>122</v>
      </c>
      <c r="BE167" s="188">
        <f>IF(N167="základní",J167,0)</f>
        <v>0</v>
      </c>
      <c r="BF167" s="188">
        <f>IF(N167="snížená",J167,0)</f>
        <v>0</v>
      </c>
      <c r="BG167" s="188">
        <f>IF(N167="zákl. přenesená",J167,0)</f>
        <v>0</v>
      </c>
      <c r="BH167" s="188">
        <f>IF(N167="sníž. přenesená",J167,0)</f>
        <v>0</v>
      </c>
      <c r="BI167" s="188">
        <f>IF(N167="nulová",J167,0)</f>
        <v>0</v>
      </c>
      <c r="BJ167" s="19" t="s">
        <v>129</v>
      </c>
      <c r="BK167" s="188">
        <f>ROUND(I167*H167,2)</f>
        <v>0</v>
      </c>
      <c r="BL167" s="19" t="s">
        <v>129</v>
      </c>
      <c r="BM167" s="187" t="s">
        <v>455</v>
      </c>
    </row>
    <row r="168" spans="1:47" s="2" customFormat="1" ht="10.2">
      <c r="A168" s="36"/>
      <c r="B168" s="37"/>
      <c r="C168" s="38"/>
      <c r="D168" s="189" t="s">
        <v>131</v>
      </c>
      <c r="E168" s="38"/>
      <c r="F168" s="190" t="s">
        <v>314</v>
      </c>
      <c r="G168" s="38"/>
      <c r="H168" s="38"/>
      <c r="I168" s="191"/>
      <c r="J168" s="38"/>
      <c r="K168" s="38"/>
      <c r="L168" s="41"/>
      <c r="M168" s="192"/>
      <c r="N168" s="193"/>
      <c r="O168" s="67"/>
      <c r="P168" s="67"/>
      <c r="Q168" s="67"/>
      <c r="R168" s="67"/>
      <c r="S168" s="67"/>
      <c r="T168" s="68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131</v>
      </c>
      <c r="AU168" s="19" t="s">
        <v>84</v>
      </c>
    </row>
    <row r="169" spans="2:51" s="13" customFormat="1" ht="10.2">
      <c r="B169" s="196"/>
      <c r="C169" s="197"/>
      <c r="D169" s="189" t="s">
        <v>135</v>
      </c>
      <c r="E169" s="198" t="s">
        <v>28</v>
      </c>
      <c r="F169" s="199" t="s">
        <v>317</v>
      </c>
      <c r="G169" s="197"/>
      <c r="H169" s="198" t="s">
        <v>28</v>
      </c>
      <c r="I169" s="200"/>
      <c r="J169" s="197"/>
      <c r="K169" s="197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135</v>
      </c>
      <c r="AU169" s="205" t="s">
        <v>84</v>
      </c>
      <c r="AV169" s="13" t="s">
        <v>82</v>
      </c>
      <c r="AW169" s="13" t="s">
        <v>35</v>
      </c>
      <c r="AX169" s="13" t="s">
        <v>74</v>
      </c>
      <c r="AY169" s="205" t="s">
        <v>122</v>
      </c>
    </row>
    <row r="170" spans="2:51" s="13" customFormat="1" ht="10.2">
      <c r="B170" s="196"/>
      <c r="C170" s="197"/>
      <c r="D170" s="189" t="s">
        <v>135</v>
      </c>
      <c r="E170" s="198" t="s">
        <v>28</v>
      </c>
      <c r="F170" s="199" t="s">
        <v>318</v>
      </c>
      <c r="G170" s="197"/>
      <c r="H170" s="198" t="s">
        <v>28</v>
      </c>
      <c r="I170" s="200"/>
      <c r="J170" s="197"/>
      <c r="K170" s="197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135</v>
      </c>
      <c r="AU170" s="205" t="s">
        <v>84</v>
      </c>
      <c r="AV170" s="13" t="s">
        <v>82</v>
      </c>
      <c r="AW170" s="13" t="s">
        <v>35</v>
      </c>
      <c r="AX170" s="13" t="s">
        <v>74</v>
      </c>
      <c r="AY170" s="205" t="s">
        <v>122</v>
      </c>
    </row>
    <row r="171" spans="2:51" s="13" customFormat="1" ht="10.2">
      <c r="B171" s="196"/>
      <c r="C171" s="197"/>
      <c r="D171" s="189" t="s">
        <v>135</v>
      </c>
      <c r="E171" s="198" t="s">
        <v>28</v>
      </c>
      <c r="F171" s="199" t="s">
        <v>319</v>
      </c>
      <c r="G171" s="197"/>
      <c r="H171" s="198" t="s">
        <v>28</v>
      </c>
      <c r="I171" s="200"/>
      <c r="J171" s="197"/>
      <c r="K171" s="197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135</v>
      </c>
      <c r="AU171" s="205" t="s">
        <v>84</v>
      </c>
      <c r="AV171" s="13" t="s">
        <v>82</v>
      </c>
      <c r="AW171" s="13" t="s">
        <v>35</v>
      </c>
      <c r="AX171" s="13" t="s">
        <v>74</v>
      </c>
      <c r="AY171" s="205" t="s">
        <v>122</v>
      </c>
    </row>
    <row r="172" spans="2:51" s="13" customFormat="1" ht="10.2">
      <c r="B172" s="196"/>
      <c r="C172" s="197"/>
      <c r="D172" s="189" t="s">
        <v>135</v>
      </c>
      <c r="E172" s="198" t="s">
        <v>28</v>
      </c>
      <c r="F172" s="199" t="s">
        <v>320</v>
      </c>
      <c r="G172" s="197"/>
      <c r="H172" s="198" t="s">
        <v>28</v>
      </c>
      <c r="I172" s="200"/>
      <c r="J172" s="197"/>
      <c r="K172" s="197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135</v>
      </c>
      <c r="AU172" s="205" t="s">
        <v>84</v>
      </c>
      <c r="AV172" s="13" t="s">
        <v>82</v>
      </c>
      <c r="AW172" s="13" t="s">
        <v>35</v>
      </c>
      <c r="AX172" s="13" t="s">
        <v>74</v>
      </c>
      <c r="AY172" s="205" t="s">
        <v>122</v>
      </c>
    </row>
    <row r="173" spans="2:51" s="13" customFormat="1" ht="10.2">
      <c r="B173" s="196"/>
      <c r="C173" s="197"/>
      <c r="D173" s="189" t="s">
        <v>135</v>
      </c>
      <c r="E173" s="198" t="s">
        <v>28</v>
      </c>
      <c r="F173" s="199" t="s">
        <v>321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135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122</v>
      </c>
    </row>
    <row r="174" spans="2:51" s="13" customFormat="1" ht="10.2">
      <c r="B174" s="196"/>
      <c r="C174" s="197"/>
      <c r="D174" s="189" t="s">
        <v>135</v>
      </c>
      <c r="E174" s="198" t="s">
        <v>28</v>
      </c>
      <c r="F174" s="199" t="s">
        <v>322</v>
      </c>
      <c r="G174" s="197"/>
      <c r="H174" s="198" t="s">
        <v>28</v>
      </c>
      <c r="I174" s="200"/>
      <c r="J174" s="197"/>
      <c r="K174" s="197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135</v>
      </c>
      <c r="AU174" s="205" t="s">
        <v>84</v>
      </c>
      <c r="AV174" s="13" t="s">
        <v>82</v>
      </c>
      <c r="AW174" s="13" t="s">
        <v>35</v>
      </c>
      <c r="AX174" s="13" t="s">
        <v>74</v>
      </c>
      <c r="AY174" s="205" t="s">
        <v>122</v>
      </c>
    </row>
    <row r="175" spans="2:51" s="14" customFormat="1" ht="10.2">
      <c r="B175" s="206"/>
      <c r="C175" s="207"/>
      <c r="D175" s="189" t="s">
        <v>135</v>
      </c>
      <c r="E175" s="208" t="s">
        <v>28</v>
      </c>
      <c r="F175" s="209" t="s">
        <v>82</v>
      </c>
      <c r="G175" s="207"/>
      <c r="H175" s="210">
        <v>1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135</v>
      </c>
      <c r="AU175" s="216" t="s">
        <v>84</v>
      </c>
      <c r="AV175" s="14" t="s">
        <v>84</v>
      </c>
      <c r="AW175" s="14" t="s">
        <v>35</v>
      </c>
      <c r="AX175" s="14" t="s">
        <v>82</v>
      </c>
      <c r="AY175" s="216" t="s">
        <v>122</v>
      </c>
    </row>
    <row r="176" spans="1:65" s="2" customFormat="1" ht="16.5" customHeight="1">
      <c r="A176" s="36"/>
      <c r="B176" s="37"/>
      <c r="C176" s="176" t="s">
        <v>8</v>
      </c>
      <c r="D176" s="176" t="s">
        <v>124</v>
      </c>
      <c r="E176" s="177" t="s">
        <v>456</v>
      </c>
      <c r="F176" s="178" t="s">
        <v>457</v>
      </c>
      <c r="G176" s="179" t="s">
        <v>173</v>
      </c>
      <c r="H176" s="180">
        <v>3.2</v>
      </c>
      <c r="I176" s="181"/>
      <c r="J176" s="182">
        <f>ROUND(I176*H176,2)</f>
        <v>0</v>
      </c>
      <c r="K176" s="178" t="s">
        <v>128</v>
      </c>
      <c r="L176" s="41"/>
      <c r="M176" s="183" t="s">
        <v>28</v>
      </c>
      <c r="N176" s="184" t="s">
        <v>47</v>
      </c>
      <c r="O176" s="67"/>
      <c r="P176" s="185">
        <f>O176*H176</f>
        <v>0</v>
      </c>
      <c r="Q176" s="185">
        <v>0</v>
      </c>
      <c r="R176" s="185">
        <f>Q176*H176</f>
        <v>0</v>
      </c>
      <c r="S176" s="185">
        <v>0</v>
      </c>
      <c r="T176" s="186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7" t="s">
        <v>129</v>
      </c>
      <c r="AT176" s="187" t="s">
        <v>124</v>
      </c>
      <c r="AU176" s="187" t="s">
        <v>84</v>
      </c>
      <c r="AY176" s="19" t="s">
        <v>122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9" t="s">
        <v>129</v>
      </c>
      <c r="BK176" s="188">
        <f>ROUND(I176*H176,2)</f>
        <v>0</v>
      </c>
      <c r="BL176" s="19" t="s">
        <v>129</v>
      </c>
      <c r="BM176" s="187" t="s">
        <v>458</v>
      </c>
    </row>
    <row r="177" spans="1:47" s="2" customFormat="1" ht="19.2">
      <c r="A177" s="36"/>
      <c r="B177" s="37"/>
      <c r="C177" s="38"/>
      <c r="D177" s="189" t="s">
        <v>131</v>
      </c>
      <c r="E177" s="38"/>
      <c r="F177" s="190" t="s">
        <v>459</v>
      </c>
      <c r="G177" s="38"/>
      <c r="H177" s="38"/>
      <c r="I177" s="191"/>
      <c r="J177" s="38"/>
      <c r="K177" s="38"/>
      <c r="L177" s="41"/>
      <c r="M177" s="192"/>
      <c r="N177" s="193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131</v>
      </c>
      <c r="AU177" s="19" t="s">
        <v>84</v>
      </c>
    </row>
    <row r="178" spans="1:47" s="2" customFormat="1" ht="10.2">
      <c r="A178" s="36"/>
      <c r="B178" s="37"/>
      <c r="C178" s="38"/>
      <c r="D178" s="194" t="s">
        <v>133</v>
      </c>
      <c r="E178" s="38"/>
      <c r="F178" s="195" t="s">
        <v>460</v>
      </c>
      <c r="G178" s="38"/>
      <c r="H178" s="38"/>
      <c r="I178" s="191"/>
      <c r="J178" s="38"/>
      <c r="K178" s="38"/>
      <c r="L178" s="41"/>
      <c r="M178" s="192"/>
      <c r="N178" s="193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133</v>
      </c>
      <c r="AU178" s="19" t="s">
        <v>84</v>
      </c>
    </row>
    <row r="179" spans="2:51" s="13" customFormat="1" ht="10.2">
      <c r="B179" s="196"/>
      <c r="C179" s="197"/>
      <c r="D179" s="189" t="s">
        <v>135</v>
      </c>
      <c r="E179" s="198" t="s">
        <v>28</v>
      </c>
      <c r="F179" s="199" t="s">
        <v>461</v>
      </c>
      <c r="G179" s="197"/>
      <c r="H179" s="198" t="s">
        <v>28</v>
      </c>
      <c r="I179" s="200"/>
      <c r="J179" s="197"/>
      <c r="K179" s="197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135</v>
      </c>
      <c r="AU179" s="205" t="s">
        <v>84</v>
      </c>
      <c r="AV179" s="13" t="s">
        <v>82</v>
      </c>
      <c r="AW179" s="13" t="s">
        <v>35</v>
      </c>
      <c r="AX179" s="13" t="s">
        <v>74</v>
      </c>
      <c r="AY179" s="205" t="s">
        <v>122</v>
      </c>
    </row>
    <row r="180" spans="2:51" s="14" customFormat="1" ht="10.2">
      <c r="B180" s="206"/>
      <c r="C180" s="207"/>
      <c r="D180" s="189" t="s">
        <v>135</v>
      </c>
      <c r="E180" s="208" t="s">
        <v>28</v>
      </c>
      <c r="F180" s="209" t="s">
        <v>462</v>
      </c>
      <c r="G180" s="207"/>
      <c r="H180" s="210">
        <v>3.2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135</v>
      </c>
      <c r="AU180" s="216" t="s">
        <v>84</v>
      </c>
      <c r="AV180" s="14" t="s">
        <v>84</v>
      </c>
      <c r="AW180" s="14" t="s">
        <v>35</v>
      </c>
      <c r="AX180" s="14" t="s">
        <v>82</v>
      </c>
      <c r="AY180" s="216" t="s">
        <v>122</v>
      </c>
    </row>
    <row r="181" spans="1:65" s="2" customFormat="1" ht="16.5" customHeight="1">
      <c r="A181" s="36"/>
      <c r="B181" s="37"/>
      <c r="C181" s="176" t="s">
        <v>264</v>
      </c>
      <c r="D181" s="176" t="s">
        <v>124</v>
      </c>
      <c r="E181" s="177" t="s">
        <v>463</v>
      </c>
      <c r="F181" s="178" t="s">
        <v>464</v>
      </c>
      <c r="G181" s="179" t="s">
        <v>127</v>
      </c>
      <c r="H181" s="180">
        <v>18</v>
      </c>
      <c r="I181" s="181"/>
      <c r="J181" s="182">
        <f>ROUND(I181*H181,2)</f>
        <v>0</v>
      </c>
      <c r="K181" s="178" t="s">
        <v>128</v>
      </c>
      <c r="L181" s="41"/>
      <c r="M181" s="183" t="s">
        <v>28</v>
      </c>
      <c r="N181" s="184" t="s">
        <v>47</v>
      </c>
      <c r="O181" s="67"/>
      <c r="P181" s="185">
        <f>O181*H181</f>
        <v>0</v>
      </c>
      <c r="Q181" s="185">
        <v>0.00031</v>
      </c>
      <c r="R181" s="185">
        <f>Q181*H181</f>
        <v>0.00558</v>
      </c>
      <c r="S181" s="185">
        <v>0</v>
      </c>
      <c r="T181" s="186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7" t="s">
        <v>129</v>
      </c>
      <c r="AT181" s="187" t="s">
        <v>124</v>
      </c>
      <c r="AU181" s="187" t="s">
        <v>84</v>
      </c>
      <c r="AY181" s="19" t="s">
        <v>122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9" t="s">
        <v>129</v>
      </c>
      <c r="BK181" s="188">
        <f>ROUND(I181*H181,2)</f>
        <v>0</v>
      </c>
      <c r="BL181" s="19" t="s">
        <v>129</v>
      </c>
      <c r="BM181" s="187" t="s">
        <v>465</v>
      </c>
    </row>
    <row r="182" spans="1:47" s="2" customFormat="1" ht="19.2">
      <c r="A182" s="36"/>
      <c r="B182" s="37"/>
      <c r="C182" s="38"/>
      <c r="D182" s="189" t="s">
        <v>131</v>
      </c>
      <c r="E182" s="38"/>
      <c r="F182" s="190" t="s">
        <v>466</v>
      </c>
      <c r="G182" s="38"/>
      <c r="H182" s="38"/>
      <c r="I182" s="191"/>
      <c r="J182" s="38"/>
      <c r="K182" s="38"/>
      <c r="L182" s="41"/>
      <c r="M182" s="192"/>
      <c r="N182" s="193"/>
      <c r="O182" s="67"/>
      <c r="P182" s="67"/>
      <c r="Q182" s="67"/>
      <c r="R182" s="67"/>
      <c r="S182" s="67"/>
      <c r="T182" s="68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131</v>
      </c>
      <c r="AU182" s="19" t="s">
        <v>84</v>
      </c>
    </row>
    <row r="183" spans="1:47" s="2" customFormat="1" ht="10.2">
      <c r="A183" s="36"/>
      <c r="B183" s="37"/>
      <c r="C183" s="38"/>
      <c r="D183" s="194" t="s">
        <v>133</v>
      </c>
      <c r="E183" s="38"/>
      <c r="F183" s="195" t="s">
        <v>467</v>
      </c>
      <c r="G183" s="38"/>
      <c r="H183" s="38"/>
      <c r="I183" s="191"/>
      <c r="J183" s="38"/>
      <c r="K183" s="38"/>
      <c r="L183" s="41"/>
      <c r="M183" s="192"/>
      <c r="N183" s="193"/>
      <c r="O183" s="67"/>
      <c r="P183" s="67"/>
      <c r="Q183" s="67"/>
      <c r="R183" s="67"/>
      <c r="S183" s="67"/>
      <c r="T183" s="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133</v>
      </c>
      <c r="AU183" s="19" t="s">
        <v>84</v>
      </c>
    </row>
    <row r="184" spans="2:51" s="13" customFormat="1" ht="10.2">
      <c r="B184" s="196"/>
      <c r="C184" s="197"/>
      <c r="D184" s="189" t="s">
        <v>135</v>
      </c>
      <c r="E184" s="198" t="s">
        <v>28</v>
      </c>
      <c r="F184" s="199" t="s">
        <v>468</v>
      </c>
      <c r="G184" s="197"/>
      <c r="H184" s="198" t="s">
        <v>28</v>
      </c>
      <c r="I184" s="200"/>
      <c r="J184" s="197"/>
      <c r="K184" s="197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135</v>
      </c>
      <c r="AU184" s="205" t="s">
        <v>84</v>
      </c>
      <c r="AV184" s="13" t="s">
        <v>82</v>
      </c>
      <c r="AW184" s="13" t="s">
        <v>35</v>
      </c>
      <c r="AX184" s="13" t="s">
        <v>74</v>
      </c>
      <c r="AY184" s="205" t="s">
        <v>122</v>
      </c>
    </row>
    <row r="185" spans="2:51" s="14" customFormat="1" ht="10.2">
      <c r="B185" s="206"/>
      <c r="C185" s="207"/>
      <c r="D185" s="189" t="s">
        <v>135</v>
      </c>
      <c r="E185" s="208" t="s">
        <v>28</v>
      </c>
      <c r="F185" s="209" t="s">
        <v>469</v>
      </c>
      <c r="G185" s="207"/>
      <c r="H185" s="210">
        <v>18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135</v>
      </c>
      <c r="AU185" s="216" t="s">
        <v>84</v>
      </c>
      <c r="AV185" s="14" t="s">
        <v>84</v>
      </c>
      <c r="AW185" s="14" t="s">
        <v>35</v>
      </c>
      <c r="AX185" s="14" t="s">
        <v>82</v>
      </c>
      <c r="AY185" s="216" t="s">
        <v>122</v>
      </c>
    </row>
    <row r="186" spans="1:65" s="2" customFormat="1" ht="16.5" customHeight="1">
      <c r="A186" s="36"/>
      <c r="B186" s="37"/>
      <c r="C186" s="239" t="s">
        <v>270</v>
      </c>
      <c r="D186" s="239" t="s">
        <v>256</v>
      </c>
      <c r="E186" s="240" t="s">
        <v>470</v>
      </c>
      <c r="F186" s="241" t="s">
        <v>471</v>
      </c>
      <c r="G186" s="242" t="s">
        <v>127</v>
      </c>
      <c r="H186" s="243">
        <v>21.321</v>
      </c>
      <c r="I186" s="244"/>
      <c r="J186" s="245">
        <f>ROUND(I186*H186,2)</f>
        <v>0</v>
      </c>
      <c r="K186" s="241" t="s">
        <v>128</v>
      </c>
      <c r="L186" s="246"/>
      <c r="M186" s="247" t="s">
        <v>28</v>
      </c>
      <c r="N186" s="248" t="s">
        <v>47</v>
      </c>
      <c r="O186" s="67"/>
      <c r="P186" s="185">
        <f>O186*H186</f>
        <v>0</v>
      </c>
      <c r="Q186" s="185">
        <v>0.00025</v>
      </c>
      <c r="R186" s="185">
        <f>Q186*H186</f>
        <v>0.005330250000000001</v>
      </c>
      <c r="S186" s="185">
        <v>0</v>
      </c>
      <c r="T186" s="186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7" t="s">
        <v>179</v>
      </c>
      <c r="AT186" s="187" t="s">
        <v>256</v>
      </c>
      <c r="AU186" s="187" t="s">
        <v>84</v>
      </c>
      <c r="AY186" s="19" t="s">
        <v>122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9" t="s">
        <v>129</v>
      </c>
      <c r="BK186" s="188">
        <f>ROUND(I186*H186,2)</f>
        <v>0</v>
      </c>
      <c r="BL186" s="19" t="s">
        <v>129</v>
      </c>
      <c r="BM186" s="187" t="s">
        <v>472</v>
      </c>
    </row>
    <row r="187" spans="1:47" s="2" customFormat="1" ht="10.2">
      <c r="A187" s="36"/>
      <c r="B187" s="37"/>
      <c r="C187" s="38"/>
      <c r="D187" s="189" t="s">
        <v>131</v>
      </c>
      <c r="E187" s="38"/>
      <c r="F187" s="190" t="s">
        <v>471</v>
      </c>
      <c r="G187" s="38"/>
      <c r="H187" s="38"/>
      <c r="I187" s="191"/>
      <c r="J187" s="38"/>
      <c r="K187" s="38"/>
      <c r="L187" s="41"/>
      <c r="M187" s="192"/>
      <c r="N187" s="193"/>
      <c r="O187" s="67"/>
      <c r="P187" s="67"/>
      <c r="Q187" s="67"/>
      <c r="R187" s="67"/>
      <c r="S187" s="67"/>
      <c r="T187" s="6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131</v>
      </c>
      <c r="AU187" s="19" t="s">
        <v>84</v>
      </c>
    </row>
    <row r="188" spans="1:47" s="2" customFormat="1" ht="10.2">
      <c r="A188" s="36"/>
      <c r="B188" s="37"/>
      <c r="C188" s="38"/>
      <c r="D188" s="194" t="s">
        <v>133</v>
      </c>
      <c r="E188" s="38"/>
      <c r="F188" s="195" t="s">
        <v>473</v>
      </c>
      <c r="G188" s="38"/>
      <c r="H188" s="38"/>
      <c r="I188" s="191"/>
      <c r="J188" s="38"/>
      <c r="K188" s="38"/>
      <c r="L188" s="41"/>
      <c r="M188" s="192"/>
      <c r="N188" s="193"/>
      <c r="O188" s="67"/>
      <c r="P188" s="67"/>
      <c r="Q188" s="67"/>
      <c r="R188" s="67"/>
      <c r="S188" s="67"/>
      <c r="T188" s="6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133</v>
      </c>
      <c r="AU188" s="19" t="s">
        <v>84</v>
      </c>
    </row>
    <row r="189" spans="2:51" s="13" customFormat="1" ht="10.2">
      <c r="B189" s="196"/>
      <c r="C189" s="197"/>
      <c r="D189" s="189" t="s">
        <v>135</v>
      </c>
      <c r="E189" s="198" t="s">
        <v>28</v>
      </c>
      <c r="F189" s="199" t="s">
        <v>474</v>
      </c>
      <c r="G189" s="197"/>
      <c r="H189" s="198" t="s">
        <v>28</v>
      </c>
      <c r="I189" s="200"/>
      <c r="J189" s="197"/>
      <c r="K189" s="197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135</v>
      </c>
      <c r="AU189" s="205" t="s">
        <v>84</v>
      </c>
      <c r="AV189" s="13" t="s">
        <v>82</v>
      </c>
      <c r="AW189" s="13" t="s">
        <v>35</v>
      </c>
      <c r="AX189" s="13" t="s">
        <v>74</v>
      </c>
      <c r="AY189" s="205" t="s">
        <v>122</v>
      </c>
    </row>
    <row r="190" spans="2:51" s="14" customFormat="1" ht="10.2">
      <c r="B190" s="206"/>
      <c r="C190" s="207"/>
      <c r="D190" s="189" t="s">
        <v>135</v>
      </c>
      <c r="E190" s="208" t="s">
        <v>28</v>
      </c>
      <c r="F190" s="209" t="s">
        <v>475</v>
      </c>
      <c r="G190" s="207"/>
      <c r="H190" s="210">
        <v>18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135</v>
      </c>
      <c r="AU190" s="216" t="s">
        <v>84</v>
      </c>
      <c r="AV190" s="14" t="s">
        <v>84</v>
      </c>
      <c r="AW190" s="14" t="s">
        <v>35</v>
      </c>
      <c r="AX190" s="14" t="s">
        <v>82</v>
      </c>
      <c r="AY190" s="216" t="s">
        <v>122</v>
      </c>
    </row>
    <row r="191" spans="2:51" s="14" customFormat="1" ht="10.2">
      <c r="B191" s="206"/>
      <c r="C191" s="207"/>
      <c r="D191" s="189" t="s">
        <v>135</v>
      </c>
      <c r="E191" s="207"/>
      <c r="F191" s="209" t="s">
        <v>476</v>
      </c>
      <c r="G191" s="207"/>
      <c r="H191" s="210">
        <v>21.321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135</v>
      </c>
      <c r="AU191" s="216" t="s">
        <v>84</v>
      </c>
      <c r="AV191" s="14" t="s">
        <v>84</v>
      </c>
      <c r="AW191" s="14" t="s">
        <v>4</v>
      </c>
      <c r="AX191" s="14" t="s">
        <v>82</v>
      </c>
      <c r="AY191" s="216" t="s">
        <v>122</v>
      </c>
    </row>
    <row r="192" spans="1:65" s="2" customFormat="1" ht="16.5" customHeight="1">
      <c r="A192" s="36"/>
      <c r="B192" s="37"/>
      <c r="C192" s="176" t="s">
        <v>278</v>
      </c>
      <c r="D192" s="176" t="s">
        <v>124</v>
      </c>
      <c r="E192" s="177" t="s">
        <v>477</v>
      </c>
      <c r="F192" s="178" t="s">
        <v>478</v>
      </c>
      <c r="G192" s="179" t="s">
        <v>479</v>
      </c>
      <c r="H192" s="180">
        <v>1.6</v>
      </c>
      <c r="I192" s="181"/>
      <c r="J192" s="182">
        <f>ROUND(I192*H192,2)</f>
        <v>0</v>
      </c>
      <c r="K192" s="178" t="s">
        <v>28</v>
      </c>
      <c r="L192" s="41"/>
      <c r="M192" s="183" t="s">
        <v>28</v>
      </c>
      <c r="N192" s="184" t="s">
        <v>47</v>
      </c>
      <c r="O192" s="67"/>
      <c r="P192" s="185">
        <f>O192*H192</f>
        <v>0</v>
      </c>
      <c r="Q192" s="185">
        <v>0.04017</v>
      </c>
      <c r="R192" s="185">
        <f>Q192*H192</f>
        <v>0.064272</v>
      </c>
      <c r="S192" s="185">
        <v>0</v>
      </c>
      <c r="T192" s="186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87" t="s">
        <v>129</v>
      </c>
      <c r="AT192" s="187" t="s">
        <v>124</v>
      </c>
      <c r="AU192" s="187" t="s">
        <v>84</v>
      </c>
      <c r="AY192" s="19" t="s">
        <v>122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9" t="s">
        <v>129</v>
      </c>
      <c r="BK192" s="188">
        <f>ROUND(I192*H192,2)</f>
        <v>0</v>
      </c>
      <c r="BL192" s="19" t="s">
        <v>129</v>
      </c>
      <c r="BM192" s="187" t="s">
        <v>480</v>
      </c>
    </row>
    <row r="193" spans="1:47" s="2" customFormat="1" ht="10.2">
      <c r="A193" s="36"/>
      <c r="B193" s="37"/>
      <c r="C193" s="38"/>
      <c r="D193" s="189" t="s">
        <v>131</v>
      </c>
      <c r="E193" s="38"/>
      <c r="F193" s="190" t="s">
        <v>481</v>
      </c>
      <c r="G193" s="38"/>
      <c r="H193" s="38"/>
      <c r="I193" s="191"/>
      <c r="J193" s="38"/>
      <c r="K193" s="38"/>
      <c r="L193" s="41"/>
      <c r="M193" s="192"/>
      <c r="N193" s="193"/>
      <c r="O193" s="67"/>
      <c r="P193" s="67"/>
      <c r="Q193" s="67"/>
      <c r="R193" s="67"/>
      <c r="S193" s="67"/>
      <c r="T193" s="68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131</v>
      </c>
      <c r="AU193" s="19" t="s">
        <v>84</v>
      </c>
    </row>
    <row r="194" spans="2:51" s="13" customFormat="1" ht="10.2">
      <c r="B194" s="196"/>
      <c r="C194" s="197"/>
      <c r="D194" s="189" t="s">
        <v>135</v>
      </c>
      <c r="E194" s="198" t="s">
        <v>28</v>
      </c>
      <c r="F194" s="199" t="s">
        <v>482</v>
      </c>
      <c r="G194" s="197"/>
      <c r="H194" s="198" t="s">
        <v>28</v>
      </c>
      <c r="I194" s="200"/>
      <c r="J194" s="197"/>
      <c r="K194" s="197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135</v>
      </c>
      <c r="AU194" s="205" t="s">
        <v>84</v>
      </c>
      <c r="AV194" s="13" t="s">
        <v>82</v>
      </c>
      <c r="AW194" s="13" t="s">
        <v>35</v>
      </c>
      <c r="AX194" s="13" t="s">
        <v>74</v>
      </c>
      <c r="AY194" s="205" t="s">
        <v>122</v>
      </c>
    </row>
    <row r="195" spans="2:51" s="14" customFormat="1" ht="10.2">
      <c r="B195" s="206"/>
      <c r="C195" s="207"/>
      <c r="D195" s="189" t="s">
        <v>135</v>
      </c>
      <c r="E195" s="208" t="s">
        <v>28</v>
      </c>
      <c r="F195" s="209" t="s">
        <v>483</v>
      </c>
      <c r="G195" s="207"/>
      <c r="H195" s="210">
        <v>1.6</v>
      </c>
      <c r="I195" s="211"/>
      <c r="J195" s="207"/>
      <c r="K195" s="207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135</v>
      </c>
      <c r="AU195" s="216" t="s">
        <v>84</v>
      </c>
      <c r="AV195" s="14" t="s">
        <v>84</v>
      </c>
      <c r="AW195" s="14" t="s">
        <v>35</v>
      </c>
      <c r="AX195" s="14" t="s">
        <v>82</v>
      </c>
      <c r="AY195" s="216" t="s">
        <v>122</v>
      </c>
    </row>
    <row r="196" spans="1:65" s="2" customFormat="1" ht="16.5" customHeight="1">
      <c r="A196" s="36"/>
      <c r="B196" s="37"/>
      <c r="C196" s="176" t="s">
        <v>286</v>
      </c>
      <c r="D196" s="176" t="s">
        <v>124</v>
      </c>
      <c r="E196" s="177" t="s">
        <v>484</v>
      </c>
      <c r="F196" s="178" t="s">
        <v>485</v>
      </c>
      <c r="G196" s="179" t="s">
        <v>173</v>
      </c>
      <c r="H196" s="180">
        <v>5.768</v>
      </c>
      <c r="I196" s="181"/>
      <c r="J196" s="182">
        <f>ROUND(I196*H196,2)</f>
        <v>0</v>
      </c>
      <c r="K196" s="178" t="s">
        <v>128</v>
      </c>
      <c r="L196" s="41"/>
      <c r="M196" s="183" t="s">
        <v>28</v>
      </c>
      <c r="N196" s="184" t="s">
        <v>47</v>
      </c>
      <c r="O196" s="67"/>
      <c r="P196" s="185">
        <f>O196*H196</f>
        <v>0</v>
      </c>
      <c r="Q196" s="185">
        <v>0</v>
      </c>
      <c r="R196" s="185">
        <f>Q196*H196</f>
        <v>0</v>
      </c>
      <c r="S196" s="185">
        <v>0</v>
      </c>
      <c r="T196" s="186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87" t="s">
        <v>129</v>
      </c>
      <c r="AT196" s="187" t="s">
        <v>124</v>
      </c>
      <c r="AU196" s="187" t="s">
        <v>84</v>
      </c>
      <c r="AY196" s="19" t="s">
        <v>122</v>
      </c>
      <c r="BE196" s="188">
        <f>IF(N196="základní",J196,0)</f>
        <v>0</v>
      </c>
      <c r="BF196" s="188">
        <f>IF(N196="snížená",J196,0)</f>
        <v>0</v>
      </c>
      <c r="BG196" s="188">
        <f>IF(N196="zákl. přenesená",J196,0)</f>
        <v>0</v>
      </c>
      <c r="BH196" s="188">
        <f>IF(N196="sníž. přenesená",J196,0)</f>
        <v>0</v>
      </c>
      <c r="BI196" s="188">
        <f>IF(N196="nulová",J196,0)</f>
        <v>0</v>
      </c>
      <c r="BJ196" s="19" t="s">
        <v>129</v>
      </c>
      <c r="BK196" s="188">
        <f>ROUND(I196*H196,2)</f>
        <v>0</v>
      </c>
      <c r="BL196" s="19" t="s">
        <v>129</v>
      </c>
      <c r="BM196" s="187" t="s">
        <v>486</v>
      </c>
    </row>
    <row r="197" spans="1:47" s="2" customFormat="1" ht="10.2">
      <c r="A197" s="36"/>
      <c r="B197" s="37"/>
      <c r="C197" s="38"/>
      <c r="D197" s="189" t="s">
        <v>131</v>
      </c>
      <c r="E197" s="38"/>
      <c r="F197" s="190" t="s">
        <v>487</v>
      </c>
      <c r="G197" s="38"/>
      <c r="H197" s="38"/>
      <c r="I197" s="191"/>
      <c r="J197" s="38"/>
      <c r="K197" s="38"/>
      <c r="L197" s="41"/>
      <c r="M197" s="192"/>
      <c r="N197" s="193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131</v>
      </c>
      <c r="AU197" s="19" t="s">
        <v>84</v>
      </c>
    </row>
    <row r="198" spans="1:47" s="2" customFormat="1" ht="10.2">
      <c r="A198" s="36"/>
      <c r="B198" s="37"/>
      <c r="C198" s="38"/>
      <c r="D198" s="194" t="s">
        <v>133</v>
      </c>
      <c r="E198" s="38"/>
      <c r="F198" s="195" t="s">
        <v>488</v>
      </c>
      <c r="G198" s="38"/>
      <c r="H198" s="38"/>
      <c r="I198" s="191"/>
      <c r="J198" s="38"/>
      <c r="K198" s="38"/>
      <c r="L198" s="41"/>
      <c r="M198" s="192"/>
      <c r="N198" s="193"/>
      <c r="O198" s="67"/>
      <c r="P198" s="67"/>
      <c r="Q198" s="67"/>
      <c r="R198" s="67"/>
      <c r="S198" s="67"/>
      <c r="T198" s="68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133</v>
      </c>
      <c r="AU198" s="19" t="s">
        <v>84</v>
      </c>
    </row>
    <row r="199" spans="2:51" s="13" customFormat="1" ht="10.2">
      <c r="B199" s="196"/>
      <c r="C199" s="197"/>
      <c r="D199" s="189" t="s">
        <v>135</v>
      </c>
      <c r="E199" s="198" t="s">
        <v>28</v>
      </c>
      <c r="F199" s="199" t="s">
        <v>489</v>
      </c>
      <c r="G199" s="197"/>
      <c r="H199" s="198" t="s">
        <v>28</v>
      </c>
      <c r="I199" s="200"/>
      <c r="J199" s="197"/>
      <c r="K199" s="197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135</v>
      </c>
      <c r="AU199" s="205" t="s">
        <v>84</v>
      </c>
      <c r="AV199" s="13" t="s">
        <v>82</v>
      </c>
      <c r="AW199" s="13" t="s">
        <v>35</v>
      </c>
      <c r="AX199" s="13" t="s">
        <v>74</v>
      </c>
      <c r="AY199" s="205" t="s">
        <v>122</v>
      </c>
    </row>
    <row r="200" spans="2:51" s="14" customFormat="1" ht="10.2">
      <c r="B200" s="206"/>
      <c r="C200" s="207"/>
      <c r="D200" s="189" t="s">
        <v>135</v>
      </c>
      <c r="E200" s="208" t="s">
        <v>28</v>
      </c>
      <c r="F200" s="209" t="s">
        <v>490</v>
      </c>
      <c r="G200" s="207"/>
      <c r="H200" s="210">
        <v>5.768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135</v>
      </c>
      <c r="AU200" s="216" t="s">
        <v>84</v>
      </c>
      <c r="AV200" s="14" t="s">
        <v>84</v>
      </c>
      <c r="AW200" s="14" t="s">
        <v>35</v>
      </c>
      <c r="AX200" s="14" t="s">
        <v>82</v>
      </c>
      <c r="AY200" s="216" t="s">
        <v>122</v>
      </c>
    </row>
    <row r="201" spans="2:63" s="12" customFormat="1" ht="22.8" customHeight="1">
      <c r="B201" s="160"/>
      <c r="C201" s="161"/>
      <c r="D201" s="162" t="s">
        <v>73</v>
      </c>
      <c r="E201" s="174" t="s">
        <v>145</v>
      </c>
      <c r="F201" s="174" t="s">
        <v>323</v>
      </c>
      <c r="G201" s="161"/>
      <c r="H201" s="161"/>
      <c r="I201" s="164"/>
      <c r="J201" s="175">
        <f>BK201</f>
        <v>0</v>
      </c>
      <c r="K201" s="161"/>
      <c r="L201" s="166"/>
      <c r="M201" s="167"/>
      <c r="N201" s="168"/>
      <c r="O201" s="168"/>
      <c r="P201" s="169">
        <f>SUM(P202:P224)</f>
        <v>0</v>
      </c>
      <c r="Q201" s="168"/>
      <c r="R201" s="169">
        <f>SUM(R202:R224)</f>
        <v>15.23578965</v>
      </c>
      <c r="S201" s="168"/>
      <c r="T201" s="170">
        <f>SUM(T202:T224)</f>
        <v>0</v>
      </c>
      <c r="AR201" s="171" t="s">
        <v>82</v>
      </c>
      <c r="AT201" s="172" t="s">
        <v>73</v>
      </c>
      <c r="AU201" s="172" t="s">
        <v>82</v>
      </c>
      <c r="AY201" s="171" t="s">
        <v>122</v>
      </c>
      <c r="BK201" s="173">
        <f>SUM(BK202:BK224)</f>
        <v>0</v>
      </c>
    </row>
    <row r="202" spans="1:65" s="2" customFormat="1" ht="16.5" customHeight="1">
      <c r="A202" s="36"/>
      <c r="B202" s="37"/>
      <c r="C202" s="176" t="s">
        <v>293</v>
      </c>
      <c r="D202" s="176" t="s">
        <v>124</v>
      </c>
      <c r="E202" s="177" t="s">
        <v>491</v>
      </c>
      <c r="F202" s="178" t="s">
        <v>492</v>
      </c>
      <c r="G202" s="179" t="s">
        <v>173</v>
      </c>
      <c r="H202" s="180">
        <v>4.8</v>
      </c>
      <c r="I202" s="181"/>
      <c r="J202" s="182">
        <f>ROUND(I202*H202,2)</f>
        <v>0</v>
      </c>
      <c r="K202" s="178" t="s">
        <v>128</v>
      </c>
      <c r="L202" s="41"/>
      <c r="M202" s="183" t="s">
        <v>28</v>
      </c>
      <c r="N202" s="184" t="s">
        <v>47</v>
      </c>
      <c r="O202" s="67"/>
      <c r="P202" s="185">
        <f>O202*H202</f>
        <v>0</v>
      </c>
      <c r="Q202" s="185">
        <v>3.11388</v>
      </c>
      <c r="R202" s="185">
        <f>Q202*H202</f>
        <v>14.946624</v>
      </c>
      <c r="S202" s="185">
        <v>0</v>
      </c>
      <c r="T202" s="186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7" t="s">
        <v>129</v>
      </c>
      <c r="AT202" s="187" t="s">
        <v>124</v>
      </c>
      <c r="AU202" s="187" t="s">
        <v>84</v>
      </c>
      <c r="AY202" s="19" t="s">
        <v>122</v>
      </c>
      <c r="BE202" s="188">
        <f>IF(N202="základní",J202,0)</f>
        <v>0</v>
      </c>
      <c r="BF202" s="188">
        <f>IF(N202="snížená",J202,0)</f>
        <v>0</v>
      </c>
      <c r="BG202" s="188">
        <f>IF(N202="zákl. přenesená",J202,0)</f>
        <v>0</v>
      </c>
      <c r="BH202" s="188">
        <f>IF(N202="sníž. přenesená",J202,0)</f>
        <v>0</v>
      </c>
      <c r="BI202" s="188">
        <f>IF(N202="nulová",J202,0)</f>
        <v>0</v>
      </c>
      <c r="BJ202" s="19" t="s">
        <v>129</v>
      </c>
      <c r="BK202" s="188">
        <f>ROUND(I202*H202,2)</f>
        <v>0</v>
      </c>
      <c r="BL202" s="19" t="s">
        <v>129</v>
      </c>
      <c r="BM202" s="187" t="s">
        <v>493</v>
      </c>
    </row>
    <row r="203" spans="1:47" s="2" customFormat="1" ht="28.8">
      <c r="A203" s="36"/>
      <c r="B203" s="37"/>
      <c r="C203" s="38"/>
      <c r="D203" s="189" t="s">
        <v>131</v>
      </c>
      <c r="E203" s="38"/>
      <c r="F203" s="190" t="s">
        <v>494</v>
      </c>
      <c r="G203" s="38"/>
      <c r="H203" s="38"/>
      <c r="I203" s="191"/>
      <c r="J203" s="38"/>
      <c r="K203" s="38"/>
      <c r="L203" s="41"/>
      <c r="M203" s="192"/>
      <c r="N203" s="193"/>
      <c r="O203" s="67"/>
      <c r="P203" s="67"/>
      <c r="Q203" s="67"/>
      <c r="R203" s="67"/>
      <c r="S203" s="67"/>
      <c r="T203" s="68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131</v>
      </c>
      <c r="AU203" s="19" t="s">
        <v>84</v>
      </c>
    </row>
    <row r="204" spans="1:47" s="2" customFormat="1" ht="10.2">
      <c r="A204" s="36"/>
      <c r="B204" s="37"/>
      <c r="C204" s="38"/>
      <c r="D204" s="194" t="s">
        <v>133</v>
      </c>
      <c r="E204" s="38"/>
      <c r="F204" s="195" t="s">
        <v>495</v>
      </c>
      <c r="G204" s="38"/>
      <c r="H204" s="38"/>
      <c r="I204" s="191"/>
      <c r="J204" s="38"/>
      <c r="K204" s="38"/>
      <c r="L204" s="41"/>
      <c r="M204" s="192"/>
      <c r="N204" s="193"/>
      <c r="O204" s="67"/>
      <c r="P204" s="67"/>
      <c r="Q204" s="67"/>
      <c r="R204" s="67"/>
      <c r="S204" s="67"/>
      <c r="T204" s="68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133</v>
      </c>
      <c r="AU204" s="19" t="s">
        <v>84</v>
      </c>
    </row>
    <row r="205" spans="2:51" s="13" customFormat="1" ht="10.2">
      <c r="B205" s="196"/>
      <c r="C205" s="197"/>
      <c r="D205" s="189" t="s">
        <v>135</v>
      </c>
      <c r="E205" s="198" t="s">
        <v>28</v>
      </c>
      <c r="F205" s="199" t="s">
        <v>496</v>
      </c>
      <c r="G205" s="197"/>
      <c r="H205" s="198" t="s">
        <v>28</v>
      </c>
      <c r="I205" s="200"/>
      <c r="J205" s="197"/>
      <c r="K205" s="197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135</v>
      </c>
      <c r="AU205" s="205" t="s">
        <v>84</v>
      </c>
      <c r="AV205" s="13" t="s">
        <v>82</v>
      </c>
      <c r="AW205" s="13" t="s">
        <v>35</v>
      </c>
      <c r="AX205" s="13" t="s">
        <v>74</v>
      </c>
      <c r="AY205" s="205" t="s">
        <v>122</v>
      </c>
    </row>
    <row r="206" spans="2:51" s="14" customFormat="1" ht="10.2">
      <c r="B206" s="206"/>
      <c r="C206" s="207"/>
      <c r="D206" s="189" t="s">
        <v>135</v>
      </c>
      <c r="E206" s="208" t="s">
        <v>28</v>
      </c>
      <c r="F206" s="209" t="s">
        <v>497</v>
      </c>
      <c r="G206" s="207"/>
      <c r="H206" s="210">
        <v>4.8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135</v>
      </c>
      <c r="AU206" s="216" t="s">
        <v>84</v>
      </c>
      <c r="AV206" s="14" t="s">
        <v>84</v>
      </c>
      <c r="AW206" s="14" t="s">
        <v>35</v>
      </c>
      <c r="AX206" s="14" t="s">
        <v>82</v>
      </c>
      <c r="AY206" s="216" t="s">
        <v>122</v>
      </c>
    </row>
    <row r="207" spans="1:65" s="2" customFormat="1" ht="16.5" customHeight="1">
      <c r="A207" s="36"/>
      <c r="B207" s="37"/>
      <c r="C207" s="176" t="s">
        <v>7</v>
      </c>
      <c r="D207" s="176" t="s">
        <v>124</v>
      </c>
      <c r="E207" s="177" t="s">
        <v>498</v>
      </c>
      <c r="F207" s="178" t="s">
        <v>499</v>
      </c>
      <c r="G207" s="179" t="s">
        <v>173</v>
      </c>
      <c r="H207" s="180">
        <v>6.4</v>
      </c>
      <c r="I207" s="181"/>
      <c r="J207" s="182">
        <f>ROUND(I207*H207,2)</f>
        <v>0</v>
      </c>
      <c r="K207" s="178" t="s">
        <v>128</v>
      </c>
      <c r="L207" s="41"/>
      <c r="M207" s="183" t="s">
        <v>28</v>
      </c>
      <c r="N207" s="184" t="s">
        <v>47</v>
      </c>
      <c r="O207" s="67"/>
      <c r="P207" s="185">
        <f>O207*H207</f>
        <v>0</v>
      </c>
      <c r="Q207" s="185">
        <v>0</v>
      </c>
      <c r="R207" s="185">
        <f>Q207*H207</f>
        <v>0</v>
      </c>
      <c r="S207" s="185">
        <v>0</v>
      </c>
      <c r="T207" s="186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7" t="s">
        <v>129</v>
      </c>
      <c r="AT207" s="187" t="s">
        <v>124</v>
      </c>
      <c r="AU207" s="187" t="s">
        <v>84</v>
      </c>
      <c r="AY207" s="19" t="s">
        <v>122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9" t="s">
        <v>129</v>
      </c>
      <c r="BK207" s="188">
        <f>ROUND(I207*H207,2)</f>
        <v>0</v>
      </c>
      <c r="BL207" s="19" t="s">
        <v>129</v>
      </c>
      <c r="BM207" s="187" t="s">
        <v>500</v>
      </c>
    </row>
    <row r="208" spans="1:47" s="2" customFormat="1" ht="28.8">
      <c r="A208" s="36"/>
      <c r="B208" s="37"/>
      <c r="C208" s="38"/>
      <c r="D208" s="189" t="s">
        <v>131</v>
      </c>
      <c r="E208" s="38"/>
      <c r="F208" s="190" t="s">
        <v>501</v>
      </c>
      <c r="G208" s="38"/>
      <c r="H208" s="38"/>
      <c r="I208" s="191"/>
      <c r="J208" s="38"/>
      <c r="K208" s="38"/>
      <c r="L208" s="41"/>
      <c r="M208" s="192"/>
      <c r="N208" s="193"/>
      <c r="O208" s="67"/>
      <c r="P208" s="67"/>
      <c r="Q208" s="67"/>
      <c r="R208" s="67"/>
      <c r="S208" s="67"/>
      <c r="T208" s="68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131</v>
      </c>
      <c r="AU208" s="19" t="s">
        <v>84</v>
      </c>
    </row>
    <row r="209" spans="1:47" s="2" customFormat="1" ht="10.2">
      <c r="A209" s="36"/>
      <c r="B209" s="37"/>
      <c r="C209" s="38"/>
      <c r="D209" s="194" t="s">
        <v>133</v>
      </c>
      <c r="E209" s="38"/>
      <c r="F209" s="195" t="s">
        <v>502</v>
      </c>
      <c r="G209" s="38"/>
      <c r="H209" s="38"/>
      <c r="I209" s="191"/>
      <c r="J209" s="38"/>
      <c r="K209" s="38"/>
      <c r="L209" s="41"/>
      <c r="M209" s="192"/>
      <c r="N209" s="193"/>
      <c r="O209" s="67"/>
      <c r="P209" s="67"/>
      <c r="Q209" s="67"/>
      <c r="R209" s="67"/>
      <c r="S209" s="67"/>
      <c r="T209" s="68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133</v>
      </c>
      <c r="AU209" s="19" t="s">
        <v>84</v>
      </c>
    </row>
    <row r="210" spans="2:51" s="13" customFormat="1" ht="10.2">
      <c r="B210" s="196"/>
      <c r="C210" s="197"/>
      <c r="D210" s="189" t="s">
        <v>135</v>
      </c>
      <c r="E210" s="198" t="s">
        <v>28</v>
      </c>
      <c r="F210" s="199" t="s">
        <v>503</v>
      </c>
      <c r="G210" s="197"/>
      <c r="H210" s="198" t="s">
        <v>28</v>
      </c>
      <c r="I210" s="200"/>
      <c r="J210" s="197"/>
      <c r="K210" s="197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135</v>
      </c>
      <c r="AU210" s="205" t="s">
        <v>84</v>
      </c>
      <c r="AV210" s="13" t="s">
        <v>82</v>
      </c>
      <c r="AW210" s="13" t="s">
        <v>35</v>
      </c>
      <c r="AX210" s="13" t="s">
        <v>74</v>
      </c>
      <c r="AY210" s="205" t="s">
        <v>122</v>
      </c>
    </row>
    <row r="211" spans="2:51" s="14" customFormat="1" ht="10.2">
      <c r="B211" s="206"/>
      <c r="C211" s="207"/>
      <c r="D211" s="189" t="s">
        <v>135</v>
      </c>
      <c r="E211" s="208" t="s">
        <v>28</v>
      </c>
      <c r="F211" s="209" t="s">
        <v>447</v>
      </c>
      <c r="G211" s="207"/>
      <c r="H211" s="210">
        <v>6.4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135</v>
      </c>
      <c r="AU211" s="216" t="s">
        <v>84</v>
      </c>
      <c r="AV211" s="14" t="s">
        <v>84</v>
      </c>
      <c r="AW211" s="14" t="s">
        <v>35</v>
      </c>
      <c r="AX211" s="14" t="s">
        <v>82</v>
      </c>
      <c r="AY211" s="216" t="s">
        <v>122</v>
      </c>
    </row>
    <row r="212" spans="1:65" s="2" customFormat="1" ht="16.5" customHeight="1">
      <c r="A212" s="36"/>
      <c r="B212" s="37"/>
      <c r="C212" s="176" t="s">
        <v>304</v>
      </c>
      <c r="D212" s="176" t="s">
        <v>124</v>
      </c>
      <c r="E212" s="177" t="s">
        <v>504</v>
      </c>
      <c r="F212" s="178" t="s">
        <v>505</v>
      </c>
      <c r="G212" s="179" t="s">
        <v>127</v>
      </c>
      <c r="H212" s="180">
        <v>16.28</v>
      </c>
      <c r="I212" s="181"/>
      <c r="J212" s="182">
        <f>ROUND(I212*H212,2)</f>
        <v>0</v>
      </c>
      <c r="K212" s="178" t="s">
        <v>128</v>
      </c>
      <c r="L212" s="41"/>
      <c r="M212" s="183" t="s">
        <v>28</v>
      </c>
      <c r="N212" s="184" t="s">
        <v>47</v>
      </c>
      <c r="O212" s="67"/>
      <c r="P212" s="185">
        <f>O212*H212</f>
        <v>0</v>
      </c>
      <c r="Q212" s="185">
        <v>0.00726</v>
      </c>
      <c r="R212" s="185">
        <f>Q212*H212</f>
        <v>0.11819280000000001</v>
      </c>
      <c r="S212" s="185">
        <v>0</v>
      </c>
      <c r="T212" s="186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7" t="s">
        <v>129</v>
      </c>
      <c r="AT212" s="187" t="s">
        <v>124</v>
      </c>
      <c r="AU212" s="187" t="s">
        <v>84</v>
      </c>
      <c r="AY212" s="19" t="s">
        <v>122</v>
      </c>
      <c r="BE212" s="188">
        <f>IF(N212="základní",J212,0)</f>
        <v>0</v>
      </c>
      <c r="BF212" s="188">
        <f>IF(N212="snížená",J212,0)</f>
        <v>0</v>
      </c>
      <c r="BG212" s="188">
        <f>IF(N212="zákl. přenesená",J212,0)</f>
        <v>0</v>
      </c>
      <c r="BH212" s="188">
        <f>IF(N212="sníž. přenesená",J212,0)</f>
        <v>0</v>
      </c>
      <c r="BI212" s="188">
        <f>IF(N212="nulová",J212,0)</f>
        <v>0</v>
      </c>
      <c r="BJ212" s="19" t="s">
        <v>129</v>
      </c>
      <c r="BK212" s="188">
        <f>ROUND(I212*H212,2)</f>
        <v>0</v>
      </c>
      <c r="BL212" s="19" t="s">
        <v>129</v>
      </c>
      <c r="BM212" s="187" t="s">
        <v>506</v>
      </c>
    </row>
    <row r="213" spans="1:47" s="2" customFormat="1" ht="28.8">
      <c r="A213" s="36"/>
      <c r="B213" s="37"/>
      <c r="C213" s="38"/>
      <c r="D213" s="189" t="s">
        <v>131</v>
      </c>
      <c r="E213" s="38"/>
      <c r="F213" s="190" t="s">
        <v>507</v>
      </c>
      <c r="G213" s="38"/>
      <c r="H213" s="38"/>
      <c r="I213" s="191"/>
      <c r="J213" s="38"/>
      <c r="K213" s="38"/>
      <c r="L213" s="41"/>
      <c r="M213" s="192"/>
      <c r="N213" s="193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131</v>
      </c>
      <c r="AU213" s="19" t="s">
        <v>84</v>
      </c>
    </row>
    <row r="214" spans="1:47" s="2" customFormat="1" ht="10.2">
      <c r="A214" s="36"/>
      <c r="B214" s="37"/>
      <c r="C214" s="38"/>
      <c r="D214" s="194" t="s">
        <v>133</v>
      </c>
      <c r="E214" s="38"/>
      <c r="F214" s="195" t="s">
        <v>508</v>
      </c>
      <c r="G214" s="38"/>
      <c r="H214" s="38"/>
      <c r="I214" s="191"/>
      <c r="J214" s="38"/>
      <c r="K214" s="38"/>
      <c r="L214" s="41"/>
      <c r="M214" s="192"/>
      <c r="N214" s="193"/>
      <c r="O214" s="67"/>
      <c r="P214" s="67"/>
      <c r="Q214" s="67"/>
      <c r="R214" s="67"/>
      <c r="S214" s="67"/>
      <c r="T214" s="68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T214" s="19" t="s">
        <v>133</v>
      </c>
      <c r="AU214" s="19" t="s">
        <v>84</v>
      </c>
    </row>
    <row r="215" spans="2:51" s="13" customFormat="1" ht="10.2">
      <c r="B215" s="196"/>
      <c r="C215" s="197"/>
      <c r="D215" s="189" t="s">
        <v>135</v>
      </c>
      <c r="E215" s="198" t="s">
        <v>28</v>
      </c>
      <c r="F215" s="199" t="s">
        <v>509</v>
      </c>
      <c r="G215" s="197"/>
      <c r="H215" s="198" t="s">
        <v>28</v>
      </c>
      <c r="I215" s="200"/>
      <c r="J215" s="197"/>
      <c r="K215" s="197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135</v>
      </c>
      <c r="AU215" s="205" t="s">
        <v>84</v>
      </c>
      <c r="AV215" s="13" t="s">
        <v>82</v>
      </c>
      <c r="AW215" s="13" t="s">
        <v>35</v>
      </c>
      <c r="AX215" s="13" t="s">
        <v>74</v>
      </c>
      <c r="AY215" s="205" t="s">
        <v>122</v>
      </c>
    </row>
    <row r="216" spans="2:51" s="14" customFormat="1" ht="10.2">
      <c r="B216" s="206"/>
      <c r="C216" s="207"/>
      <c r="D216" s="189" t="s">
        <v>135</v>
      </c>
      <c r="E216" s="208" t="s">
        <v>28</v>
      </c>
      <c r="F216" s="209" t="s">
        <v>510</v>
      </c>
      <c r="G216" s="207"/>
      <c r="H216" s="210">
        <v>16.28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135</v>
      </c>
      <c r="AU216" s="216" t="s">
        <v>84</v>
      </c>
      <c r="AV216" s="14" t="s">
        <v>84</v>
      </c>
      <c r="AW216" s="14" t="s">
        <v>35</v>
      </c>
      <c r="AX216" s="14" t="s">
        <v>82</v>
      </c>
      <c r="AY216" s="216" t="s">
        <v>122</v>
      </c>
    </row>
    <row r="217" spans="1:65" s="2" customFormat="1" ht="16.5" customHeight="1">
      <c r="A217" s="36"/>
      <c r="B217" s="37"/>
      <c r="C217" s="176" t="s">
        <v>312</v>
      </c>
      <c r="D217" s="176" t="s">
        <v>124</v>
      </c>
      <c r="E217" s="177" t="s">
        <v>511</v>
      </c>
      <c r="F217" s="178" t="s">
        <v>512</v>
      </c>
      <c r="G217" s="179" t="s">
        <v>127</v>
      </c>
      <c r="H217" s="180">
        <v>16.28</v>
      </c>
      <c r="I217" s="181"/>
      <c r="J217" s="182">
        <f>ROUND(I217*H217,2)</f>
        <v>0</v>
      </c>
      <c r="K217" s="178" t="s">
        <v>128</v>
      </c>
      <c r="L217" s="41"/>
      <c r="M217" s="183" t="s">
        <v>28</v>
      </c>
      <c r="N217" s="184" t="s">
        <v>47</v>
      </c>
      <c r="O217" s="67"/>
      <c r="P217" s="185">
        <f>O217*H217</f>
        <v>0</v>
      </c>
      <c r="Q217" s="185">
        <v>0.00086</v>
      </c>
      <c r="R217" s="185">
        <f>Q217*H217</f>
        <v>0.0140008</v>
      </c>
      <c r="S217" s="185">
        <v>0</v>
      </c>
      <c r="T217" s="186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187" t="s">
        <v>129</v>
      </c>
      <c r="AT217" s="187" t="s">
        <v>124</v>
      </c>
      <c r="AU217" s="187" t="s">
        <v>84</v>
      </c>
      <c r="AY217" s="19" t="s">
        <v>122</v>
      </c>
      <c r="BE217" s="188">
        <f>IF(N217="základní",J217,0)</f>
        <v>0</v>
      </c>
      <c r="BF217" s="188">
        <f>IF(N217="snížená",J217,0)</f>
        <v>0</v>
      </c>
      <c r="BG217" s="188">
        <f>IF(N217="zákl. přenesená",J217,0)</f>
        <v>0</v>
      </c>
      <c r="BH217" s="188">
        <f>IF(N217="sníž. přenesená",J217,0)</f>
        <v>0</v>
      </c>
      <c r="BI217" s="188">
        <f>IF(N217="nulová",J217,0)</f>
        <v>0</v>
      </c>
      <c r="BJ217" s="19" t="s">
        <v>129</v>
      </c>
      <c r="BK217" s="188">
        <f>ROUND(I217*H217,2)</f>
        <v>0</v>
      </c>
      <c r="BL217" s="19" t="s">
        <v>129</v>
      </c>
      <c r="BM217" s="187" t="s">
        <v>513</v>
      </c>
    </row>
    <row r="218" spans="1:47" s="2" customFormat="1" ht="28.8">
      <c r="A218" s="36"/>
      <c r="B218" s="37"/>
      <c r="C218" s="38"/>
      <c r="D218" s="189" t="s">
        <v>131</v>
      </c>
      <c r="E218" s="38"/>
      <c r="F218" s="190" t="s">
        <v>514</v>
      </c>
      <c r="G218" s="38"/>
      <c r="H218" s="38"/>
      <c r="I218" s="191"/>
      <c r="J218" s="38"/>
      <c r="K218" s="38"/>
      <c r="L218" s="41"/>
      <c r="M218" s="192"/>
      <c r="N218" s="193"/>
      <c r="O218" s="67"/>
      <c r="P218" s="67"/>
      <c r="Q218" s="67"/>
      <c r="R218" s="67"/>
      <c r="S218" s="67"/>
      <c r="T218" s="68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131</v>
      </c>
      <c r="AU218" s="19" t="s">
        <v>84</v>
      </c>
    </row>
    <row r="219" spans="1:47" s="2" customFormat="1" ht="10.2">
      <c r="A219" s="36"/>
      <c r="B219" s="37"/>
      <c r="C219" s="38"/>
      <c r="D219" s="194" t="s">
        <v>133</v>
      </c>
      <c r="E219" s="38"/>
      <c r="F219" s="195" t="s">
        <v>515</v>
      </c>
      <c r="G219" s="38"/>
      <c r="H219" s="38"/>
      <c r="I219" s="191"/>
      <c r="J219" s="38"/>
      <c r="K219" s="38"/>
      <c r="L219" s="41"/>
      <c r="M219" s="192"/>
      <c r="N219" s="193"/>
      <c r="O219" s="67"/>
      <c r="P219" s="67"/>
      <c r="Q219" s="67"/>
      <c r="R219" s="67"/>
      <c r="S219" s="67"/>
      <c r="T219" s="68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133</v>
      </c>
      <c r="AU219" s="19" t="s">
        <v>84</v>
      </c>
    </row>
    <row r="220" spans="1:65" s="2" customFormat="1" ht="16.5" customHeight="1">
      <c r="A220" s="36"/>
      <c r="B220" s="37"/>
      <c r="C220" s="176" t="s">
        <v>324</v>
      </c>
      <c r="D220" s="176" t="s">
        <v>124</v>
      </c>
      <c r="E220" s="177" t="s">
        <v>516</v>
      </c>
      <c r="F220" s="178" t="s">
        <v>517</v>
      </c>
      <c r="G220" s="179" t="s">
        <v>259</v>
      </c>
      <c r="H220" s="180">
        <v>0.151</v>
      </c>
      <c r="I220" s="181"/>
      <c r="J220" s="182">
        <f>ROUND(I220*H220,2)</f>
        <v>0</v>
      </c>
      <c r="K220" s="178" t="s">
        <v>128</v>
      </c>
      <c r="L220" s="41"/>
      <c r="M220" s="183" t="s">
        <v>28</v>
      </c>
      <c r="N220" s="184" t="s">
        <v>47</v>
      </c>
      <c r="O220" s="67"/>
      <c r="P220" s="185">
        <f>O220*H220</f>
        <v>0</v>
      </c>
      <c r="Q220" s="185">
        <v>1.03955</v>
      </c>
      <c r="R220" s="185">
        <f>Q220*H220</f>
        <v>0.15697205</v>
      </c>
      <c r="S220" s="185">
        <v>0</v>
      </c>
      <c r="T220" s="186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87" t="s">
        <v>129</v>
      </c>
      <c r="AT220" s="187" t="s">
        <v>124</v>
      </c>
      <c r="AU220" s="187" t="s">
        <v>84</v>
      </c>
      <c r="AY220" s="19" t="s">
        <v>122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9" t="s">
        <v>129</v>
      </c>
      <c r="BK220" s="188">
        <f>ROUND(I220*H220,2)</f>
        <v>0</v>
      </c>
      <c r="BL220" s="19" t="s">
        <v>129</v>
      </c>
      <c r="BM220" s="187" t="s">
        <v>518</v>
      </c>
    </row>
    <row r="221" spans="1:47" s="2" customFormat="1" ht="28.8">
      <c r="A221" s="36"/>
      <c r="B221" s="37"/>
      <c r="C221" s="38"/>
      <c r="D221" s="189" t="s">
        <v>131</v>
      </c>
      <c r="E221" s="38"/>
      <c r="F221" s="190" t="s">
        <v>519</v>
      </c>
      <c r="G221" s="38"/>
      <c r="H221" s="38"/>
      <c r="I221" s="191"/>
      <c r="J221" s="38"/>
      <c r="K221" s="38"/>
      <c r="L221" s="41"/>
      <c r="M221" s="192"/>
      <c r="N221" s="193"/>
      <c r="O221" s="67"/>
      <c r="P221" s="67"/>
      <c r="Q221" s="67"/>
      <c r="R221" s="67"/>
      <c r="S221" s="67"/>
      <c r="T221" s="68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131</v>
      </c>
      <c r="AU221" s="19" t="s">
        <v>84</v>
      </c>
    </row>
    <row r="222" spans="1:47" s="2" customFormat="1" ht="10.2">
      <c r="A222" s="36"/>
      <c r="B222" s="37"/>
      <c r="C222" s="38"/>
      <c r="D222" s="194" t="s">
        <v>133</v>
      </c>
      <c r="E222" s="38"/>
      <c r="F222" s="195" t="s">
        <v>520</v>
      </c>
      <c r="G222" s="38"/>
      <c r="H222" s="38"/>
      <c r="I222" s="191"/>
      <c r="J222" s="38"/>
      <c r="K222" s="38"/>
      <c r="L222" s="41"/>
      <c r="M222" s="192"/>
      <c r="N222" s="193"/>
      <c r="O222" s="67"/>
      <c r="P222" s="67"/>
      <c r="Q222" s="67"/>
      <c r="R222" s="67"/>
      <c r="S222" s="67"/>
      <c r="T222" s="68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133</v>
      </c>
      <c r="AU222" s="19" t="s">
        <v>84</v>
      </c>
    </row>
    <row r="223" spans="2:51" s="13" customFormat="1" ht="10.2">
      <c r="B223" s="196"/>
      <c r="C223" s="197"/>
      <c r="D223" s="189" t="s">
        <v>135</v>
      </c>
      <c r="E223" s="198" t="s">
        <v>28</v>
      </c>
      <c r="F223" s="199" t="s">
        <v>521</v>
      </c>
      <c r="G223" s="197"/>
      <c r="H223" s="198" t="s">
        <v>28</v>
      </c>
      <c r="I223" s="200"/>
      <c r="J223" s="197"/>
      <c r="K223" s="197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135</v>
      </c>
      <c r="AU223" s="205" t="s">
        <v>84</v>
      </c>
      <c r="AV223" s="13" t="s">
        <v>82</v>
      </c>
      <c r="AW223" s="13" t="s">
        <v>35</v>
      </c>
      <c r="AX223" s="13" t="s">
        <v>74</v>
      </c>
      <c r="AY223" s="205" t="s">
        <v>122</v>
      </c>
    </row>
    <row r="224" spans="2:51" s="14" customFormat="1" ht="10.2">
      <c r="B224" s="206"/>
      <c r="C224" s="207"/>
      <c r="D224" s="189" t="s">
        <v>135</v>
      </c>
      <c r="E224" s="208" t="s">
        <v>28</v>
      </c>
      <c r="F224" s="209" t="s">
        <v>522</v>
      </c>
      <c r="G224" s="207"/>
      <c r="H224" s="210">
        <v>0.151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135</v>
      </c>
      <c r="AU224" s="216" t="s">
        <v>84</v>
      </c>
      <c r="AV224" s="14" t="s">
        <v>84</v>
      </c>
      <c r="AW224" s="14" t="s">
        <v>35</v>
      </c>
      <c r="AX224" s="14" t="s">
        <v>82</v>
      </c>
      <c r="AY224" s="216" t="s">
        <v>122</v>
      </c>
    </row>
    <row r="225" spans="2:63" s="12" customFormat="1" ht="22.8" customHeight="1">
      <c r="B225" s="160"/>
      <c r="C225" s="161"/>
      <c r="D225" s="162" t="s">
        <v>73</v>
      </c>
      <c r="E225" s="174" t="s">
        <v>199</v>
      </c>
      <c r="F225" s="174" t="s">
        <v>364</v>
      </c>
      <c r="G225" s="161"/>
      <c r="H225" s="161"/>
      <c r="I225" s="164"/>
      <c r="J225" s="175">
        <f>BK225</f>
        <v>0</v>
      </c>
      <c r="K225" s="161"/>
      <c r="L225" s="166"/>
      <c r="M225" s="167"/>
      <c r="N225" s="168"/>
      <c r="O225" s="168"/>
      <c r="P225" s="169">
        <f>SUM(P226:P250)</f>
        <v>0</v>
      </c>
      <c r="Q225" s="168"/>
      <c r="R225" s="169">
        <f>SUM(R226:R250)</f>
        <v>0.0030937</v>
      </c>
      <c r="S225" s="168"/>
      <c r="T225" s="170">
        <f>SUM(T226:T250)</f>
        <v>40.32000000000001</v>
      </c>
      <c r="AR225" s="171" t="s">
        <v>82</v>
      </c>
      <c r="AT225" s="172" t="s">
        <v>73</v>
      </c>
      <c r="AU225" s="172" t="s">
        <v>82</v>
      </c>
      <c r="AY225" s="171" t="s">
        <v>122</v>
      </c>
      <c r="BK225" s="173">
        <f>SUM(BK226:BK250)</f>
        <v>0</v>
      </c>
    </row>
    <row r="226" spans="1:65" s="2" customFormat="1" ht="16.5" customHeight="1">
      <c r="A226" s="36"/>
      <c r="B226" s="37"/>
      <c r="C226" s="176" t="s">
        <v>338</v>
      </c>
      <c r="D226" s="176" t="s">
        <v>124</v>
      </c>
      <c r="E226" s="177" t="s">
        <v>523</v>
      </c>
      <c r="F226" s="178" t="s">
        <v>524</v>
      </c>
      <c r="G226" s="179" t="s">
        <v>127</v>
      </c>
      <c r="H226" s="180">
        <v>2.59</v>
      </c>
      <c r="I226" s="181"/>
      <c r="J226" s="182">
        <f>ROUND(I226*H226,2)</f>
        <v>0</v>
      </c>
      <c r="K226" s="178" t="s">
        <v>128</v>
      </c>
      <c r="L226" s="41"/>
      <c r="M226" s="183" t="s">
        <v>28</v>
      </c>
      <c r="N226" s="184" t="s">
        <v>47</v>
      </c>
      <c r="O226" s="67"/>
      <c r="P226" s="185">
        <f>O226*H226</f>
        <v>0</v>
      </c>
      <c r="Q226" s="185">
        <v>0.00063</v>
      </c>
      <c r="R226" s="185">
        <f>Q226*H226</f>
        <v>0.0016317</v>
      </c>
      <c r="S226" s="185">
        <v>0</v>
      </c>
      <c r="T226" s="186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87" t="s">
        <v>129</v>
      </c>
      <c r="AT226" s="187" t="s">
        <v>124</v>
      </c>
      <c r="AU226" s="187" t="s">
        <v>84</v>
      </c>
      <c r="AY226" s="19" t="s">
        <v>122</v>
      </c>
      <c r="BE226" s="188">
        <f>IF(N226="základní",J226,0)</f>
        <v>0</v>
      </c>
      <c r="BF226" s="188">
        <f>IF(N226="snížená",J226,0)</f>
        <v>0</v>
      </c>
      <c r="BG226" s="188">
        <f>IF(N226="zákl. přenesená",J226,0)</f>
        <v>0</v>
      </c>
      <c r="BH226" s="188">
        <f>IF(N226="sníž. přenesená",J226,0)</f>
        <v>0</v>
      </c>
      <c r="BI226" s="188">
        <f>IF(N226="nulová",J226,0)</f>
        <v>0</v>
      </c>
      <c r="BJ226" s="19" t="s">
        <v>129</v>
      </c>
      <c r="BK226" s="188">
        <f>ROUND(I226*H226,2)</f>
        <v>0</v>
      </c>
      <c r="BL226" s="19" t="s">
        <v>129</v>
      </c>
      <c r="BM226" s="187" t="s">
        <v>525</v>
      </c>
    </row>
    <row r="227" spans="1:47" s="2" customFormat="1" ht="10.2">
      <c r="A227" s="36"/>
      <c r="B227" s="37"/>
      <c r="C227" s="38"/>
      <c r="D227" s="189" t="s">
        <v>131</v>
      </c>
      <c r="E227" s="38"/>
      <c r="F227" s="190" t="s">
        <v>526</v>
      </c>
      <c r="G227" s="38"/>
      <c r="H227" s="38"/>
      <c r="I227" s="191"/>
      <c r="J227" s="38"/>
      <c r="K227" s="38"/>
      <c r="L227" s="41"/>
      <c r="M227" s="192"/>
      <c r="N227" s="193"/>
      <c r="O227" s="67"/>
      <c r="P227" s="67"/>
      <c r="Q227" s="67"/>
      <c r="R227" s="67"/>
      <c r="S227" s="67"/>
      <c r="T227" s="68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131</v>
      </c>
      <c r="AU227" s="19" t="s">
        <v>84</v>
      </c>
    </row>
    <row r="228" spans="1:47" s="2" customFormat="1" ht="10.2">
      <c r="A228" s="36"/>
      <c r="B228" s="37"/>
      <c r="C228" s="38"/>
      <c r="D228" s="194" t="s">
        <v>133</v>
      </c>
      <c r="E228" s="38"/>
      <c r="F228" s="195" t="s">
        <v>527</v>
      </c>
      <c r="G228" s="38"/>
      <c r="H228" s="38"/>
      <c r="I228" s="191"/>
      <c r="J228" s="38"/>
      <c r="K228" s="38"/>
      <c r="L228" s="41"/>
      <c r="M228" s="192"/>
      <c r="N228" s="193"/>
      <c r="O228" s="67"/>
      <c r="P228" s="67"/>
      <c r="Q228" s="67"/>
      <c r="R228" s="67"/>
      <c r="S228" s="67"/>
      <c r="T228" s="68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133</v>
      </c>
      <c r="AU228" s="19" t="s">
        <v>84</v>
      </c>
    </row>
    <row r="229" spans="2:51" s="13" customFormat="1" ht="10.2">
      <c r="B229" s="196"/>
      <c r="C229" s="197"/>
      <c r="D229" s="189" t="s">
        <v>135</v>
      </c>
      <c r="E229" s="198" t="s">
        <v>28</v>
      </c>
      <c r="F229" s="199" t="s">
        <v>528</v>
      </c>
      <c r="G229" s="197"/>
      <c r="H229" s="198" t="s">
        <v>28</v>
      </c>
      <c r="I229" s="200"/>
      <c r="J229" s="197"/>
      <c r="K229" s="197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135</v>
      </c>
      <c r="AU229" s="205" t="s">
        <v>84</v>
      </c>
      <c r="AV229" s="13" t="s">
        <v>82</v>
      </c>
      <c r="AW229" s="13" t="s">
        <v>35</v>
      </c>
      <c r="AX229" s="13" t="s">
        <v>74</v>
      </c>
      <c r="AY229" s="205" t="s">
        <v>122</v>
      </c>
    </row>
    <row r="230" spans="2:51" s="14" customFormat="1" ht="10.2">
      <c r="B230" s="206"/>
      <c r="C230" s="207"/>
      <c r="D230" s="189" t="s">
        <v>135</v>
      </c>
      <c r="E230" s="208" t="s">
        <v>28</v>
      </c>
      <c r="F230" s="209" t="s">
        <v>529</v>
      </c>
      <c r="G230" s="207"/>
      <c r="H230" s="210">
        <v>2.59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135</v>
      </c>
      <c r="AU230" s="216" t="s">
        <v>84</v>
      </c>
      <c r="AV230" s="14" t="s">
        <v>84</v>
      </c>
      <c r="AW230" s="14" t="s">
        <v>35</v>
      </c>
      <c r="AX230" s="14" t="s">
        <v>82</v>
      </c>
      <c r="AY230" s="216" t="s">
        <v>122</v>
      </c>
    </row>
    <row r="231" spans="1:65" s="2" customFormat="1" ht="16.5" customHeight="1">
      <c r="A231" s="36"/>
      <c r="B231" s="37"/>
      <c r="C231" s="176" t="s">
        <v>349</v>
      </c>
      <c r="D231" s="176" t="s">
        <v>124</v>
      </c>
      <c r="E231" s="177" t="s">
        <v>530</v>
      </c>
      <c r="F231" s="178" t="s">
        <v>531</v>
      </c>
      <c r="G231" s="179" t="s">
        <v>479</v>
      </c>
      <c r="H231" s="180">
        <v>8.6</v>
      </c>
      <c r="I231" s="181"/>
      <c r="J231" s="182">
        <f>ROUND(I231*H231,2)</f>
        <v>0</v>
      </c>
      <c r="K231" s="178" t="s">
        <v>128</v>
      </c>
      <c r="L231" s="41"/>
      <c r="M231" s="183" t="s">
        <v>28</v>
      </c>
      <c r="N231" s="184" t="s">
        <v>47</v>
      </c>
      <c r="O231" s="67"/>
      <c r="P231" s="185">
        <f>O231*H231</f>
        <v>0</v>
      </c>
      <c r="Q231" s="185">
        <v>0.00017</v>
      </c>
      <c r="R231" s="185">
        <f>Q231*H231</f>
        <v>0.001462</v>
      </c>
      <c r="S231" s="185">
        <v>0</v>
      </c>
      <c r="T231" s="186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187" t="s">
        <v>129</v>
      </c>
      <c r="AT231" s="187" t="s">
        <v>124</v>
      </c>
      <c r="AU231" s="187" t="s">
        <v>84</v>
      </c>
      <c r="AY231" s="19" t="s">
        <v>122</v>
      </c>
      <c r="BE231" s="188">
        <f>IF(N231="základní",J231,0)</f>
        <v>0</v>
      </c>
      <c r="BF231" s="188">
        <f>IF(N231="snížená",J231,0)</f>
        <v>0</v>
      </c>
      <c r="BG231" s="188">
        <f>IF(N231="zákl. přenesená",J231,0)</f>
        <v>0</v>
      </c>
      <c r="BH231" s="188">
        <f>IF(N231="sníž. přenesená",J231,0)</f>
        <v>0</v>
      </c>
      <c r="BI231" s="188">
        <f>IF(N231="nulová",J231,0)</f>
        <v>0</v>
      </c>
      <c r="BJ231" s="19" t="s">
        <v>129</v>
      </c>
      <c r="BK231" s="188">
        <f>ROUND(I231*H231,2)</f>
        <v>0</v>
      </c>
      <c r="BL231" s="19" t="s">
        <v>129</v>
      </c>
      <c r="BM231" s="187" t="s">
        <v>532</v>
      </c>
    </row>
    <row r="232" spans="1:47" s="2" customFormat="1" ht="10.2">
      <c r="A232" s="36"/>
      <c r="B232" s="37"/>
      <c r="C232" s="38"/>
      <c r="D232" s="189" t="s">
        <v>131</v>
      </c>
      <c r="E232" s="38"/>
      <c r="F232" s="190" t="s">
        <v>533</v>
      </c>
      <c r="G232" s="38"/>
      <c r="H232" s="38"/>
      <c r="I232" s="191"/>
      <c r="J232" s="38"/>
      <c r="K232" s="38"/>
      <c r="L232" s="41"/>
      <c r="M232" s="192"/>
      <c r="N232" s="193"/>
      <c r="O232" s="67"/>
      <c r="P232" s="67"/>
      <c r="Q232" s="67"/>
      <c r="R232" s="67"/>
      <c r="S232" s="67"/>
      <c r="T232" s="68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131</v>
      </c>
      <c r="AU232" s="19" t="s">
        <v>84</v>
      </c>
    </row>
    <row r="233" spans="1:47" s="2" customFormat="1" ht="10.2">
      <c r="A233" s="36"/>
      <c r="B233" s="37"/>
      <c r="C233" s="38"/>
      <c r="D233" s="194" t="s">
        <v>133</v>
      </c>
      <c r="E233" s="38"/>
      <c r="F233" s="195" t="s">
        <v>534</v>
      </c>
      <c r="G233" s="38"/>
      <c r="H233" s="38"/>
      <c r="I233" s="191"/>
      <c r="J233" s="38"/>
      <c r="K233" s="38"/>
      <c r="L233" s="41"/>
      <c r="M233" s="192"/>
      <c r="N233" s="193"/>
      <c r="O233" s="67"/>
      <c r="P233" s="67"/>
      <c r="Q233" s="67"/>
      <c r="R233" s="67"/>
      <c r="S233" s="67"/>
      <c r="T233" s="68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133</v>
      </c>
      <c r="AU233" s="19" t="s">
        <v>84</v>
      </c>
    </row>
    <row r="234" spans="2:51" s="13" customFormat="1" ht="10.2">
      <c r="B234" s="196"/>
      <c r="C234" s="197"/>
      <c r="D234" s="189" t="s">
        <v>135</v>
      </c>
      <c r="E234" s="198" t="s">
        <v>28</v>
      </c>
      <c r="F234" s="199" t="s">
        <v>528</v>
      </c>
      <c r="G234" s="197"/>
      <c r="H234" s="198" t="s">
        <v>28</v>
      </c>
      <c r="I234" s="200"/>
      <c r="J234" s="197"/>
      <c r="K234" s="197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135</v>
      </c>
      <c r="AU234" s="205" t="s">
        <v>84</v>
      </c>
      <c r="AV234" s="13" t="s">
        <v>82</v>
      </c>
      <c r="AW234" s="13" t="s">
        <v>35</v>
      </c>
      <c r="AX234" s="13" t="s">
        <v>74</v>
      </c>
      <c r="AY234" s="205" t="s">
        <v>122</v>
      </c>
    </row>
    <row r="235" spans="2:51" s="14" customFormat="1" ht="10.2">
      <c r="B235" s="206"/>
      <c r="C235" s="207"/>
      <c r="D235" s="189" t="s">
        <v>135</v>
      </c>
      <c r="E235" s="208" t="s">
        <v>28</v>
      </c>
      <c r="F235" s="209" t="s">
        <v>535</v>
      </c>
      <c r="G235" s="207"/>
      <c r="H235" s="210">
        <v>8.6</v>
      </c>
      <c r="I235" s="211"/>
      <c r="J235" s="207"/>
      <c r="K235" s="207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135</v>
      </c>
      <c r="AU235" s="216" t="s">
        <v>84</v>
      </c>
      <c r="AV235" s="14" t="s">
        <v>84</v>
      </c>
      <c r="AW235" s="14" t="s">
        <v>35</v>
      </c>
      <c r="AX235" s="14" t="s">
        <v>82</v>
      </c>
      <c r="AY235" s="216" t="s">
        <v>122</v>
      </c>
    </row>
    <row r="236" spans="1:65" s="2" customFormat="1" ht="16.5" customHeight="1">
      <c r="A236" s="36"/>
      <c r="B236" s="37"/>
      <c r="C236" s="176" t="s">
        <v>357</v>
      </c>
      <c r="D236" s="176" t="s">
        <v>124</v>
      </c>
      <c r="E236" s="177" t="s">
        <v>536</v>
      </c>
      <c r="F236" s="178" t="s">
        <v>537</v>
      </c>
      <c r="G236" s="179" t="s">
        <v>173</v>
      </c>
      <c r="H236" s="180">
        <v>5.6</v>
      </c>
      <c r="I236" s="181"/>
      <c r="J236" s="182">
        <f>ROUND(I236*H236,2)</f>
        <v>0</v>
      </c>
      <c r="K236" s="178" t="s">
        <v>128</v>
      </c>
      <c r="L236" s="41"/>
      <c r="M236" s="183" t="s">
        <v>28</v>
      </c>
      <c r="N236" s="184" t="s">
        <v>47</v>
      </c>
      <c r="O236" s="67"/>
      <c r="P236" s="185">
        <f>O236*H236</f>
        <v>0</v>
      </c>
      <c r="Q236" s="185">
        <v>0</v>
      </c>
      <c r="R236" s="185">
        <f>Q236*H236</f>
        <v>0</v>
      </c>
      <c r="S236" s="185">
        <v>2.2</v>
      </c>
      <c r="T236" s="186">
        <f>S236*H236</f>
        <v>12.32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7" t="s">
        <v>129</v>
      </c>
      <c r="AT236" s="187" t="s">
        <v>124</v>
      </c>
      <c r="AU236" s="187" t="s">
        <v>84</v>
      </c>
      <c r="AY236" s="19" t="s">
        <v>122</v>
      </c>
      <c r="BE236" s="188">
        <f>IF(N236="základní",J236,0)</f>
        <v>0</v>
      </c>
      <c r="BF236" s="188">
        <f>IF(N236="snížená",J236,0)</f>
        <v>0</v>
      </c>
      <c r="BG236" s="188">
        <f>IF(N236="zákl. přenesená",J236,0)</f>
        <v>0</v>
      </c>
      <c r="BH236" s="188">
        <f>IF(N236="sníž. přenesená",J236,0)</f>
        <v>0</v>
      </c>
      <c r="BI236" s="188">
        <f>IF(N236="nulová",J236,0)</f>
        <v>0</v>
      </c>
      <c r="BJ236" s="19" t="s">
        <v>129</v>
      </c>
      <c r="BK236" s="188">
        <f>ROUND(I236*H236,2)</f>
        <v>0</v>
      </c>
      <c r="BL236" s="19" t="s">
        <v>129</v>
      </c>
      <c r="BM236" s="187" t="s">
        <v>538</v>
      </c>
    </row>
    <row r="237" spans="1:47" s="2" customFormat="1" ht="10.2">
      <c r="A237" s="36"/>
      <c r="B237" s="37"/>
      <c r="C237" s="38"/>
      <c r="D237" s="189" t="s">
        <v>131</v>
      </c>
      <c r="E237" s="38"/>
      <c r="F237" s="190" t="s">
        <v>539</v>
      </c>
      <c r="G237" s="38"/>
      <c r="H237" s="38"/>
      <c r="I237" s="191"/>
      <c r="J237" s="38"/>
      <c r="K237" s="38"/>
      <c r="L237" s="41"/>
      <c r="M237" s="192"/>
      <c r="N237" s="193"/>
      <c r="O237" s="67"/>
      <c r="P237" s="67"/>
      <c r="Q237" s="67"/>
      <c r="R237" s="67"/>
      <c r="S237" s="67"/>
      <c r="T237" s="68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131</v>
      </c>
      <c r="AU237" s="19" t="s">
        <v>84</v>
      </c>
    </row>
    <row r="238" spans="1:47" s="2" customFormat="1" ht="10.2">
      <c r="A238" s="36"/>
      <c r="B238" s="37"/>
      <c r="C238" s="38"/>
      <c r="D238" s="194" t="s">
        <v>133</v>
      </c>
      <c r="E238" s="38"/>
      <c r="F238" s="195" t="s">
        <v>540</v>
      </c>
      <c r="G238" s="38"/>
      <c r="H238" s="38"/>
      <c r="I238" s="191"/>
      <c r="J238" s="38"/>
      <c r="K238" s="38"/>
      <c r="L238" s="41"/>
      <c r="M238" s="192"/>
      <c r="N238" s="193"/>
      <c r="O238" s="67"/>
      <c r="P238" s="67"/>
      <c r="Q238" s="67"/>
      <c r="R238" s="67"/>
      <c r="S238" s="67"/>
      <c r="T238" s="6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133</v>
      </c>
      <c r="AU238" s="19" t="s">
        <v>84</v>
      </c>
    </row>
    <row r="239" spans="2:51" s="13" customFormat="1" ht="10.2">
      <c r="B239" s="196"/>
      <c r="C239" s="197"/>
      <c r="D239" s="189" t="s">
        <v>135</v>
      </c>
      <c r="E239" s="198" t="s">
        <v>28</v>
      </c>
      <c r="F239" s="199" t="s">
        <v>541</v>
      </c>
      <c r="G239" s="197"/>
      <c r="H239" s="198" t="s">
        <v>28</v>
      </c>
      <c r="I239" s="200"/>
      <c r="J239" s="197"/>
      <c r="K239" s="197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135</v>
      </c>
      <c r="AU239" s="205" t="s">
        <v>84</v>
      </c>
      <c r="AV239" s="13" t="s">
        <v>82</v>
      </c>
      <c r="AW239" s="13" t="s">
        <v>35</v>
      </c>
      <c r="AX239" s="13" t="s">
        <v>74</v>
      </c>
      <c r="AY239" s="205" t="s">
        <v>122</v>
      </c>
    </row>
    <row r="240" spans="2:51" s="14" customFormat="1" ht="10.2">
      <c r="B240" s="206"/>
      <c r="C240" s="207"/>
      <c r="D240" s="189" t="s">
        <v>135</v>
      </c>
      <c r="E240" s="208" t="s">
        <v>28</v>
      </c>
      <c r="F240" s="209" t="s">
        <v>542</v>
      </c>
      <c r="G240" s="207"/>
      <c r="H240" s="210">
        <v>5.6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135</v>
      </c>
      <c r="AU240" s="216" t="s">
        <v>84</v>
      </c>
      <c r="AV240" s="14" t="s">
        <v>84</v>
      </c>
      <c r="AW240" s="14" t="s">
        <v>35</v>
      </c>
      <c r="AX240" s="14" t="s">
        <v>82</v>
      </c>
      <c r="AY240" s="216" t="s">
        <v>122</v>
      </c>
    </row>
    <row r="241" spans="1:65" s="2" customFormat="1" ht="16.5" customHeight="1">
      <c r="A241" s="36"/>
      <c r="B241" s="37"/>
      <c r="C241" s="176" t="s">
        <v>365</v>
      </c>
      <c r="D241" s="176" t="s">
        <v>124</v>
      </c>
      <c r="E241" s="177" t="s">
        <v>543</v>
      </c>
      <c r="F241" s="178" t="s">
        <v>544</v>
      </c>
      <c r="G241" s="179" t="s">
        <v>173</v>
      </c>
      <c r="H241" s="180">
        <v>4.8</v>
      </c>
      <c r="I241" s="181"/>
      <c r="J241" s="182">
        <f>ROUND(I241*H241,2)</f>
        <v>0</v>
      </c>
      <c r="K241" s="178" t="s">
        <v>128</v>
      </c>
      <c r="L241" s="41"/>
      <c r="M241" s="183" t="s">
        <v>28</v>
      </c>
      <c r="N241" s="184" t="s">
        <v>47</v>
      </c>
      <c r="O241" s="67"/>
      <c r="P241" s="185">
        <f>O241*H241</f>
        <v>0</v>
      </c>
      <c r="Q241" s="185">
        <v>0</v>
      </c>
      <c r="R241" s="185">
        <f>Q241*H241</f>
        <v>0</v>
      </c>
      <c r="S241" s="185">
        <v>2.9</v>
      </c>
      <c r="T241" s="186">
        <f>S241*H241</f>
        <v>13.92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7" t="s">
        <v>129</v>
      </c>
      <c r="AT241" s="187" t="s">
        <v>124</v>
      </c>
      <c r="AU241" s="187" t="s">
        <v>84</v>
      </c>
      <c r="AY241" s="19" t="s">
        <v>122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9" t="s">
        <v>129</v>
      </c>
      <c r="BK241" s="188">
        <f>ROUND(I241*H241,2)</f>
        <v>0</v>
      </c>
      <c r="BL241" s="19" t="s">
        <v>129</v>
      </c>
      <c r="BM241" s="187" t="s">
        <v>545</v>
      </c>
    </row>
    <row r="242" spans="1:47" s="2" customFormat="1" ht="19.2">
      <c r="A242" s="36"/>
      <c r="B242" s="37"/>
      <c r="C242" s="38"/>
      <c r="D242" s="189" t="s">
        <v>131</v>
      </c>
      <c r="E242" s="38"/>
      <c r="F242" s="190" t="s">
        <v>546</v>
      </c>
      <c r="G242" s="38"/>
      <c r="H242" s="38"/>
      <c r="I242" s="191"/>
      <c r="J242" s="38"/>
      <c r="K242" s="38"/>
      <c r="L242" s="41"/>
      <c r="M242" s="192"/>
      <c r="N242" s="193"/>
      <c r="O242" s="67"/>
      <c r="P242" s="67"/>
      <c r="Q242" s="67"/>
      <c r="R242" s="67"/>
      <c r="S242" s="67"/>
      <c r="T242" s="68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131</v>
      </c>
      <c r="AU242" s="19" t="s">
        <v>84</v>
      </c>
    </row>
    <row r="243" spans="1:47" s="2" customFormat="1" ht="10.2">
      <c r="A243" s="36"/>
      <c r="B243" s="37"/>
      <c r="C243" s="38"/>
      <c r="D243" s="194" t="s">
        <v>133</v>
      </c>
      <c r="E243" s="38"/>
      <c r="F243" s="195" t="s">
        <v>547</v>
      </c>
      <c r="G243" s="38"/>
      <c r="H243" s="38"/>
      <c r="I243" s="191"/>
      <c r="J243" s="38"/>
      <c r="K243" s="38"/>
      <c r="L243" s="41"/>
      <c r="M243" s="192"/>
      <c r="N243" s="193"/>
      <c r="O243" s="67"/>
      <c r="P243" s="67"/>
      <c r="Q243" s="67"/>
      <c r="R243" s="67"/>
      <c r="S243" s="67"/>
      <c r="T243" s="68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133</v>
      </c>
      <c r="AU243" s="19" t="s">
        <v>84</v>
      </c>
    </row>
    <row r="244" spans="2:51" s="13" customFormat="1" ht="10.2">
      <c r="B244" s="196"/>
      <c r="C244" s="197"/>
      <c r="D244" s="189" t="s">
        <v>135</v>
      </c>
      <c r="E244" s="198" t="s">
        <v>28</v>
      </c>
      <c r="F244" s="199" t="s">
        <v>548</v>
      </c>
      <c r="G244" s="197"/>
      <c r="H244" s="198" t="s">
        <v>28</v>
      </c>
      <c r="I244" s="200"/>
      <c r="J244" s="197"/>
      <c r="K244" s="197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135</v>
      </c>
      <c r="AU244" s="205" t="s">
        <v>84</v>
      </c>
      <c r="AV244" s="13" t="s">
        <v>82</v>
      </c>
      <c r="AW244" s="13" t="s">
        <v>35</v>
      </c>
      <c r="AX244" s="13" t="s">
        <v>74</v>
      </c>
      <c r="AY244" s="205" t="s">
        <v>122</v>
      </c>
    </row>
    <row r="245" spans="2:51" s="14" customFormat="1" ht="10.2">
      <c r="B245" s="206"/>
      <c r="C245" s="207"/>
      <c r="D245" s="189" t="s">
        <v>135</v>
      </c>
      <c r="E245" s="208" t="s">
        <v>28</v>
      </c>
      <c r="F245" s="209" t="s">
        <v>497</v>
      </c>
      <c r="G245" s="207"/>
      <c r="H245" s="210">
        <v>4.8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135</v>
      </c>
      <c r="AU245" s="216" t="s">
        <v>84</v>
      </c>
      <c r="AV245" s="14" t="s">
        <v>84</v>
      </c>
      <c r="AW245" s="14" t="s">
        <v>35</v>
      </c>
      <c r="AX245" s="14" t="s">
        <v>82</v>
      </c>
      <c r="AY245" s="216" t="s">
        <v>122</v>
      </c>
    </row>
    <row r="246" spans="1:65" s="2" customFormat="1" ht="16.5" customHeight="1">
      <c r="A246" s="36"/>
      <c r="B246" s="37"/>
      <c r="C246" s="176" t="s">
        <v>373</v>
      </c>
      <c r="D246" s="176" t="s">
        <v>124</v>
      </c>
      <c r="E246" s="177" t="s">
        <v>549</v>
      </c>
      <c r="F246" s="178" t="s">
        <v>550</v>
      </c>
      <c r="G246" s="179" t="s">
        <v>173</v>
      </c>
      <c r="H246" s="180">
        <v>6.4</v>
      </c>
      <c r="I246" s="181"/>
      <c r="J246" s="182">
        <f>ROUND(I246*H246,2)</f>
        <v>0</v>
      </c>
      <c r="K246" s="178" t="s">
        <v>128</v>
      </c>
      <c r="L246" s="41"/>
      <c r="M246" s="183" t="s">
        <v>28</v>
      </c>
      <c r="N246" s="184" t="s">
        <v>47</v>
      </c>
      <c r="O246" s="67"/>
      <c r="P246" s="185">
        <f>O246*H246</f>
        <v>0</v>
      </c>
      <c r="Q246" s="185">
        <v>0</v>
      </c>
      <c r="R246" s="185">
        <f>Q246*H246</f>
        <v>0</v>
      </c>
      <c r="S246" s="185">
        <v>2.2</v>
      </c>
      <c r="T246" s="186">
        <f>S246*H246</f>
        <v>14.080000000000002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87" t="s">
        <v>129</v>
      </c>
      <c r="AT246" s="187" t="s">
        <v>124</v>
      </c>
      <c r="AU246" s="187" t="s">
        <v>84</v>
      </c>
      <c r="AY246" s="19" t="s">
        <v>122</v>
      </c>
      <c r="BE246" s="188">
        <f>IF(N246="základní",J246,0)</f>
        <v>0</v>
      </c>
      <c r="BF246" s="188">
        <f>IF(N246="snížená",J246,0)</f>
        <v>0</v>
      </c>
      <c r="BG246" s="188">
        <f>IF(N246="zákl. přenesená",J246,0)</f>
        <v>0</v>
      </c>
      <c r="BH246" s="188">
        <f>IF(N246="sníž. přenesená",J246,0)</f>
        <v>0</v>
      </c>
      <c r="BI246" s="188">
        <f>IF(N246="nulová",J246,0)</f>
        <v>0</v>
      </c>
      <c r="BJ246" s="19" t="s">
        <v>129</v>
      </c>
      <c r="BK246" s="188">
        <f>ROUND(I246*H246,2)</f>
        <v>0</v>
      </c>
      <c r="BL246" s="19" t="s">
        <v>129</v>
      </c>
      <c r="BM246" s="187" t="s">
        <v>551</v>
      </c>
    </row>
    <row r="247" spans="1:47" s="2" customFormat="1" ht="19.2">
      <c r="A247" s="36"/>
      <c r="B247" s="37"/>
      <c r="C247" s="38"/>
      <c r="D247" s="189" t="s">
        <v>131</v>
      </c>
      <c r="E247" s="38"/>
      <c r="F247" s="190" t="s">
        <v>552</v>
      </c>
      <c r="G247" s="38"/>
      <c r="H247" s="38"/>
      <c r="I247" s="191"/>
      <c r="J247" s="38"/>
      <c r="K247" s="38"/>
      <c r="L247" s="41"/>
      <c r="M247" s="192"/>
      <c r="N247" s="193"/>
      <c r="O247" s="67"/>
      <c r="P247" s="67"/>
      <c r="Q247" s="67"/>
      <c r="R247" s="67"/>
      <c r="S247" s="67"/>
      <c r="T247" s="68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131</v>
      </c>
      <c r="AU247" s="19" t="s">
        <v>84</v>
      </c>
    </row>
    <row r="248" spans="1:47" s="2" customFormat="1" ht="10.2">
      <c r="A248" s="36"/>
      <c r="B248" s="37"/>
      <c r="C248" s="38"/>
      <c r="D248" s="194" t="s">
        <v>133</v>
      </c>
      <c r="E248" s="38"/>
      <c r="F248" s="195" t="s">
        <v>553</v>
      </c>
      <c r="G248" s="38"/>
      <c r="H248" s="38"/>
      <c r="I248" s="191"/>
      <c r="J248" s="38"/>
      <c r="K248" s="38"/>
      <c r="L248" s="41"/>
      <c r="M248" s="192"/>
      <c r="N248" s="193"/>
      <c r="O248" s="67"/>
      <c r="P248" s="67"/>
      <c r="Q248" s="67"/>
      <c r="R248" s="67"/>
      <c r="S248" s="67"/>
      <c r="T248" s="68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133</v>
      </c>
      <c r="AU248" s="19" t="s">
        <v>84</v>
      </c>
    </row>
    <row r="249" spans="2:51" s="13" customFormat="1" ht="10.2">
      <c r="B249" s="196"/>
      <c r="C249" s="197"/>
      <c r="D249" s="189" t="s">
        <v>135</v>
      </c>
      <c r="E249" s="198" t="s">
        <v>28</v>
      </c>
      <c r="F249" s="199" t="s">
        <v>554</v>
      </c>
      <c r="G249" s="197"/>
      <c r="H249" s="198" t="s">
        <v>28</v>
      </c>
      <c r="I249" s="200"/>
      <c r="J249" s="197"/>
      <c r="K249" s="197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135</v>
      </c>
      <c r="AU249" s="205" t="s">
        <v>84</v>
      </c>
      <c r="AV249" s="13" t="s">
        <v>82</v>
      </c>
      <c r="AW249" s="13" t="s">
        <v>35</v>
      </c>
      <c r="AX249" s="13" t="s">
        <v>74</v>
      </c>
      <c r="AY249" s="205" t="s">
        <v>122</v>
      </c>
    </row>
    <row r="250" spans="2:51" s="14" customFormat="1" ht="10.2">
      <c r="B250" s="206"/>
      <c r="C250" s="207"/>
      <c r="D250" s="189" t="s">
        <v>135</v>
      </c>
      <c r="E250" s="208" t="s">
        <v>28</v>
      </c>
      <c r="F250" s="209" t="s">
        <v>447</v>
      </c>
      <c r="G250" s="207"/>
      <c r="H250" s="210">
        <v>6.4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135</v>
      </c>
      <c r="AU250" s="216" t="s">
        <v>84</v>
      </c>
      <c r="AV250" s="14" t="s">
        <v>84</v>
      </c>
      <c r="AW250" s="14" t="s">
        <v>35</v>
      </c>
      <c r="AX250" s="14" t="s">
        <v>82</v>
      </c>
      <c r="AY250" s="216" t="s">
        <v>122</v>
      </c>
    </row>
    <row r="251" spans="2:63" s="12" customFormat="1" ht="22.8" customHeight="1">
      <c r="B251" s="160"/>
      <c r="C251" s="161"/>
      <c r="D251" s="162" t="s">
        <v>73</v>
      </c>
      <c r="E251" s="174" t="s">
        <v>371</v>
      </c>
      <c r="F251" s="174" t="s">
        <v>372</v>
      </c>
      <c r="G251" s="161"/>
      <c r="H251" s="161"/>
      <c r="I251" s="164"/>
      <c r="J251" s="175">
        <f>BK251</f>
        <v>0</v>
      </c>
      <c r="K251" s="161"/>
      <c r="L251" s="166"/>
      <c r="M251" s="167"/>
      <c r="N251" s="168"/>
      <c r="O251" s="168"/>
      <c r="P251" s="169">
        <f>SUM(P252:P264)</f>
        <v>0</v>
      </c>
      <c r="Q251" s="168"/>
      <c r="R251" s="169">
        <f>SUM(R252:R264)</f>
        <v>0</v>
      </c>
      <c r="S251" s="168"/>
      <c r="T251" s="170">
        <f>SUM(T252:T264)</f>
        <v>0</v>
      </c>
      <c r="AR251" s="171" t="s">
        <v>82</v>
      </c>
      <c r="AT251" s="172" t="s">
        <v>73</v>
      </c>
      <c r="AU251" s="172" t="s">
        <v>82</v>
      </c>
      <c r="AY251" s="171" t="s">
        <v>122</v>
      </c>
      <c r="BK251" s="173">
        <f>SUM(BK252:BK264)</f>
        <v>0</v>
      </c>
    </row>
    <row r="252" spans="1:65" s="2" customFormat="1" ht="16.5" customHeight="1">
      <c r="A252" s="36"/>
      <c r="B252" s="37"/>
      <c r="C252" s="176" t="s">
        <v>555</v>
      </c>
      <c r="D252" s="176" t="s">
        <v>124</v>
      </c>
      <c r="E252" s="177" t="s">
        <v>374</v>
      </c>
      <c r="F252" s="178" t="s">
        <v>375</v>
      </c>
      <c r="G252" s="179" t="s">
        <v>259</v>
      </c>
      <c r="H252" s="180">
        <v>13.44</v>
      </c>
      <c r="I252" s="181"/>
      <c r="J252" s="182">
        <f>ROUND(I252*H252,2)</f>
        <v>0</v>
      </c>
      <c r="K252" s="178" t="s">
        <v>28</v>
      </c>
      <c r="L252" s="41"/>
      <c r="M252" s="183" t="s">
        <v>28</v>
      </c>
      <c r="N252" s="184" t="s">
        <v>47</v>
      </c>
      <c r="O252" s="67"/>
      <c r="P252" s="185">
        <f>O252*H252</f>
        <v>0</v>
      </c>
      <c r="Q252" s="185">
        <v>0</v>
      </c>
      <c r="R252" s="185">
        <f>Q252*H252</f>
        <v>0</v>
      </c>
      <c r="S252" s="185">
        <v>0</v>
      </c>
      <c r="T252" s="186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87" t="s">
        <v>129</v>
      </c>
      <c r="AT252" s="187" t="s">
        <v>124</v>
      </c>
      <c r="AU252" s="187" t="s">
        <v>84</v>
      </c>
      <c r="AY252" s="19" t="s">
        <v>122</v>
      </c>
      <c r="BE252" s="188">
        <f>IF(N252="základní",J252,0)</f>
        <v>0</v>
      </c>
      <c r="BF252" s="188">
        <f>IF(N252="snížená",J252,0)</f>
        <v>0</v>
      </c>
      <c r="BG252" s="188">
        <f>IF(N252="zákl. přenesená",J252,0)</f>
        <v>0</v>
      </c>
      <c r="BH252" s="188">
        <f>IF(N252="sníž. přenesená",J252,0)</f>
        <v>0</v>
      </c>
      <c r="BI252" s="188">
        <f>IF(N252="nulová",J252,0)</f>
        <v>0</v>
      </c>
      <c r="BJ252" s="19" t="s">
        <v>129</v>
      </c>
      <c r="BK252" s="188">
        <f>ROUND(I252*H252,2)</f>
        <v>0</v>
      </c>
      <c r="BL252" s="19" t="s">
        <v>129</v>
      </c>
      <c r="BM252" s="187" t="s">
        <v>556</v>
      </c>
    </row>
    <row r="253" spans="1:47" s="2" customFormat="1" ht="10.2">
      <c r="A253" s="36"/>
      <c r="B253" s="37"/>
      <c r="C253" s="38"/>
      <c r="D253" s="189" t="s">
        <v>131</v>
      </c>
      <c r="E253" s="38"/>
      <c r="F253" s="190" t="s">
        <v>377</v>
      </c>
      <c r="G253" s="38"/>
      <c r="H253" s="38"/>
      <c r="I253" s="191"/>
      <c r="J253" s="38"/>
      <c r="K253" s="38"/>
      <c r="L253" s="41"/>
      <c r="M253" s="192"/>
      <c r="N253" s="193"/>
      <c r="O253" s="67"/>
      <c r="P253" s="67"/>
      <c r="Q253" s="67"/>
      <c r="R253" s="67"/>
      <c r="S253" s="67"/>
      <c r="T253" s="68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131</v>
      </c>
      <c r="AU253" s="19" t="s">
        <v>84</v>
      </c>
    </row>
    <row r="254" spans="2:51" s="13" customFormat="1" ht="10.2">
      <c r="B254" s="196"/>
      <c r="C254" s="197"/>
      <c r="D254" s="189" t="s">
        <v>135</v>
      </c>
      <c r="E254" s="198" t="s">
        <v>28</v>
      </c>
      <c r="F254" s="199" t="s">
        <v>432</v>
      </c>
      <c r="G254" s="197"/>
      <c r="H254" s="198" t="s">
        <v>28</v>
      </c>
      <c r="I254" s="200"/>
      <c r="J254" s="197"/>
      <c r="K254" s="197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135</v>
      </c>
      <c r="AU254" s="205" t="s">
        <v>84</v>
      </c>
      <c r="AV254" s="13" t="s">
        <v>82</v>
      </c>
      <c r="AW254" s="13" t="s">
        <v>35</v>
      </c>
      <c r="AX254" s="13" t="s">
        <v>74</v>
      </c>
      <c r="AY254" s="205" t="s">
        <v>122</v>
      </c>
    </row>
    <row r="255" spans="2:51" s="13" customFormat="1" ht="10.2">
      <c r="B255" s="196"/>
      <c r="C255" s="197"/>
      <c r="D255" s="189" t="s">
        <v>135</v>
      </c>
      <c r="E255" s="198" t="s">
        <v>28</v>
      </c>
      <c r="F255" s="199" t="s">
        <v>557</v>
      </c>
      <c r="G255" s="197"/>
      <c r="H255" s="198" t="s">
        <v>28</v>
      </c>
      <c r="I255" s="200"/>
      <c r="J255" s="197"/>
      <c r="K255" s="197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135</v>
      </c>
      <c r="AU255" s="205" t="s">
        <v>84</v>
      </c>
      <c r="AV255" s="13" t="s">
        <v>82</v>
      </c>
      <c r="AW255" s="13" t="s">
        <v>35</v>
      </c>
      <c r="AX255" s="13" t="s">
        <v>74</v>
      </c>
      <c r="AY255" s="205" t="s">
        <v>122</v>
      </c>
    </row>
    <row r="256" spans="2:51" s="14" customFormat="1" ht="10.2">
      <c r="B256" s="206"/>
      <c r="C256" s="207"/>
      <c r="D256" s="189" t="s">
        <v>135</v>
      </c>
      <c r="E256" s="208" t="s">
        <v>28</v>
      </c>
      <c r="F256" s="209" t="s">
        <v>558</v>
      </c>
      <c r="G256" s="207"/>
      <c r="H256" s="210">
        <v>13.44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135</v>
      </c>
      <c r="AU256" s="216" t="s">
        <v>84</v>
      </c>
      <c r="AV256" s="14" t="s">
        <v>84</v>
      </c>
      <c r="AW256" s="14" t="s">
        <v>35</v>
      </c>
      <c r="AX256" s="14" t="s">
        <v>82</v>
      </c>
      <c r="AY256" s="216" t="s">
        <v>122</v>
      </c>
    </row>
    <row r="257" spans="1:65" s="2" customFormat="1" ht="16.5" customHeight="1">
      <c r="A257" s="36"/>
      <c r="B257" s="37"/>
      <c r="C257" s="176" t="s">
        <v>559</v>
      </c>
      <c r="D257" s="176" t="s">
        <v>124</v>
      </c>
      <c r="E257" s="177" t="s">
        <v>560</v>
      </c>
      <c r="F257" s="178" t="s">
        <v>561</v>
      </c>
      <c r="G257" s="179" t="s">
        <v>259</v>
      </c>
      <c r="H257" s="180">
        <v>26.4</v>
      </c>
      <c r="I257" s="181"/>
      <c r="J257" s="182">
        <f>ROUND(I257*H257,2)</f>
        <v>0</v>
      </c>
      <c r="K257" s="178" t="s">
        <v>28</v>
      </c>
      <c r="L257" s="41"/>
      <c r="M257" s="183" t="s">
        <v>28</v>
      </c>
      <c r="N257" s="184" t="s">
        <v>47</v>
      </c>
      <c r="O257" s="67"/>
      <c r="P257" s="185">
        <f>O257*H257</f>
        <v>0</v>
      </c>
      <c r="Q257" s="185">
        <v>0</v>
      </c>
      <c r="R257" s="185">
        <f>Q257*H257</f>
        <v>0</v>
      </c>
      <c r="S257" s="185">
        <v>0</v>
      </c>
      <c r="T257" s="186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187" t="s">
        <v>129</v>
      </c>
      <c r="AT257" s="187" t="s">
        <v>124</v>
      </c>
      <c r="AU257" s="187" t="s">
        <v>84</v>
      </c>
      <c r="AY257" s="19" t="s">
        <v>122</v>
      </c>
      <c r="BE257" s="188">
        <f>IF(N257="základní",J257,0)</f>
        <v>0</v>
      </c>
      <c r="BF257" s="188">
        <f>IF(N257="snížená",J257,0)</f>
        <v>0</v>
      </c>
      <c r="BG257" s="188">
        <f>IF(N257="zákl. přenesená",J257,0)</f>
        <v>0</v>
      </c>
      <c r="BH257" s="188">
        <f>IF(N257="sníž. přenesená",J257,0)</f>
        <v>0</v>
      </c>
      <c r="BI257" s="188">
        <f>IF(N257="nulová",J257,0)</f>
        <v>0</v>
      </c>
      <c r="BJ257" s="19" t="s">
        <v>129</v>
      </c>
      <c r="BK257" s="188">
        <f>ROUND(I257*H257,2)</f>
        <v>0</v>
      </c>
      <c r="BL257" s="19" t="s">
        <v>129</v>
      </c>
      <c r="BM257" s="187" t="s">
        <v>562</v>
      </c>
    </row>
    <row r="258" spans="1:47" s="2" customFormat="1" ht="10.2">
      <c r="A258" s="36"/>
      <c r="B258" s="37"/>
      <c r="C258" s="38"/>
      <c r="D258" s="189" t="s">
        <v>131</v>
      </c>
      <c r="E258" s="38"/>
      <c r="F258" s="190" t="s">
        <v>563</v>
      </c>
      <c r="G258" s="38"/>
      <c r="H258" s="38"/>
      <c r="I258" s="191"/>
      <c r="J258" s="38"/>
      <c r="K258" s="38"/>
      <c r="L258" s="41"/>
      <c r="M258" s="192"/>
      <c r="N258" s="193"/>
      <c r="O258" s="67"/>
      <c r="P258" s="67"/>
      <c r="Q258" s="67"/>
      <c r="R258" s="67"/>
      <c r="S258" s="67"/>
      <c r="T258" s="68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131</v>
      </c>
      <c r="AU258" s="19" t="s">
        <v>84</v>
      </c>
    </row>
    <row r="259" spans="2:51" s="13" customFormat="1" ht="10.2">
      <c r="B259" s="196"/>
      <c r="C259" s="197"/>
      <c r="D259" s="189" t="s">
        <v>135</v>
      </c>
      <c r="E259" s="198" t="s">
        <v>28</v>
      </c>
      <c r="F259" s="199" t="s">
        <v>432</v>
      </c>
      <c r="G259" s="197"/>
      <c r="H259" s="198" t="s">
        <v>28</v>
      </c>
      <c r="I259" s="200"/>
      <c r="J259" s="197"/>
      <c r="K259" s="197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135</v>
      </c>
      <c r="AU259" s="205" t="s">
        <v>84</v>
      </c>
      <c r="AV259" s="13" t="s">
        <v>82</v>
      </c>
      <c r="AW259" s="13" t="s">
        <v>35</v>
      </c>
      <c r="AX259" s="13" t="s">
        <v>74</v>
      </c>
      <c r="AY259" s="205" t="s">
        <v>122</v>
      </c>
    </row>
    <row r="260" spans="2:51" s="13" customFormat="1" ht="10.2">
      <c r="B260" s="196"/>
      <c r="C260" s="197"/>
      <c r="D260" s="189" t="s">
        <v>135</v>
      </c>
      <c r="E260" s="198" t="s">
        <v>28</v>
      </c>
      <c r="F260" s="199" t="s">
        <v>564</v>
      </c>
      <c r="G260" s="197"/>
      <c r="H260" s="198" t="s">
        <v>28</v>
      </c>
      <c r="I260" s="200"/>
      <c r="J260" s="197"/>
      <c r="K260" s="197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135</v>
      </c>
      <c r="AU260" s="205" t="s">
        <v>84</v>
      </c>
      <c r="AV260" s="13" t="s">
        <v>82</v>
      </c>
      <c r="AW260" s="13" t="s">
        <v>35</v>
      </c>
      <c r="AX260" s="13" t="s">
        <v>74</v>
      </c>
      <c r="AY260" s="205" t="s">
        <v>122</v>
      </c>
    </row>
    <row r="261" spans="2:51" s="14" customFormat="1" ht="10.2">
      <c r="B261" s="206"/>
      <c r="C261" s="207"/>
      <c r="D261" s="189" t="s">
        <v>135</v>
      </c>
      <c r="E261" s="208" t="s">
        <v>28</v>
      </c>
      <c r="F261" s="209" t="s">
        <v>565</v>
      </c>
      <c r="G261" s="207"/>
      <c r="H261" s="210">
        <v>14.08</v>
      </c>
      <c r="I261" s="211"/>
      <c r="J261" s="207"/>
      <c r="K261" s="207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135</v>
      </c>
      <c r="AU261" s="216" t="s">
        <v>84</v>
      </c>
      <c r="AV261" s="14" t="s">
        <v>84</v>
      </c>
      <c r="AW261" s="14" t="s">
        <v>35</v>
      </c>
      <c r="AX261" s="14" t="s">
        <v>74</v>
      </c>
      <c r="AY261" s="216" t="s">
        <v>122</v>
      </c>
    </row>
    <row r="262" spans="2:51" s="13" customFormat="1" ht="10.2">
      <c r="B262" s="196"/>
      <c r="C262" s="197"/>
      <c r="D262" s="189" t="s">
        <v>135</v>
      </c>
      <c r="E262" s="198" t="s">
        <v>28</v>
      </c>
      <c r="F262" s="199" t="s">
        <v>566</v>
      </c>
      <c r="G262" s="197"/>
      <c r="H262" s="198" t="s">
        <v>28</v>
      </c>
      <c r="I262" s="200"/>
      <c r="J262" s="197"/>
      <c r="K262" s="197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135</v>
      </c>
      <c r="AU262" s="205" t="s">
        <v>84</v>
      </c>
      <c r="AV262" s="13" t="s">
        <v>82</v>
      </c>
      <c r="AW262" s="13" t="s">
        <v>35</v>
      </c>
      <c r="AX262" s="13" t="s">
        <v>74</v>
      </c>
      <c r="AY262" s="205" t="s">
        <v>122</v>
      </c>
    </row>
    <row r="263" spans="2:51" s="14" customFormat="1" ht="10.2">
      <c r="B263" s="206"/>
      <c r="C263" s="207"/>
      <c r="D263" s="189" t="s">
        <v>135</v>
      </c>
      <c r="E263" s="208" t="s">
        <v>28</v>
      </c>
      <c r="F263" s="209" t="s">
        <v>567</v>
      </c>
      <c r="G263" s="207"/>
      <c r="H263" s="210">
        <v>12.32</v>
      </c>
      <c r="I263" s="211"/>
      <c r="J263" s="207"/>
      <c r="K263" s="207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135</v>
      </c>
      <c r="AU263" s="216" t="s">
        <v>84</v>
      </c>
      <c r="AV263" s="14" t="s">
        <v>84</v>
      </c>
      <c r="AW263" s="14" t="s">
        <v>35</v>
      </c>
      <c r="AX263" s="14" t="s">
        <v>74</v>
      </c>
      <c r="AY263" s="216" t="s">
        <v>122</v>
      </c>
    </row>
    <row r="264" spans="2:51" s="16" customFormat="1" ht="10.2">
      <c r="B264" s="228"/>
      <c r="C264" s="229"/>
      <c r="D264" s="189" t="s">
        <v>135</v>
      </c>
      <c r="E264" s="230" t="s">
        <v>28</v>
      </c>
      <c r="F264" s="231" t="s">
        <v>198</v>
      </c>
      <c r="G264" s="229"/>
      <c r="H264" s="232">
        <v>26.4</v>
      </c>
      <c r="I264" s="233"/>
      <c r="J264" s="229"/>
      <c r="K264" s="229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135</v>
      </c>
      <c r="AU264" s="238" t="s">
        <v>84</v>
      </c>
      <c r="AV264" s="16" t="s">
        <v>129</v>
      </c>
      <c r="AW264" s="16" t="s">
        <v>35</v>
      </c>
      <c r="AX264" s="16" t="s">
        <v>82</v>
      </c>
      <c r="AY264" s="238" t="s">
        <v>122</v>
      </c>
    </row>
    <row r="265" spans="2:63" s="12" customFormat="1" ht="22.8" customHeight="1">
      <c r="B265" s="160"/>
      <c r="C265" s="161"/>
      <c r="D265" s="162" t="s">
        <v>73</v>
      </c>
      <c r="E265" s="174" t="s">
        <v>387</v>
      </c>
      <c r="F265" s="174" t="s">
        <v>388</v>
      </c>
      <c r="G265" s="161"/>
      <c r="H265" s="161"/>
      <c r="I265" s="164"/>
      <c r="J265" s="175">
        <f>BK265</f>
        <v>0</v>
      </c>
      <c r="K265" s="161"/>
      <c r="L265" s="166"/>
      <c r="M265" s="167"/>
      <c r="N265" s="168"/>
      <c r="O265" s="168"/>
      <c r="P265" s="169">
        <f>SUM(P266:P268)</f>
        <v>0</v>
      </c>
      <c r="Q265" s="168"/>
      <c r="R265" s="169">
        <f>SUM(R266:R268)</f>
        <v>0</v>
      </c>
      <c r="S265" s="168"/>
      <c r="T265" s="170">
        <f>SUM(T266:T268)</f>
        <v>0</v>
      </c>
      <c r="AR265" s="171" t="s">
        <v>82</v>
      </c>
      <c r="AT265" s="172" t="s">
        <v>73</v>
      </c>
      <c r="AU265" s="172" t="s">
        <v>82</v>
      </c>
      <c r="AY265" s="171" t="s">
        <v>122</v>
      </c>
      <c r="BK265" s="173">
        <f>SUM(BK266:BK268)</f>
        <v>0</v>
      </c>
    </row>
    <row r="266" spans="1:65" s="2" customFormat="1" ht="16.5" customHeight="1">
      <c r="A266" s="36"/>
      <c r="B266" s="37"/>
      <c r="C266" s="176" t="s">
        <v>568</v>
      </c>
      <c r="D266" s="176" t="s">
        <v>124</v>
      </c>
      <c r="E266" s="177" t="s">
        <v>390</v>
      </c>
      <c r="F266" s="178" t="s">
        <v>391</v>
      </c>
      <c r="G266" s="179" t="s">
        <v>259</v>
      </c>
      <c r="H266" s="180">
        <v>15.33</v>
      </c>
      <c r="I266" s="181"/>
      <c r="J266" s="182">
        <f>ROUND(I266*H266,2)</f>
        <v>0</v>
      </c>
      <c r="K266" s="178" t="s">
        <v>128</v>
      </c>
      <c r="L266" s="41"/>
      <c r="M266" s="183" t="s">
        <v>28</v>
      </c>
      <c r="N266" s="184" t="s">
        <v>47</v>
      </c>
      <c r="O266" s="67"/>
      <c r="P266" s="185">
        <f>O266*H266</f>
        <v>0</v>
      </c>
      <c r="Q266" s="185">
        <v>0</v>
      </c>
      <c r="R266" s="185">
        <f>Q266*H266</f>
        <v>0</v>
      </c>
      <c r="S266" s="185">
        <v>0</v>
      </c>
      <c r="T266" s="186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87" t="s">
        <v>129</v>
      </c>
      <c r="AT266" s="187" t="s">
        <v>124</v>
      </c>
      <c r="AU266" s="187" t="s">
        <v>84</v>
      </c>
      <c r="AY266" s="19" t="s">
        <v>122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9" t="s">
        <v>129</v>
      </c>
      <c r="BK266" s="188">
        <f>ROUND(I266*H266,2)</f>
        <v>0</v>
      </c>
      <c r="BL266" s="19" t="s">
        <v>129</v>
      </c>
      <c r="BM266" s="187" t="s">
        <v>392</v>
      </c>
    </row>
    <row r="267" spans="1:47" s="2" customFormat="1" ht="10.2">
      <c r="A267" s="36"/>
      <c r="B267" s="37"/>
      <c r="C267" s="38"/>
      <c r="D267" s="189" t="s">
        <v>131</v>
      </c>
      <c r="E267" s="38"/>
      <c r="F267" s="190" t="s">
        <v>393</v>
      </c>
      <c r="G267" s="38"/>
      <c r="H267" s="38"/>
      <c r="I267" s="191"/>
      <c r="J267" s="38"/>
      <c r="K267" s="38"/>
      <c r="L267" s="41"/>
      <c r="M267" s="192"/>
      <c r="N267" s="193"/>
      <c r="O267" s="67"/>
      <c r="P267" s="67"/>
      <c r="Q267" s="67"/>
      <c r="R267" s="67"/>
      <c r="S267" s="67"/>
      <c r="T267" s="68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131</v>
      </c>
      <c r="AU267" s="19" t="s">
        <v>84</v>
      </c>
    </row>
    <row r="268" spans="1:47" s="2" customFormat="1" ht="10.2">
      <c r="A268" s="36"/>
      <c r="B268" s="37"/>
      <c r="C268" s="38"/>
      <c r="D268" s="194" t="s">
        <v>133</v>
      </c>
      <c r="E268" s="38"/>
      <c r="F268" s="195" t="s">
        <v>394</v>
      </c>
      <c r="G268" s="38"/>
      <c r="H268" s="38"/>
      <c r="I268" s="191"/>
      <c r="J268" s="38"/>
      <c r="K268" s="38"/>
      <c r="L268" s="41"/>
      <c r="M268" s="249"/>
      <c r="N268" s="250"/>
      <c r="O268" s="251"/>
      <c r="P268" s="251"/>
      <c r="Q268" s="251"/>
      <c r="R268" s="251"/>
      <c r="S268" s="251"/>
      <c r="T268" s="252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133</v>
      </c>
      <c r="AU268" s="19" t="s">
        <v>84</v>
      </c>
    </row>
    <row r="269" spans="1:31" s="2" customFormat="1" ht="6.9" customHeight="1">
      <c r="A269" s="36"/>
      <c r="B269" s="50"/>
      <c r="C269" s="51"/>
      <c r="D269" s="51"/>
      <c r="E269" s="51"/>
      <c r="F269" s="51"/>
      <c r="G269" s="51"/>
      <c r="H269" s="51"/>
      <c r="I269" s="51"/>
      <c r="J269" s="51"/>
      <c r="K269" s="51"/>
      <c r="L269" s="41"/>
      <c r="M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</row>
  </sheetData>
  <sheetProtection algorithmName="SHA-512" hashValue="ovR76pp4ZmWsHyBhyUFX1BM0x2XuGrgLcXM1Mk05RyZihKAAcR8q8rQbqrqVp0YXClbnQIGFiNQf9yA9c/HJpg==" saltValue="DAnGvWGVbiw4EhVqGyTjLIVuWRFDS83kmJquQD8ykekyRg6yrDdNHotWIRvHudTS2whzgycLye5lvSMNS5YvNA==" spinCount="100000" sheet="1" objects="1" scenarios="1" formatColumns="0" formatRows="0" autoFilter="0"/>
  <autoFilter ref="C85:K268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1_01/124353100"/>
    <hyperlink ref="F96" r:id="rId2" display="https://podminky.urs.cz/item/CS_URS_2021_01/131251100"/>
    <hyperlink ref="F101" r:id="rId3" display="https://podminky.urs.cz/item/CS_URS_2021_01/151101201"/>
    <hyperlink ref="F106" r:id="rId4" display="https://podminky.urs.cz/item/CS_URS_2021_01/151101211"/>
    <hyperlink ref="F109" r:id="rId5" display="https://podminky.urs.cz/item/CS_URS_2021_01/151101301"/>
    <hyperlink ref="F114" r:id="rId6" display="https://podminky.urs.cz/item/CS_URS_2021_01/151101311"/>
    <hyperlink ref="F117" r:id="rId7" display="https://podminky.urs.cz/item/CS_URS_2021_01/162251102"/>
    <hyperlink ref="F131" r:id="rId8" display="https://podminky.urs.cz/item/CS_URS_2021_01/171151111"/>
    <hyperlink ref="F140" r:id="rId9" display="https://podminky.urs.cz/item/CS_URS_2021_01/171251201"/>
    <hyperlink ref="F145" r:id="rId10" display="https://podminky.urs.cz/item/CS_URS_2021_01/181411121"/>
    <hyperlink ref="F159" r:id="rId11" display="https://podminky.urs.cz/item/CS_URS_2021_01/181951112"/>
    <hyperlink ref="F178" r:id="rId12" display="https://podminky.urs.cz/item/CS_URS_2021_01/211531111"/>
    <hyperlink ref="F183" r:id="rId13" display="https://podminky.urs.cz/item/CS_URS_2021_01/211971121"/>
    <hyperlink ref="F188" r:id="rId14" display="https://podminky.urs.cz/item/CS_URS_2021_01/69311067"/>
    <hyperlink ref="F198" r:id="rId15" display="https://podminky.urs.cz/item/CS_URS_2021_01/274315512"/>
    <hyperlink ref="F204" r:id="rId16" display="https://podminky.urs.cz/item/CS_URS_2021_01/321213345"/>
    <hyperlink ref="F209" r:id="rId17" display="https://podminky.urs.cz/item/CS_URS_2021_01/321311115"/>
    <hyperlink ref="F214" r:id="rId18" display="https://podminky.urs.cz/item/CS_URS_2021_01/321351010"/>
    <hyperlink ref="F219" r:id="rId19" display="https://podminky.urs.cz/item/CS_URS_2021_01/321352010"/>
    <hyperlink ref="F222" r:id="rId20" display="https://podminky.urs.cz/item/CS_URS_2021_01/321368211"/>
    <hyperlink ref="F228" r:id="rId21" display="https://podminky.urs.cz/item/CS_URS_2021_01/931992121"/>
    <hyperlink ref="F233" r:id="rId22" display="https://podminky.urs.cz/item/CS_URS_2021_01/931994142"/>
    <hyperlink ref="F238" r:id="rId23" display="https://podminky.urs.cz/item/CS_URS_2021_01/961043111"/>
    <hyperlink ref="F243" r:id="rId24" display="https://podminky.urs.cz/item/CS_URS_2021_01/966025111"/>
    <hyperlink ref="F248" r:id="rId25" display="https://podminky.urs.cz/item/CS_URS_2021_01/966045111"/>
    <hyperlink ref="F268" r:id="rId26" display="https://podminky.urs.cz/item/CS_URS_2021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AT2" s="19" t="s">
        <v>90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2"/>
      <c r="AT3" s="19" t="s">
        <v>84</v>
      </c>
    </row>
    <row r="4" spans="2:46" s="1" customFormat="1" ht="24.9" customHeight="1">
      <c r="B4" s="22"/>
      <c r="D4" s="106" t="s">
        <v>91</v>
      </c>
      <c r="L4" s="22"/>
      <c r="M4" s="107" t="s">
        <v>10</v>
      </c>
      <c r="AT4" s="19" t="s">
        <v>35</v>
      </c>
    </row>
    <row r="5" spans="2:12" s="1" customFormat="1" ht="6.9" customHeight="1">
      <c r="B5" s="22"/>
      <c r="L5" s="22"/>
    </row>
    <row r="6" spans="2:12" s="1" customFormat="1" ht="12" customHeight="1">
      <c r="B6" s="22"/>
      <c r="D6" s="108" t="s">
        <v>16</v>
      </c>
      <c r="L6" s="22"/>
    </row>
    <row r="7" spans="2:12" s="1" customFormat="1" ht="16.5" customHeight="1">
      <c r="B7" s="22"/>
      <c r="E7" s="377" t="str">
        <f>'Rekapitulace stavby'!K6</f>
        <v>Podolský ptok, Heřmanův Městec, opravy úpravy v parku, ř. km 12,850 - 13,500</v>
      </c>
      <c r="F7" s="378"/>
      <c r="G7" s="378"/>
      <c r="H7" s="378"/>
      <c r="L7" s="22"/>
    </row>
    <row r="8" spans="1:31" s="2" customFormat="1" ht="12" customHeight="1">
      <c r="A8" s="36"/>
      <c r="B8" s="41"/>
      <c r="C8" s="36"/>
      <c r="D8" s="108" t="s">
        <v>92</v>
      </c>
      <c r="E8" s="36"/>
      <c r="F8" s="36"/>
      <c r="G8" s="36"/>
      <c r="H8" s="36"/>
      <c r="I8" s="36"/>
      <c r="J8" s="36"/>
      <c r="K8" s="36"/>
      <c r="L8" s="109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79" t="s">
        <v>569</v>
      </c>
      <c r="F9" s="380"/>
      <c r="G9" s="380"/>
      <c r="H9" s="380"/>
      <c r="I9" s="36"/>
      <c r="J9" s="36"/>
      <c r="K9" s="36"/>
      <c r="L9" s="109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0.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9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8" t="s">
        <v>18</v>
      </c>
      <c r="E11" s="36"/>
      <c r="F11" s="110" t="s">
        <v>28</v>
      </c>
      <c r="G11" s="36"/>
      <c r="H11" s="36"/>
      <c r="I11" s="108" t="s">
        <v>20</v>
      </c>
      <c r="J11" s="110" t="s">
        <v>21</v>
      </c>
      <c r="K11" s="36"/>
      <c r="L11" s="109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8" t="s">
        <v>22</v>
      </c>
      <c r="E12" s="36"/>
      <c r="F12" s="110" t="s">
        <v>570</v>
      </c>
      <c r="G12" s="36"/>
      <c r="H12" s="36"/>
      <c r="I12" s="108" t="s">
        <v>24</v>
      </c>
      <c r="J12" s="111" t="str">
        <f>'Rekapitulace stavby'!AN8</f>
        <v>26. 10. 2021</v>
      </c>
      <c r="K12" s="36"/>
      <c r="L12" s="109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9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8" t="s">
        <v>26</v>
      </c>
      <c r="E14" s="36"/>
      <c r="F14" s="36"/>
      <c r="G14" s="36"/>
      <c r="H14" s="36"/>
      <c r="I14" s="108" t="s">
        <v>27</v>
      </c>
      <c r="J14" s="110" t="str">
        <f>IF('Rekapitulace stavby'!AN10="","",'Rekapitulace stavby'!AN10)</f>
        <v/>
      </c>
      <c r="K14" s="36"/>
      <c r="L14" s="109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10" t="str">
        <f>IF('Rekapitulace stavby'!E11="","",'Rekapitulace stavby'!E11)</f>
        <v>Povodí Labe, státní podnik, závod Pardubice</v>
      </c>
      <c r="F15" s="36"/>
      <c r="G15" s="36"/>
      <c r="H15" s="36"/>
      <c r="I15" s="108" t="s">
        <v>30</v>
      </c>
      <c r="J15" s="110" t="str">
        <f>IF('Rekapitulace stavby'!AN11="","",'Rekapitulace stavby'!AN11)</f>
        <v/>
      </c>
      <c r="K15" s="36"/>
      <c r="L15" s="109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9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8" t="s">
        <v>31</v>
      </c>
      <c r="E17" s="36"/>
      <c r="F17" s="36"/>
      <c r="G17" s="36"/>
      <c r="H17" s="36"/>
      <c r="I17" s="108" t="s">
        <v>27</v>
      </c>
      <c r="J17" s="32" t="str">
        <f>'Rekapitulace stavby'!AN13</f>
        <v>Vyplň údaj</v>
      </c>
      <c r="K17" s="36"/>
      <c r="L17" s="109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1" t="str">
        <f>'Rekapitulace stavby'!E14</f>
        <v>Vyplň údaj</v>
      </c>
      <c r="F18" s="382"/>
      <c r="G18" s="382"/>
      <c r="H18" s="382"/>
      <c r="I18" s="108" t="s">
        <v>30</v>
      </c>
      <c r="J18" s="32" t="str">
        <f>'Rekapitulace stavby'!AN14</f>
        <v>Vyplň údaj</v>
      </c>
      <c r="K18" s="36"/>
      <c r="L18" s="109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9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8" t="s">
        <v>33</v>
      </c>
      <c r="E20" s="36"/>
      <c r="F20" s="36"/>
      <c r="G20" s="36"/>
      <c r="H20" s="36"/>
      <c r="I20" s="108" t="s">
        <v>27</v>
      </c>
      <c r="J20" s="110" t="str">
        <f>IF('Rekapitulace stavby'!AN16="","",'Rekapitulace stavby'!AN16)</f>
        <v/>
      </c>
      <c r="K20" s="36"/>
      <c r="L20" s="109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10" t="str">
        <f>IF('Rekapitulace stavby'!E17="","",'Rekapitulace stavby'!E17)</f>
        <v>Povodí Labe, státní podnik, Hradec Králové</v>
      </c>
      <c r="F21" s="36"/>
      <c r="G21" s="36"/>
      <c r="H21" s="36"/>
      <c r="I21" s="108" t="s">
        <v>30</v>
      </c>
      <c r="J21" s="110" t="str">
        <f>IF('Rekapitulace stavby'!AN17="","",'Rekapitulace stavby'!AN17)</f>
        <v/>
      </c>
      <c r="K21" s="36"/>
      <c r="L21" s="109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9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8" t="s">
        <v>36</v>
      </c>
      <c r="E23" s="36"/>
      <c r="F23" s="36"/>
      <c r="G23" s="36"/>
      <c r="H23" s="36"/>
      <c r="I23" s="108" t="s">
        <v>27</v>
      </c>
      <c r="J23" s="110" t="str">
        <f>IF('Rekapitulace stavby'!AN19="","",'Rekapitulace stavby'!AN19)</f>
        <v/>
      </c>
      <c r="K23" s="36"/>
      <c r="L23" s="109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10" t="str">
        <f>IF('Rekapitulace stavby'!E20="","",'Rekapitulace stavby'!E20)</f>
        <v>Ing. Eva Morkesová</v>
      </c>
      <c r="F24" s="36"/>
      <c r="G24" s="36"/>
      <c r="H24" s="36"/>
      <c r="I24" s="108" t="s">
        <v>30</v>
      </c>
      <c r="J24" s="110" t="str">
        <f>IF('Rekapitulace stavby'!AN20="","",'Rekapitulace stavby'!AN20)</f>
        <v/>
      </c>
      <c r="K24" s="36"/>
      <c r="L24" s="109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9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8" t="s">
        <v>38</v>
      </c>
      <c r="E26" s="36"/>
      <c r="F26" s="36"/>
      <c r="G26" s="36"/>
      <c r="H26" s="36"/>
      <c r="I26" s="36"/>
      <c r="J26" s="36"/>
      <c r="K26" s="36"/>
      <c r="L26" s="109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2"/>
      <c r="B27" s="113"/>
      <c r="C27" s="112"/>
      <c r="D27" s="112"/>
      <c r="E27" s="383" t="s">
        <v>571</v>
      </c>
      <c r="F27" s="383"/>
      <c r="G27" s="383"/>
      <c r="H27" s="383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9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15"/>
      <c r="E29" s="115"/>
      <c r="F29" s="115"/>
      <c r="G29" s="115"/>
      <c r="H29" s="115"/>
      <c r="I29" s="115"/>
      <c r="J29" s="115"/>
      <c r="K29" s="115"/>
      <c r="L29" s="109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6" t="s">
        <v>40</v>
      </c>
      <c r="E30" s="36"/>
      <c r="F30" s="36"/>
      <c r="G30" s="36"/>
      <c r="H30" s="36"/>
      <c r="I30" s="36"/>
      <c r="J30" s="117">
        <f>ROUND(J84,2)</f>
        <v>0</v>
      </c>
      <c r="K30" s="36"/>
      <c r="L30" s="109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15"/>
      <c r="E31" s="115"/>
      <c r="F31" s="115"/>
      <c r="G31" s="115"/>
      <c r="H31" s="115"/>
      <c r="I31" s="115"/>
      <c r="J31" s="115"/>
      <c r="K31" s="115"/>
      <c r="L31" s="109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18" t="s">
        <v>42</v>
      </c>
      <c r="G32" s="36"/>
      <c r="H32" s="36"/>
      <c r="I32" s="118" t="s">
        <v>41</v>
      </c>
      <c r="J32" s="118" t="s">
        <v>43</v>
      </c>
      <c r="K32" s="36"/>
      <c r="L32" s="109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41"/>
      <c r="C33" s="36"/>
      <c r="D33" s="119" t="s">
        <v>44</v>
      </c>
      <c r="E33" s="108" t="s">
        <v>45</v>
      </c>
      <c r="F33" s="120">
        <f>ROUND((SUM(BE84:BE187)),2)</f>
        <v>0</v>
      </c>
      <c r="G33" s="36"/>
      <c r="H33" s="36"/>
      <c r="I33" s="121">
        <v>0.21</v>
      </c>
      <c r="J33" s="120">
        <f>ROUND(((SUM(BE84:BE187))*I33),2)</f>
        <v>0</v>
      </c>
      <c r="K33" s="36"/>
      <c r="L33" s="109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41"/>
      <c r="C34" s="36"/>
      <c r="D34" s="36"/>
      <c r="E34" s="108" t="s">
        <v>46</v>
      </c>
      <c r="F34" s="120">
        <f>ROUND((SUM(BF84:BF187)),2)</f>
        <v>0</v>
      </c>
      <c r="G34" s="36"/>
      <c r="H34" s="36"/>
      <c r="I34" s="121">
        <v>0.15</v>
      </c>
      <c r="J34" s="120">
        <f>ROUND(((SUM(BF84:BF187))*I34),2)</f>
        <v>0</v>
      </c>
      <c r="K34" s="36"/>
      <c r="L34" s="109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08" t="s">
        <v>44</v>
      </c>
      <c r="E35" s="108" t="s">
        <v>47</v>
      </c>
      <c r="F35" s="120">
        <f>ROUND((SUM(BG84:BG187)),2)</f>
        <v>0</v>
      </c>
      <c r="G35" s="36"/>
      <c r="H35" s="36"/>
      <c r="I35" s="121">
        <v>0.21</v>
      </c>
      <c r="J35" s="120">
        <f>0</f>
        <v>0</v>
      </c>
      <c r="K35" s="36"/>
      <c r="L35" s="109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08" t="s">
        <v>48</v>
      </c>
      <c r="F36" s="120">
        <f>ROUND((SUM(BH84:BH187)),2)</f>
        <v>0</v>
      </c>
      <c r="G36" s="36"/>
      <c r="H36" s="36"/>
      <c r="I36" s="121">
        <v>0.15</v>
      </c>
      <c r="J36" s="120">
        <f>0</f>
        <v>0</v>
      </c>
      <c r="K36" s="36"/>
      <c r="L36" s="109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08" t="s">
        <v>49</v>
      </c>
      <c r="F37" s="120">
        <f>ROUND((SUM(BI84:BI187)),2)</f>
        <v>0</v>
      </c>
      <c r="G37" s="36"/>
      <c r="H37" s="36"/>
      <c r="I37" s="121">
        <v>0</v>
      </c>
      <c r="J37" s="120">
        <f>0</f>
        <v>0</v>
      </c>
      <c r="K37" s="36"/>
      <c r="L37" s="109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9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2"/>
      <c r="D39" s="123" t="s">
        <v>50</v>
      </c>
      <c r="E39" s="124"/>
      <c r="F39" s="124"/>
      <c r="G39" s="125" t="s">
        <v>51</v>
      </c>
      <c r="H39" s="126" t="s">
        <v>52</v>
      </c>
      <c r="I39" s="124"/>
      <c r="J39" s="127">
        <f>SUM(J30:J37)</f>
        <v>0</v>
      </c>
      <c r="K39" s="128"/>
      <c r="L39" s="109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9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9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5" t="s">
        <v>95</v>
      </c>
      <c r="D45" s="38"/>
      <c r="E45" s="38"/>
      <c r="F45" s="38"/>
      <c r="G45" s="38"/>
      <c r="H45" s="38"/>
      <c r="I45" s="38"/>
      <c r="J45" s="38"/>
      <c r="K45" s="38"/>
      <c r="L45" s="109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9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9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4" t="str">
        <f>E7</f>
        <v>Podolský ptok, Heřmanův Městec, opravy úpravy v parku, ř. km 12,850 - 13,500</v>
      </c>
      <c r="F48" s="385"/>
      <c r="G48" s="385"/>
      <c r="H48" s="385"/>
      <c r="I48" s="38"/>
      <c r="J48" s="38"/>
      <c r="K48" s="38"/>
      <c r="L48" s="109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92</v>
      </c>
      <c r="D49" s="38"/>
      <c r="E49" s="38"/>
      <c r="F49" s="38"/>
      <c r="G49" s="38"/>
      <c r="H49" s="38"/>
      <c r="I49" s="38"/>
      <c r="J49" s="38"/>
      <c r="K49" s="38"/>
      <c r="L49" s="109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56" t="str">
        <f>E9</f>
        <v>VON - Vedlejší a ostatní náklady</v>
      </c>
      <c r="F50" s="386"/>
      <c r="G50" s="386"/>
      <c r="H50" s="386"/>
      <c r="I50" s="38"/>
      <c r="J50" s="38"/>
      <c r="K50" s="38"/>
      <c r="L50" s="109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9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 xml:space="preserve"> </v>
      </c>
      <c r="G52" s="38"/>
      <c r="H52" s="38"/>
      <c r="I52" s="31" t="s">
        <v>24</v>
      </c>
      <c r="J52" s="62" t="str">
        <f>IF(J12="","",J12)</f>
        <v>26. 10. 2021</v>
      </c>
      <c r="K52" s="38"/>
      <c r="L52" s="109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9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1" t="s">
        <v>26</v>
      </c>
      <c r="D54" s="38"/>
      <c r="E54" s="38"/>
      <c r="F54" s="29" t="str">
        <f>E15</f>
        <v>Povodí Labe, státní podnik, závod Pardubice</v>
      </c>
      <c r="G54" s="38"/>
      <c r="H54" s="38"/>
      <c r="I54" s="31" t="s">
        <v>33</v>
      </c>
      <c r="J54" s="34" t="str">
        <f>E21</f>
        <v>Povodí Labe, státní podnik, Hradec Králové</v>
      </c>
      <c r="K54" s="38"/>
      <c r="L54" s="109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36</v>
      </c>
      <c r="J55" s="34" t="str">
        <f>E24</f>
        <v>Ing. Eva Morkesová</v>
      </c>
      <c r="K55" s="38"/>
      <c r="L55" s="109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9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3" t="s">
        <v>96</v>
      </c>
      <c r="D57" s="134"/>
      <c r="E57" s="134"/>
      <c r="F57" s="134"/>
      <c r="G57" s="134"/>
      <c r="H57" s="134"/>
      <c r="I57" s="134"/>
      <c r="J57" s="135" t="s">
        <v>97</v>
      </c>
      <c r="K57" s="134"/>
      <c r="L57" s="109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9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36" t="s">
        <v>72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09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98</v>
      </c>
    </row>
    <row r="60" spans="2:12" s="9" customFormat="1" ht="24.9" customHeight="1">
      <c r="B60" s="137"/>
      <c r="C60" s="138"/>
      <c r="D60" s="139" t="s">
        <v>572</v>
      </c>
      <c r="E60" s="140"/>
      <c r="F60" s="140"/>
      <c r="G60" s="140"/>
      <c r="H60" s="140"/>
      <c r="I60" s="140"/>
      <c r="J60" s="141">
        <f>J85</f>
        <v>0</v>
      </c>
      <c r="K60" s="138"/>
      <c r="L60" s="142"/>
    </row>
    <row r="61" spans="2:12" s="10" customFormat="1" ht="19.95" customHeight="1">
      <c r="B61" s="143"/>
      <c r="C61" s="144"/>
      <c r="D61" s="145" t="s">
        <v>573</v>
      </c>
      <c r="E61" s="146"/>
      <c r="F61" s="146"/>
      <c r="G61" s="146"/>
      <c r="H61" s="146"/>
      <c r="I61" s="146"/>
      <c r="J61" s="147">
        <f>J86</f>
        <v>0</v>
      </c>
      <c r="K61" s="144"/>
      <c r="L61" s="148"/>
    </row>
    <row r="62" spans="2:12" s="10" customFormat="1" ht="19.95" customHeight="1">
      <c r="B62" s="143"/>
      <c r="C62" s="144"/>
      <c r="D62" s="145" t="s">
        <v>574</v>
      </c>
      <c r="E62" s="146"/>
      <c r="F62" s="146"/>
      <c r="G62" s="146"/>
      <c r="H62" s="146"/>
      <c r="I62" s="146"/>
      <c r="J62" s="147">
        <f>J126</f>
        <v>0</v>
      </c>
      <c r="K62" s="144"/>
      <c r="L62" s="148"/>
    </row>
    <row r="63" spans="2:12" s="10" customFormat="1" ht="19.95" customHeight="1">
      <c r="B63" s="143"/>
      <c r="C63" s="144"/>
      <c r="D63" s="145" t="s">
        <v>575</v>
      </c>
      <c r="E63" s="146"/>
      <c r="F63" s="146"/>
      <c r="G63" s="146"/>
      <c r="H63" s="146"/>
      <c r="I63" s="146"/>
      <c r="J63" s="147">
        <f>J135</f>
        <v>0</v>
      </c>
      <c r="K63" s="144"/>
      <c r="L63" s="148"/>
    </row>
    <row r="64" spans="2:12" s="10" customFormat="1" ht="19.95" customHeight="1">
      <c r="B64" s="143"/>
      <c r="C64" s="144"/>
      <c r="D64" s="145" t="s">
        <v>576</v>
      </c>
      <c r="E64" s="146"/>
      <c r="F64" s="146"/>
      <c r="G64" s="146"/>
      <c r="H64" s="146"/>
      <c r="I64" s="146"/>
      <c r="J64" s="147">
        <f>J142</f>
        <v>0</v>
      </c>
      <c r="K64" s="144"/>
      <c r="L64" s="148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9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09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09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5" t="s">
        <v>107</v>
      </c>
      <c r="D71" s="38"/>
      <c r="E71" s="38"/>
      <c r="F71" s="38"/>
      <c r="G71" s="38"/>
      <c r="H71" s="38"/>
      <c r="I71" s="38"/>
      <c r="J71" s="38"/>
      <c r="K71" s="38"/>
      <c r="L71" s="109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9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9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4" t="str">
        <f>E7</f>
        <v>Podolský ptok, Heřmanův Městec, opravy úpravy v parku, ř. km 12,850 - 13,500</v>
      </c>
      <c r="F74" s="385"/>
      <c r="G74" s="385"/>
      <c r="H74" s="385"/>
      <c r="I74" s="38"/>
      <c r="J74" s="38"/>
      <c r="K74" s="38"/>
      <c r="L74" s="109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92</v>
      </c>
      <c r="D75" s="38"/>
      <c r="E75" s="38"/>
      <c r="F75" s="38"/>
      <c r="G75" s="38"/>
      <c r="H75" s="38"/>
      <c r="I75" s="38"/>
      <c r="J75" s="38"/>
      <c r="K75" s="38"/>
      <c r="L75" s="109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6" t="str">
        <f>E9</f>
        <v>VON - Vedlejší a ostatní náklady</v>
      </c>
      <c r="F76" s="386"/>
      <c r="G76" s="386"/>
      <c r="H76" s="386"/>
      <c r="I76" s="38"/>
      <c r="J76" s="38"/>
      <c r="K76" s="38"/>
      <c r="L76" s="109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9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 xml:space="preserve"> </v>
      </c>
      <c r="G78" s="38"/>
      <c r="H78" s="38"/>
      <c r="I78" s="31" t="s">
        <v>24</v>
      </c>
      <c r="J78" s="62" t="str">
        <f>IF(J12="","",J12)</f>
        <v>26. 10. 2021</v>
      </c>
      <c r="K78" s="38"/>
      <c r="L78" s="109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9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05" customHeight="1">
      <c r="A80" s="36"/>
      <c r="B80" s="37"/>
      <c r="C80" s="31" t="s">
        <v>26</v>
      </c>
      <c r="D80" s="38"/>
      <c r="E80" s="38"/>
      <c r="F80" s="29" t="str">
        <f>E15</f>
        <v>Povodí Labe, státní podnik, závod Pardubice</v>
      </c>
      <c r="G80" s="38"/>
      <c r="H80" s="38"/>
      <c r="I80" s="31" t="s">
        <v>33</v>
      </c>
      <c r="J80" s="34" t="str">
        <f>E21</f>
        <v>Povodí Labe, státní podnik, Hradec Králové</v>
      </c>
      <c r="K80" s="38"/>
      <c r="L80" s="109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15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36</v>
      </c>
      <c r="J81" s="34" t="str">
        <f>E24</f>
        <v>Ing. Eva Morkesová</v>
      </c>
      <c r="K81" s="38"/>
      <c r="L81" s="109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9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9"/>
      <c r="B83" s="150"/>
      <c r="C83" s="151" t="s">
        <v>108</v>
      </c>
      <c r="D83" s="152" t="s">
        <v>59</v>
      </c>
      <c r="E83" s="152" t="s">
        <v>55</v>
      </c>
      <c r="F83" s="152" t="s">
        <v>56</v>
      </c>
      <c r="G83" s="152" t="s">
        <v>109</v>
      </c>
      <c r="H83" s="152" t="s">
        <v>110</v>
      </c>
      <c r="I83" s="152" t="s">
        <v>111</v>
      </c>
      <c r="J83" s="152" t="s">
        <v>97</v>
      </c>
      <c r="K83" s="153" t="s">
        <v>112</v>
      </c>
      <c r="L83" s="154"/>
      <c r="M83" s="71" t="s">
        <v>28</v>
      </c>
      <c r="N83" s="72" t="s">
        <v>44</v>
      </c>
      <c r="O83" s="72" t="s">
        <v>113</v>
      </c>
      <c r="P83" s="72" t="s">
        <v>114</v>
      </c>
      <c r="Q83" s="72" t="s">
        <v>115</v>
      </c>
      <c r="R83" s="72" t="s">
        <v>116</v>
      </c>
      <c r="S83" s="72" t="s">
        <v>117</v>
      </c>
      <c r="T83" s="73" t="s">
        <v>118</v>
      </c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</row>
    <row r="84" spans="1:63" s="2" customFormat="1" ht="22.8" customHeight="1">
      <c r="A84" s="36"/>
      <c r="B84" s="37"/>
      <c r="C84" s="78" t="s">
        <v>119</v>
      </c>
      <c r="D84" s="38"/>
      <c r="E84" s="38"/>
      <c r="F84" s="38"/>
      <c r="G84" s="38"/>
      <c r="H84" s="38"/>
      <c r="I84" s="38"/>
      <c r="J84" s="155">
        <f>BK84</f>
        <v>0</v>
      </c>
      <c r="K84" s="38"/>
      <c r="L84" s="41"/>
      <c r="M84" s="74"/>
      <c r="N84" s="156"/>
      <c r="O84" s="75"/>
      <c r="P84" s="157">
        <f>P85</f>
        <v>0</v>
      </c>
      <c r="Q84" s="75"/>
      <c r="R84" s="157">
        <f>R85</f>
        <v>0</v>
      </c>
      <c r="S84" s="75"/>
      <c r="T84" s="158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73</v>
      </c>
      <c r="AU84" s="19" t="s">
        <v>98</v>
      </c>
      <c r="BK84" s="159">
        <f>BK85</f>
        <v>0</v>
      </c>
    </row>
    <row r="85" spans="2:63" s="12" customFormat="1" ht="25.95" customHeight="1">
      <c r="B85" s="160"/>
      <c r="C85" s="161"/>
      <c r="D85" s="162" t="s">
        <v>73</v>
      </c>
      <c r="E85" s="163" t="s">
        <v>577</v>
      </c>
      <c r="F85" s="163" t="s">
        <v>578</v>
      </c>
      <c r="G85" s="161"/>
      <c r="H85" s="161"/>
      <c r="I85" s="164"/>
      <c r="J85" s="165">
        <f>BK85</f>
        <v>0</v>
      </c>
      <c r="K85" s="161"/>
      <c r="L85" s="166"/>
      <c r="M85" s="167"/>
      <c r="N85" s="168"/>
      <c r="O85" s="168"/>
      <c r="P85" s="169">
        <f>P86+P126+P135+P142</f>
        <v>0</v>
      </c>
      <c r="Q85" s="168"/>
      <c r="R85" s="169">
        <f>R86+R126+R135+R142</f>
        <v>0</v>
      </c>
      <c r="S85" s="168"/>
      <c r="T85" s="170">
        <f>T86+T126+T135+T142</f>
        <v>0</v>
      </c>
      <c r="AR85" s="171" t="s">
        <v>129</v>
      </c>
      <c r="AT85" s="172" t="s">
        <v>73</v>
      </c>
      <c r="AU85" s="172" t="s">
        <v>74</v>
      </c>
      <c r="AY85" s="171" t="s">
        <v>122</v>
      </c>
      <c r="BK85" s="173">
        <f>BK86+BK126+BK135+BK142</f>
        <v>0</v>
      </c>
    </row>
    <row r="86" spans="2:63" s="12" customFormat="1" ht="22.8" customHeight="1">
      <c r="B86" s="160"/>
      <c r="C86" s="161"/>
      <c r="D86" s="162" t="s">
        <v>73</v>
      </c>
      <c r="E86" s="174" t="s">
        <v>579</v>
      </c>
      <c r="F86" s="174" t="s">
        <v>580</v>
      </c>
      <c r="G86" s="161"/>
      <c r="H86" s="161"/>
      <c r="I86" s="164"/>
      <c r="J86" s="175">
        <f>BK86</f>
        <v>0</v>
      </c>
      <c r="K86" s="161"/>
      <c r="L86" s="166"/>
      <c r="M86" s="167"/>
      <c r="N86" s="168"/>
      <c r="O86" s="168"/>
      <c r="P86" s="169">
        <f>SUM(P87:P125)</f>
        <v>0</v>
      </c>
      <c r="Q86" s="168"/>
      <c r="R86" s="169">
        <f>SUM(R87:R125)</f>
        <v>0</v>
      </c>
      <c r="S86" s="168"/>
      <c r="T86" s="170">
        <f>SUM(T87:T125)</f>
        <v>0</v>
      </c>
      <c r="AR86" s="171" t="s">
        <v>129</v>
      </c>
      <c r="AT86" s="172" t="s">
        <v>73</v>
      </c>
      <c r="AU86" s="172" t="s">
        <v>82</v>
      </c>
      <c r="AY86" s="171" t="s">
        <v>122</v>
      </c>
      <c r="BK86" s="173">
        <f>SUM(BK87:BK125)</f>
        <v>0</v>
      </c>
    </row>
    <row r="87" spans="1:65" s="2" customFormat="1" ht="16.5" customHeight="1">
      <c r="A87" s="36"/>
      <c r="B87" s="37"/>
      <c r="C87" s="176" t="s">
        <v>82</v>
      </c>
      <c r="D87" s="176" t="s">
        <v>124</v>
      </c>
      <c r="E87" s="177" t="s">
        <v>581</v>
      </c>
      <c r="F87" s="178" t="s">
        <v>582</v>
      </c>
      <c r="G87" s="179" t="s">
        <v>315</v>
      </c>
      <c r="H87" s="180">
        <v>1</v>
      </c>
      <c r="I87" s="181"/>
      <c r="J87" s="182">
        <f>ROUND(I87*H87,2)</f>
        <v>0</v>
      </c>
      <c r="K87" s="178" t="s">
        <v>28</v>
      </c>
      <c r="L87" s="41"/>
      <c r="M87" s="183" t="s">
        <v>28</v>
      </c>
      <c r="N87" s="184" t="s">
        <v>47</v>
      </c>
      <c r="O87" s="67"/>
      <c r="P87" s="185">
        <f>O87*H87</f>
        <v>0</v>
      </c>
      <c r="Q87" s="185">
        <v>0</v>
      </c>
      <c r="R87" s="185">
        <f>Q87*H87</f>
        <v>0</v>
      </c>
      <c r="S87" s="185">
        <v>0</v>
      </c>
      <c r="T87" s="186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7" t="s">
        <v>583</v>
      </c>
      <c r="AT87" s="187" t="s">
        <v>124</v>
      </c>
      <c r="AU87" s="187" t="s">
        <v>84</v>
      </c>
      <c r="AY87" s="19" t="s">
        <v>122</v>
      </c>
      <c r="BE87" s="188">
        <f>IF(N87="základní",J87,0)</f>
        <v>0</v>
      </c>
      <c r="BF87" s="188">
        <f>IF(N87="snížená",J87,0)</f>
        <v>0</v>
      </c>
      <c r="BG87" s="188">
        <f>IF(N87="zákl. přenesená",J87,0)</f>
        <v>0</v>
      </c>
      <c r="BH87" s="188">
        <f>IF(N87="sníž. přenesená",J87,0)</f>
        <v>0</v>
      </c>
      <c r="BI87" s="188">
        <f>IF(N87="nulová",J87,0)</f>
        <v>0</v>
      </c>
      <c r="BJ87" s="19" t="s">
        <v>129</v>
      </c>
      <c r="BK87" s="188">
        <f>ROUND(I87*H87,2)</f>
        <v>0</v>
      </c>
      <c r="BL87" s="19" t="s">
        <v>583</v>
      </c>
      <c r="BM87" s="187" t="s">
        <v>584</v>
      </c>
    </row>
    <row r="88" spans="1:47" s="2" customFormat="1" ht="10.2">
      <c r="A88" s="36"/>
      <c r="B88" s="37"/>
      <c r="C88" s="38"/>
      <c r="D88" s="189" t="s">
        <v>131</v>
      </c>
      <c r="E88" s="38"/>
      <c r="F88" s="190" t="s">
        <v>582</v>
      </c>
      <c r="G88" s="38"/>
      <c r="H88" s="38"/>
      <c r="I88" s="191"/>
      <c r="J88" s="38"/>
      <c r="K88" s="38"/>
      <c r="L88" s="41"/>
      <c r="M88" s="192"/>
      <c r="N88" s="193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131</v>
      </c>
      <c r="AU88" s="19" t="s">
        <v>84</v>
      </c>
    </row>
    <row r="89" spans="2:51" s="13" customFormat="1" ht="10.2">
      <c r="B89" s="196"/>
      <c r="C89" s="197"/>
      <c r="D89" s="189" t="s">
        <v>135</v>
      </c>
      <c r="E89" s="198" t="s">
        <v>28</v>
      </c>
      <c r="F89" s="199" t="s">
        <v>585</v>
      </c>
      <c r="G89" s="197"/>
      <c r="H89" s="198" t="s">
        <v>28</v>
      </c>
      <c r="I89" s="200"/>
      <c r="J89" s="197"/>
      <c r="K89" s="197"/>
      <c r="L89" s="201"/>
      <c r="M89" s="202"/>
      <c r="N89" s="203"/>
      <c r="O89" s="203"/>
      <c r="P89" s="203"/>
      <c r="Q89" s="203"/>
      <c r="R89" s="203"/>
      <c r="S89" s="203"/>
      <c r="T89" s="204"/>
      <c r="AT89" s="205" t="s">
        <v>135</v>
      </c>
      <c r="AU89" s="205" t="s">
        <v>84</v>
      </c>
      <c r="AV89" s="13" t="s">
        <v>82</v>
      </c>
      <c r="AW89" s="13" t="s">
        <v>35</v>
      </c>
      <c r="AX89" s="13" t="s">
        <v>74</v>
      </c>
      <c r="AY89" s="205" t="s">
        <v>122</v>
      </c>
    </row>
    <row r="90" spans="2:51" s="13" customFormat="1" ht="10.2">
      <c r="B90" s="196"/>
      <c r="C90" s="197"/>
      <c r="D90" s="189" t="s">
        <v>135</v>
      </c>
      <c r="E90" s="198" t="s">
        <v>28</v>
      </c>
      <c r="F90" s="199" t="s">
        <v>586</v>
      </c>
      <c r="G90" s="197"/>
      <c r="H90" s="198" t="s">
        <v>28</v>
      </c>
      <c r="I90" s="200"/>
      <c r="J90" s="197"/>
      <c r="K90" s="197"/>
      <c r="L90" s="201"/>
      <c r="M90" s="202"/>
      <c r="N90" s="203"/>
      <c r="O90" s="203"/>
      <c r="P90" s="203"/>
      <c r="Q90" s="203"/>
      <c r="R90" s="203"/>
      <c r="S90" s="203"/>
      <c r="T90" s="204"/>
      <c r="AT90" s="205" t="s">
        <v>135</v>
      </c>
      <c r="AU90" s="205" t="s">
        <v>84</v>
      </c>
      <c r="AV90" s="13" t="s">
        <v>82</v>
      </c>
      <c r="AW90" s="13" t="s">
        <v>35</v>
      </c>
      <c r="AX90" s="13" t="s">
        <v>74</v>
      </c>
      <c r="AY90" s="205" t="s">
        <v>122</v>
      </c>
    </row>
    <row r="91" spans="2:51" s="13" customFormat="1" ht="10.2">
      <c r="B91" s="196"/>
      <c r="C91" s="197"/>
      <c r="D91" s="189" t="s">
        <v>135</v>
      </c>
      <c r="E91" s="198" t="s">
        <v>28</v>
      </c>
      <c r="F91" s="199" t="s">
        <v>587</v>
      </c>
      <c r="G91" s="197"/>
      <c r="H91" s="198" t="s">
        <v>28</v>
      </c>
      <c r="I91" s="200"/>
      <c r="J91" s="197"/>
      <c r="K91" s="197"/>
      <c r="L91" s="201"/>
      <c r="M91" s="202"/>
      <c r="N91" s="203"/>
      <c r="O91" s="203"/>
      <c r="P91" s="203"/>
      <c r="Q91" s="203"/>
      <c r="R91" s="203"/>
      <c r="S91" s="203"/>
      <c r="T91" s="204"/>
      <c r="AT91" s="205" t="s">
        <v>135</v>
      </c>
      <c r="AU91" s="205" t="s">
        <v>84</v>
      </c>
      <c r="AV91" s="13" t="s">
        <v>82</v>
      </c>
      <c r="AW91" s="13" t="s">
        <v>35</v>
      </c>
      <c r="AX91" s="13" t="s">
        <v>74</v>
      </c>
      <c r="AY91" s="205" t="s">
        <v>122</v>
      </c>
    </row>
    <row r="92" spans="2:51" s="13" customFormat="1" ht="10.2">
      <c r="B92" s="196"/>
      <c r="C92" s="197"/>
      <c r="D92" s="189" t="s">
        <v>135</v>
      </c>
      <c r="E92" s="198" t="s">
        <v>28</v>
      </c>
      <c r="F92" s="199" t="s">
        <v>588</v>
      </c>
      <c r="G92" s="197"/>
      <c r="H92" s="198" t="s">
        <v>28</v>
      </c>
      <c r="I92" s="200"/>
      <c r="J92" s="197"/>
      <c r="K92" s="197"/>
      <c r="L92" s="201"/>
      <c r="M92" s="202"/>
      <c r="N92" s="203"/>
      <c r="O92" s="203"/>
      <c r="P92" s="203"/>
      <c r="Q92" s="203"/>
      <c r="R92" s="203"/>
      <c r="S92" s="203"/>
      <c r="T92" s="204"/>
      <c r="AT92" s="205" t="s">
        <v>135</v>
      </c>
      <c r="AU92" s="205" t="s">
        <v>84</v>
      </c>
      <c r="AV92" s="13" t="s">
        <v>82</v>
      </c>
      <c r="AW92" s="13" t="s">
        <v>35</v>
      </c>
      <c r="AX92" s="13" t="s">
        <v>74</v>
      </c>
      <c r="AY92" s="205" t="s">
        <v>122</v>
      </c>
    </row>
    <row r="93" spans="2:51" s="13" customFormat="1" ht="10.2">
      <c r="B93" s="196"/>
      <c r="C93" s="197"/>
      <c r="D93" s="189" t="s">
        <v>135</v>
      </c>
      <c r="E93" s="198" t="s">
        <v>28</v>
      </c>
      <c r="F93" s="199" t="s">
        <v>589</v>
      </c>
      <c r="G93" s="197"/>
      <c r="H93" s="198" t="s">
        <v>28</v>
      </c>
      <c r="I93" s="200"/>
      <c r="J93" s="197"/>
      <c r="K93" s="197"/>
      <c r="L93" s="201"/>
      <c r="M93" s="202"/>
      <c r="N93" s="203"/>
      <c r="O93" s="203"/>
      <c r="P93" s="203"/>
      <c r="Q93" s="203"/>
      <c r="R93" s="203"/>
      <c r="S93" s="203"/>
      <c r="T93" s="204"/>
      <c r="AT93" s="205" t="s">
        <v>135</v>
      </c>
      <c r="AU93" s="205" t="s">
        <v>84</v>
      </c>
      <c r="AV93" s="13" t="s">
        <v>82</v>
      </c>
      <c r="AW93" s="13" t="s">
        <v>35</v>
      </c>
      <c r="AX93" s="13" t="s">
        <v>74</v>
      </c>
      <c r="AY93" s="205" t="s">
        <v>122</v>
      </c>
    </row>
    <row r="94" spans="2:51" s="13" customFormat="1" ht="10.2">
      <c r="B94" s="196"/>
      <c r="C94" s="197"/>
      <c r="D94" s="189" t="s">
        <v>135</v>
      </c>
      <c r="E94" s="198" t="s">
        <v>28</v>
      </c>
      <c r="F94" s="199" t="s">
        <v>590</v>
      </c>
      <c r="G94" s="197"/>
      <c r="H94" s="198" t="s">
        <v>28</v>
      </c>
      <c r="I94" s="200"/>
      <c r="J94" s="197"/>
      <c r="K94" s="197"/>
      <c r="L94" s="201"/>
      <c r="M94" s="202"/>
      <c r="N94" s="203"/>
      <c r="O94" s="203"/>
      <c r="P94" s="203"/>
      <c r="Q94" s="203"/>
      <c r="R94" s="203"/>
      <c r="S94" s="203"/>
      <c r="T94" s="204"/>
      <c r="AT94" s="205" t="s">
        <v>135</v>
      </c>
      <c r="AU94" s="205" t="s">
        <v>84</v>
      </c>
      <c r="AV94" s="13" t="s">
        <v>82</v>
      </c>
      <c r="AW94" s="13" t="s">
        <v>35</v>
      </c>
      <c r="AX94" s="13" t="s">
        <v>74</v>
      </c>
      <c r="AY94" s="205" t="s">
        <v>122</v>
      </c>
    </row>
    <row r="95" spans="2:51" s="13" customFormat="1" ht="20.4">
      <c r="B95" s="196"/>
      <c r="C95" s="197"/>
      <c r="D95" s="189" t="s">
        <v>135</v>
      </c>
      <c r="E95" s="198" t="s">
        <v>28</v>
      </c>
      <c r="F95" s="199" t="s">
        <v>591</v>
      </c>
      <c r="G95" s="197"/>
      <c r="H95" s="198" t="s">
        <v>28</v>
      </c>
      <c r="I95" s="200"/>
      <c r="J95" s="197"/>
      <c r="K95" s="197"/>
      <c r="L95" s="201"/>
      <c r="M95" s="202"/>
      <c r="N95" s="203"/>
      <c r="O95" s="203"/>
      <c r="P95" s="203"/>
      <c r="Q95" s="203"/>
      <c r="R95" s="203"/>
      <c r="S95" s="203"/>
      <c r="T95" s="204"/>
      <c r="AT95" s="205" t="s">
        <v>135</v>
      </c>
      <c r="AU95" s="205" t="s">
        <v>84</v>
      </c>
      <c r="AV95" s="13" t="s">
        <v>82</v>
      </c>
      <c r="AW95" s="13" t="s">
        <v>35</v>
      </c>
      <c r="AX95" s="13" t="s">
        <v>74</v>
      </c>
      <c r="AY95" s="205" t="s">
        <v>122</v>
      </c>
    </row>
    <row r="96" spans="2:51" s="13" customFormat="1" ht="10.2">
      <c r="B96" s="196"/>
      <c r="C96" s="197"/>
      <c r="D96" s="189" t="s">
        <v>135</v>
      </c>
      <c r="E96" s="198" t="s">
        <v>28</v>
      </c>
      <c r="F96" s="199" t="s">
        <v>592</v>
      </c>
      <c r="G96" s="197"/>
      <c r="H96" s="198" t="s">
        <v>28</v>
      </c>
      <c r="I96" s="200"/>
      <c r="J96" s="197"/>
      <c r="K96" s="197"/>
      <c r="L96" s="201"/>
      <c r="M96" s="202"/>
      <c r="N96" s="203"/>
      <c r="O96" s="203"/>
      <c r="P96" s="203"/>
      <c r="Q96" s="203"/>
      <c r="R96" s="203"/>
      <c r="S96" s="203"/>
      <c r="T96" s="204"/>
      <c r="AT96" s="205" t="s">
        <v>135</v>
      </c>
      <c r="AU96" s="205" t="s">
        <v>84</v>
      </c>
      <c r="AV96" s="13" t="s">
        <v>82</v>
      </c>
      <c r="AW96" s="13" t="s">
        <v>35</v>
      </c>
      <c r="AX96" s="13" t="s">
        <v>74</v>
      </c>
      <c r="AY96" s="205" t="s">
        <v>122</v>
      </c>
    </row>
    <row r="97" spans="2:51" s="13" customFormat="1" ht="20.4">
      <c r="B97" s="196"/>
      <c r="C97" s="197"/>
      <c r="D97" s="189" t="s">
        <v>135</v>
      </c>
      <c r="E97" s="198" t="s">
        <v>28</v>
      </c>
      <c r="F97" s="199" t="s">
        <v>593</v>
      </c>
      <c r="G97" s="197"/>
      <c r="H97" s="198" t="s">
        <v>28</v>
      </c>
      <c r="I97" s="200"/>
      <c r="J97" s="197"/>
      <c r="K97" s="197"/>
      <c r="L97" s="201"/>
      <c r="M97" s="202"/>
      <c r="N97" s="203"/>
      <c r="O97" s="203"/>
      <c r="P97" s="203"/>
      <c r="Q97" s="203"/>
      <c r="R97" s="203"/>
      <c r="S97" s="203"/>
      <c r="T97" s="204"/>
      <c r="AT97" s="205" t="s">
        <v>135</v>
      </c>
      <c r="AU97" s="205" t="s">
        <v>84</v>
      </c>
      <c r="AV97" s="13" t="s">
        <v>82</v>
      </c>
      <c r="AW97" s="13" t="s">
        <v>35</v>
      </c>
      <c r="AX97" s="13" t="s">
        <v>74</v>
      </c>
      <c r="AY97" s="205" t="s">
        <v>122</v>
      </c>
    </row>
    <row r="98" spans="2:51" s="13" customFormat="1" ht="10.2">
      <c r="B98" s="196"/>
      <c r="C98" s="197"/>
      <c r="D98" s="189" t="s">
        <v>135</v>
      </c>
      <c r="E98" s="198" t="s">
        <v>28</v>
      </c>
      <c r="F98" s="199" t="s">
        <v>594</v>
      </c>
      <c r="G98" s="197"/>
      <c r="H98" s="198" t="s">
        <v>28</v>
      </c>
      <c r="I98" s="200"/>
      <c r="J98" s="197"/>
      <c r="K98" s="197"/>
      <c r="L98" s="201"/>
      <c r="M98" s="202"/>
      <c r="N98" s="203"/>
      <c r="O98" s="203"/>
      <c r="P98" s="203"/>
      <c r="Q98" s="203"/>
      <c r="R98" s="203"/>
      <c r="S98" s="203"/>
      <c r="T98" s="204"/>
      <c r="AT98" s="205" t="s">
        <v>135</v>
      </c>
      <c r="AU98" s="205" t="s">
        <v>84</v>
      </c>
      <c r="AV98" s="13" t="s">
        <v>82</v>
      </c>
      <c r="AW98" s="13" t="s">
        <v>35</v>
      </c>
      <c r="AX98" s="13" t="s">
        <v>74</v>
      </c>
      <c r="AY98" s="205" t="s">
        <v>122</v>
      </c>
    </row>
    <row r="99" spans="2:51" s="13" customFormat="1" ht="10.2">
      <c r="B99" s="196"/>
      <c r="C99" s="197"/>
      <c r="D99" s="189" t="s">
        <v>135</v>
      </c>
      <c r="E99" s="198" t="s">
        <v>28</v>
      </c>
      <c r="F99" s="199" t="s">
        <v>595</v>
      </c>
      <c r="G99" s="197"/>
      <c r="H99" s="198" t="s">
        <v>28</v>
      </c>
      <c r="I99" s="200"/>
      <c r="J99" s="197"/>
      <c r="K99" s="197"/>
      <c r="L99" s="201"/>
      <c r="M99" s="202"/>
      <c r="N99" s="203"/>
      <c r="O99" s="203"/>
      <c r="P99" s="203"/>
      <c r="Q99" s="203"/>
      <c r="R99" s="203"/>
      <c r="S99" s="203"/>
      <c r="T99" s="204"/>
      <c r="AT99" s="205" t="s">
        <v>135</v>
      </c>
      <c r="AU99" s="205" t="s">
        <v>84</v>
      </c>
      <c r="AV99" s="13" t="s">
        <v>82</v>
      </c>
      <c r="AW99" s="13" t="s">
        <v>35</v>
      </c>
      <c r="AX99" s="13" t="s">
        <v>74</v>
      </c>
      <c r="AY99" s="205" t="s">
        <v>122</v>
      </c>
    </row>
    <row r="100" spans="2:51" s="13" customFormat="1" ht="20.4">
      <c r="B100" s="196"/>
      <c r="C100" s="197"/>
      <c r="D100" s="189" t="s">
        <v>135</v>
      </c>
      <c r="E100" s="198" t="s">
        <v>28</v>
      </c>
      <c r="F100" s="199" t="s">
        <v>596</v>
      </c>
      <c r="G100" s="197"/>
      <c r="H100" s="198" t="s">
        <v>28</v>
      </c>
      <c r="I100" s="200"/>
      <c r="J100" s="197"/>
      <c r="K100" s="197"/>
      <c r="L100" s="201"/>
      <c r="M100" s="202"/>
      <c r="N100" s="203"/>
      <c r="O100" s="203"/>
      <c r="P100" s="203"/>
      <c r="Q100" s="203"/>
      <c r="R100" s="203"/>
      <c r="S100" s="203"/>
      <c r="T100" s="204"/>
      <c r="AT100" s="205" t="s">
        <v>135</v>
      </c>
      <c r="AU100" s="205" t="s">
        <v>84</v>
      </c>
      <c r="AV100" s="13" t="s">
        <v>82</v>
      </c>
      <c r="AW100" s="13" t="s">
        <v>35</v>
      </c>
      <c r="AX100" s="13" t="s">
        <v>74</v>
      </c>
      <c r="AY100" s="205" t="s">
        <v>122</v>
      </c>
    </row>
    <row r="101" spans="2:51" s="14" customFormat="1" ht="10.2">
      <c r="B101" s="206"/>
      <c r="C101" s="207"/>
      <c r="D101" s="189" t="s">
        <v>135</v>
      </c>
      <c r="E101" s="208" t="s">
        <v>28</v>
      </c>
      <c r="F101" s="209" t="s">
        <v>82</v>
      </c>
      <c r="G101" s="207"/>
      <c r="H101" s="210">
        <v>1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135</v>
      </c>
      <c r="AU101" s="216" t="s">
        <v>84</v>
      </c>
      <c r="AV101" s="14" t="s">
        <v>84</v>
      </c>
      <c r="AW101" s="14" t="s">
        <v>35</v>
      </c>
      <c r="AX101" s="14" t="s">
        <v>82</v>
      </c>
      <c r="AY101" s="216" t="s">
        <v>122</v>
      </c>
    </row>
    <row r="102" spans="1:65" s="2" customFormat="1" ht="16.5" customHeight="1">
      <c r="A102" s="36"/>
      <c r="B102" s="37"/>
      <c r="C102" s="176" t="s">
        <v>84</v>
      </c>
      <c r="D102" s="176" t="s">
        <v>124</v>
      </c>
      <c r="E102" s="177" t="s">
        <v>597</v>
      </c>
      <c r="F102" s="178" t="s">
        <v>598</v>
      </c>
      <c r="G102" s="179" t="s">
        <v>315</v>
      </c>
      <c r="H102" s="180">
        <v>1</v>
      </c>
      <c r="I102" s="181"/>
      <c r="J102" s="182">
        <f>ROUND(I102*H102,2)</f>
        <v>0</v>
      </c>
      <c r="K102" s="178" t="s">
        <v>28</v>
      </c>
      <c r="L102" s="41"/>
      <c r="M102" s="183" t="s">
        <v>28</v>
      </c>
      <c r="N102" s="184" t="s">
        <v>47</v>
      </c>
      <c r="O102" s="67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87" t="s">
        <v>583</v>
      </c>
      <c r="AT102" s="187" t="s">
        <v>124</v>
      </c>
      <c r="AU102" s="187" t="s">
        <v>84</v>
      </c>
      <c r="AY102" s="19" t="s">
        <v>122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9" t="s">
        <v>129</v>
      </c>
      <c r="BK102" s="188">
        <f>ROUND(I102*H102,2)</f>
        <v>0</v>
      </c>
      <c r="BL102" s="19" t="s">
        <v>583</v>
      </c>
      <c r="BM102" s="187" t="s">
        <v>599</v>
      </c>
    </row>
    <row r="103" spans="1:47" s="2" customFormat="1" ht="10.2">
      <c r="A103" s="36"/>
      <c r="B103" s="37"/>
      <c r="C103" s="38"/>
      <c r="D103" s="189" t="s">
        <v>131</v>
      </c>
      <c r="E103" s="38"/>
      <c r="F103" s="190" t="s">
        <v>598</v>
      </c>
      <c r="G103" s="38"/>
      <c r="H103" s="38"/>
      <c r="I103" s="191"/>
      <c r="J103" s="38"/>
      <c r="K103" s="38"/>
      <c r="L103" s="41"/>
      <c r="M103" s="192"/>
      <c r="N103" s="193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131</v>
      </c>
      <c r="AU103" s="19" t="s">
        <v>84</v>
      </c>
    </row>
    <row r="104" spans="2:51" s="13" customFormat="1" ht="10.2">
      <c r="B104" s="196"/>
      <c r="C104" s="197"/>
      <c r="D104" s="189" t="s">
        <v>135</v>
      </c>
      <c r="E104" s="198" t="s">
        <v>28</v>
      </c>
      <c r="F104" s="199" t="s">
        <v>600</v>
      </c>
      <c r="G104" s="197"/>
      <c r="H104" s="198" t="s">
        <v>28</v>
      </c>
      <c r="I104" s="200"/>
      <c r="J104" s="197"/>
      <c r="K104" s="197"/>
      <c r="L104" s="201"/>
      <c r="M104" s="202"/>
      <c r="N104" s="203"/>
      <c r="O104" s="203"/>
      <c r="P104" s="203"/>
      <c r="Q104" s="203"/>
      <c r="R104" s="203"/>
      <c r="S104" s="203"/>
      <c r="T104" s="204"/>
      <c r="AT104" s="205" t="s">
        <v>135</v>
      </c>
      <c r="AU104" s="205" t="s">
        <v>84</v>
      </c>
      <c r="AV104" s="13" t="s">
        <v>82</v>
      </c>
      <c r="AW104" s="13" t="s">
        <v>35</v>
      </c>
      <c r="AX104" s="13" t="s">
        <v>74</v>
      </c>
      <c r="AY104" s="205" t="s">
        <v>122</v>
      </c>
    </row>
    <row r="105" spans="2:51" s="13" customFormat="1" ht="10.2">
      <c r="B105" s="196"/>
      <c r="C105" s="197"/>
      <c r="D105" s="189" t="s">
        <v>135</v>
      </c>
      <c r="E105" s="198" t="s">
        <v>28</v>
      </c>
      <c r="F105" s="199" t="s">
        <v>601</v>
      </c>
      <c r="G105" s="197"/>
      <c r="H105" s="198" t="s">
        <v>28</v>
      </c>
      <c r="I105" s="200"/>
      <c r="J105" s="197"/>
      <c r="K105" s="197"/>
      <c r="L105" s="201"/>
      <c r="M105" s="202"/>
      <c r="N105" s="203"/>
      <c r="O105" s="203"/>
      <c r="P105" s="203"/>
      <c r="Q105" s="203"/>
      <c r="R105" s="203"/>
      <c r="S105" s="203"/>
      <c r="T105" s="204"/>
      <c r="AT105" s="205" t="s">
        <v>135</v>
      </c>
      <c r="AU105" s="205" t="s">
        <v>84</v>
      </c>
      <c r="AV105" s="13" t="s">
        <v>82</v>
      </c>
      <c r="AW105" s="13" t="s">
        <v>35</v>
      </c>
      <c r="AX105" s="13" t="s">
        <v>74</v>
      </c>
      <c r="AY105" s="205" t="s">
        <v>122</v>
      </c>
    </row>
    <row r="106" spans="2:51" s="14" customFormat="1" ht="10.2">
      <c r="B106" s="206"/>
      <c r="C106" s="207"/>
      <c r="D106" s="189" t="s">
        <v>135</v>
      </c>
      <c r="E106" s="208" t="s">
        <v>28</v>
      </c>
      <c r="F106" s="209" t="s">
        <v>82</v>
      </c>
      <c r="G106" s="207"/>
      <c r="H106" s="210">
        <v>1</v>
      </c>
      <c r="I106" s="211"/>
      <c r="J106" s="207"/>
      <c r="K106" s="207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135</v>
      </c>
      <c r="AU106" s="216" t="s">
        <v>84</v>
      </c>
      <c r="AV106" s="14" t="s">
        <v>84</v>
      </c>
      <c r="AW106" s="14" t="s">
        <v>35</v>
      </c>
      <c r="AX106" s="14" t="s">
        <v>82</v>
      </c>
      <c r="AY106" s="216" t="s">
        <v>122</v>
      </c>
    </row>
    <row r="107" spans="1:65" s="2" customFormat="1" ht="16.5" customHeight="1">
      <c r="A107" s="36"/>
      <c r="B107" s="37"/>
      <c r="C107" s="176" t="s">
        <v>145</v>
      </c>
      <c r="D107" s="176" t="s">
        <v>124</v>
      </c>
      <c r="E107" s="177" t="s">
        <v>602</v>
      </c>
      <c r="F107" s="178" t="s">
        <v>603</v>
      </c>
      <c r="G107" s="179" t="s">
        <v>315</v>
      </c>
      <c r="H107" s="180">
        <v>1</v>
      </c>
      <c r="I107" s="181"/>
      <c r="J107" s="182">
        <f>ROUND(I107*H107,2)</f>
        <v>0</v>
      </c>
      <c r="K107" s="178" t="s">
        <v>28</v>
      </c>
      <c r="L107" s="41"/>
      <c r="M107" s="183" t="s">
        <v>28</v>
      </c>
      <c r="N107" s="184" t="s">
        <v>47</v>
      </c>
      <c r="O107" s="67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7" t="s">
        <v>583</v>
      </c>
      <c r="AT107" s="187" t="s">
        <v>124</v>
      </c>
      <c r="AU107" s="187" t="s">
        <v>84</v>
      </c>
      <c r="AY107" s="19" t="s">
        <v>122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9" t="s">
        <v>129</v>
      </c>
      <c r="BK107" s="188">
        <f>ROUND(I107*H107,2)</f>
        <v>0</v>
      </c>
      <c r="BL107" s="19" t="s">
        <v>583</v>
      </c>
      <c r="BM107" s="187" t="s">
        <v>604</v>
      </c>
    </row>
    <row r="108" spans="1:47" s="2" customFormat="1" ht="10.2">
      <c r="A108" s="36"/>
      <c r="B108" s="37"/>
      <c r="C108" s="38"/>
      <c r="D108" s="189" t="s">
        <v>131</v>
      </c>
      <c r="E108" s="38"/>
      <c r="F108" s="190" t="s">
        <v>603</v>
      </c>
      <c r="G108" s="38"/>
      <c r="H108" s="38"/>
      <c r="I108" s="191"/>
      <c r="J108" s="38"/>
      <c r="K108" s="38"/>
      <c r="L108" s="41"/>
      <c r="M108" s="192"/>
      <c r="N108" s="193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131</v>
      </c>
      <c r="AU108" s="19" t="s">
        <v>84</v>
      </c>
    </row>
    <row r="109" spans="2:51" s="13" customFormat="1" ht="10.2">
      <c r="B109" s="196"/>
      <c r="C109" s="197"/>
      <c r="D109" s="189" t="s">
        <v>135</v>
      </c>
      <c r="E109" s="198" t="s">
        <v>28</v>
      </c>
      <c r="F109" s="199" t="s">
        <v>605</v>
      </c>
      <c r="G109" s="197"/>
      <c r="H109" s="198" t="s">
        <v>28</v>
      </c>
      <c r="I109" s="200"/>
      <c r="J109" s="197"/>
      <c r="K109" s="197"/>
      <c r="L109" s="201"/>
      <c r="M109" s="202"/>
      <c r="N109" s="203"/>
      <c r="O109" s="203"/>
      <c r="P109" s="203"/>
      <c r="Q109" s="203"/>
      <c r="R109" s="203"/>
      <c r="S109" s="203"/>
      <c r="T109" s="204"/>
      <c r="AT109" s="205" t="s">
        <v>135</v>
      </c>
      <c r="AU109" s="205" t="s">
        <v>84</v>
      </c>
      <c r="AV109" s="13" t="s">
        <v>82</v>
      </c>
      <c r="AW109" s="13" t="s">
        <v>35</v>
      </c>
      <c r="AX109" s="13" t="s">
        <v>74</v>
      </c>
      <c r="AY109" s="205" t="s">
        <v>122</v>
      </c>
    </row>
    <row r="110" spans="2:51" s="14" customFormat="1" ht="10.2">
      <c r="B110" s="206"/>
      <c r="C110" s="207"/>
      <c r="D110" s="189" t="s">
        <v>135</v>
      </c>
      <c r="E110" s="208" t="s">
        <v>28</v>
      </c>
      <c r="F110" s="209" t="s">
        <v>82</v>
      </c>
      <c r="G110" s="207"/>
      <c r="H110" s="210">
        <v>1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135</v>
      </c>
      <c r="AU110" s="216" t="s">
        <v>84</v>
      </c>
      <c r="AV110" s="14" t="s">
        <v>84</v>
      </c>
      <c r="AW110" s="14" t="s">
        <v>35</v>
      </c>
      <c r="AX110" s="14" t="s">
        <v>82</v>
      </c>
      <c r="AY110" s="216" t="s">
        <v>122</v>
      </c>
    </row>
    <row r="111" spans="1:65" s="2" customFormat="1" ht="16.5" customHeight="1">
      <c r="A111" s="36"/>
      <c r="B111" s="37"/>
      <c r="C111" s="176" t="s">
        <v>129</v>
      </c>
      <c r="D111" s="176" t="s">
        <v>124</v>
      </c>
      <c r="E111" s="177" t="s">
        <v>606</v>
      </c>
      <c r="F111" s="178" t="s">
        <v>607</v>
      </c>
      <c r="G111" s="179" t="s">
        <v>315</v>
      </c>
      <c r="H111" s="180">
        <v>1</v>
      </c>
      <c r="I111" s="181"/>
      <c r="J111" s="182">
        <f>ROUND(I111*H111,2)</f>
        <v>0</v>
      </c>
      <c r="K111" s="178" t="s">
        <v>28</v>
      </c>
      <c r="L111" s="41"/>
      <c r="M111" s="183" t="s">
        <v>28</v>
      </c>
      <c r="N111" s="184" t="s">
        <v>47</v>
      </c>
      <c r="O111" s="67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87" t="s">
        <v>583</v>
      </c>
      <c r="AT111" s="187" t="s">
        <v>124</v>
      </c>
      <c r="AU111" s="187" t="s">
        <v>84</v>
      </c>
      <c r="AY111" s="19" t="s">
        <v>122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9" t="s">
        <v>129</v>
      </c>
      <c r="BK111" s="188">
        <f>ROUND(I111*H111,2)</f>
        <v>0</v>
      </c>
      <c r="BL111" s="19" t="s">
        <v>583</v>
      </c>
      <c r="BM111" s="187" t="s">
        <v>608</v>
      </c>
    </row>
    <row r="112" spans="1:47" s="2" customFormat="1" ht="10.2">
      <c r="A112" s="36"/>
      <c r="B112" s="37"/>
      <c r="C112" s="38"/>
      <c r="D112" s="189" t="s">
        <v>131</v>
      </c>
      <c r="E112" s="38"/>
      <c r="F112" s="190" t="s">
        <v>607</v>
      </c>
      <c r="G112" s="38"/>
      <c r="H112" s="38"/>
      <c r="I112" s="191"/>
      <c r="J112" s="38"/>
      <c r="K112" s="38"/>
      <c r="L112" s="41"/>
      <c r="M112" s="192"/>
      <c r="N112" s="193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131</v>
      </c>
      <c r="AU112" s="19" t="s">
        <v>84</v>
      </c>
    </row>
    <row r="113" spans="2:51" s="13" customFormat="1" ht="10.2">
      <c r="B113" s="196"/>
      <c r="C113" s="197"/>
      <c r="D113" s="189" t="s">
        <v>135</v>
      </c>
      <c r="E113" s="198" t="s">
        <v>28</v>
      </c>
      <c r="F113" s="199" t="s">
        <v>609</v>
      </c>
      <c r="G113" s="197"/>
      <c r="H113" s="198" t="s">
        <v>28</v>
      </c>
      <c r="I113" s="200"/>
      <c r="J113" s="197"/>
      <c r="K113" s="197"/>
      <c r="L113" s="201"/>
      <c r="M113" s="202"/>
      <c r="N113" s="203"/>
      <c r="O113" s="203"/>
      <c r="P113" s="203"/>
      <c r="Q113" s="203"/>
      <c r="R113" s="203"/>
      <c r="S113" s="203"/>
      <c r="T113" s="204"/>
      <c r="AT113" s="205" t="s">
        <v>135</v>
      </c>
      <c r="AU113" s="205" t="s">
        <v>84</v>
      </c>
      <c r="AV113" s="13" t="s">
        <v>82</v>
      </c>
      <c r="AW113" s="13" t="s">
        <v>35</v>
      </c>
      <c r="AX113" s="13" t="s">
        <v>74</v>
      </c>
      <c r="AY113" s="205" t="s">
        <v>122</v>
      </c>
    </row>
    <row r="114" spans="2:51" s="13" customFormat="1" ht="10.2">
      <c r="B114" s="196"/>
      <c r="C114" s="197"/>
      <c r="D114" s="189" t="s">
        <v>135</v>
      </c>
      <c r="E114" s="198" t="s">
        <v>28</v>
      </c>
      <c r="F114" s="199" t="s">
        <v>610</v>
      </c>
      <c r="G114" s="197"/>
      <c r="H114" s="198" t="s">
        <v>28</v>
      </c>
      <c r="I114" s="200"/>
      <c r="J114" s="197"/>
      <c r="K114" s="197"/>
      <c r="L114" s="201"/>
      <c r="M114" s="202"/>
      <c r="N114" s="203"/>
      <c r="O114" s="203"/>
      <c r="P114" s="203"/>
      <c r="Q114" s="203"/>
      <c r="R114" s="203"/>
      <c r="S114" s="203"/>
      <c r="T114" s="204"/>
      <c r="AT114" s="205" t="s">
        <v>135</v>
      </c>
      <c r="AU114" s="205" t="s">
        <v>84</v>
      </c>
      <c r="AV114" s="13" t="s">
        <v>82</v>
      </c>
      <c r="AW114" s="13" t="s">
        <v>35</v>
      </c>
      <c r="AX114" s="13" t="s">
        <v>74</v>
      </c>
      <c r="AY114" s="205" t="s">
        <v>122</v>
      </c>
    </row>
    <row r="115" spans="2:51" s="13" customFormat="1" ht="10.2">
      <c r="B115" s="196"/>
      <c r="C115" s="197"/>
      <c r="D115" s="189" t="s">
        <v>135</v>
      </c>
      <c r="E115" s="198" t="s">
        <v>28</v>
      </c>
      <c r="F115" s="199" t="s">
        <v>611</v>
      </c>
      <c r="G115" s="197"/>
      <c r="H115" s="198" t="s">
        <v>28</v>
      </c>
      <c r="I115" s="200"/>
      <c r="J115" s="197"/>
      <c r="K115" s="197"/>
      <c r="L115" s="201"/>
      <c r="M115" s="202"/>
      <c r="N115" s="203"/>
      <c r="O115" s="203"/>
      <c r="P115" s="203"/>
      <c r="Q115" s="203"/>
      <c r="R115" s="203"/>
      <c r="S115" s="203"/>
      <c r="T115" s="204"/>
      <c r="AT115" s="205" t="s">
        <v>135</v>
      </c>
      <c r="AU115" s="205" t="s">
        <v>84</v>
      </c>
      <c r="AV115" s="13" t="s">
        <v>82</v>
      </c>
      <c r="AW115" s="13" t="s">
        <v>35</v>
      </c>
      <c r="AX115" s="13" t="s">
        <v>74</v>
      </c>
      <c r="AY115" s="205" t="s">
        <v>122</v>
      </c>
    </row>
    <row r="116" spans="2:51" s="14" customFormat="1" ht="10.2">
      <c r="B116" s="206"/>
      <c r="C116" s="207"/>
      <c r="D116" s="189" t="s">
        <v>135</v>
      </c>
      <c r="E116" s="208" t="s">
        <v>28</v>
      </c>
      <c r="F116" s="209" t="s">
        <v>82</v>
      </c>
      <c r="G116" s="207"/>
      <c r="H116" s="210">
        <v>1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135</v>
      </c>
      <c r="AU116" s="216" t="s">
        <v>84</v>
      </c>
      <c r="AV116" s="14" t="s">
        <v>84</v>
      </c>
      <c r="AW116" s="14" t="s">
        <v>35</v>
      </c>
      <c r="AX116" s="14" t="s">
        <v>82</v>
      </c>
      <c r="AY116" s="216" t="s">
        <v>122</v>
      </c>
    </row>
    <row r="117" spans="1:65" s="2" customFormat="1" ht="16.5" customHeight="1">
      <c r="A117" s="36"/>
      <c r="B117" s="37"/>
      <c r="C117" s="176" t="s">
        <v>157</v>
      </c>
      <c r="D117" s="176" t="s">
        <v>124</v>
      </c>
      <c r="E117" s="177" t="s">
        <v>612</v>
      </c>
      <c r="F117" s="178" t="s">
        <v>613</v>
      </c>
      <c r="G117" s="179" t="s">
        <v>315</v>
      </c>
      <c r="H117" s="180">
        <v>1</v>
      </c>
      <c r="I117" s="181"/>
      <c r="J117" s="182">
        <f>ROUND(I117*H117,2)</f>
        <v>0</v>
      </c>
      <c r="K117" s="178" t="s">
        <v>28</v>
      </c>
      <c r="L117" s="41"/>
      <c r="M117" s="183" t="s">
        <v>28</v>
      </c>
      <c r="N117" s="184" t="s">
        <v>47</v>
      </c>
      <c r="O117" s="67"/>
      <c r="P117" s="185">
        <f>O117*H117</f>
        <v>0</v>
      </c>
      <c r="Q117" s="185">
        <v>0</v>
      </c>
      <c r="R117" s="185">
        <f>Q117*H117</f>
        <v>0</v>
      </c>
      <c r="S117" s="185">
        <v>0</v>
      </c>
      <c r="T117" s="186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87" t="s">
        <v>583</v>
      </c>
      <c r="AT117" s="187" t="s">
        <v>124</v>
      </c>
      <c r="AU117" s="187" t="s">
        <v>84</v>
      </c>
      <c r="AY117" s="19" t="s">
        <v>122</v>
      </c>
      <c r="BE117" s="188">
        <f>IF(N117="základní",J117,0)</f>
        <v>0</v>
      </c>
      <c r="BF117" s="188">
        <f>IF(N117="snížená",J117,0)</f>
        <v>0</v>
      </c>
      <c r="BG117" s="188">
        <f>IF(N117="zákl. přenesená",J117,0)</f>
        <v>0</v>
      </c>
      <c r="BH117" s="188">
        <f>IF(N117="sníž. přenesená",J117,0)</f>
        <v>0</v>
      </c>
      <c r="BI117" s="188">
        <f>IF(N117="nulová",J117,0)</f>
        <v>0</v>
      </c>
      <c r="BJ117" s="19" t="s">
        <v>129</v>
      </c>
      <c r="BK117" s="188">
        <f>ROUND(I117*H117,2)</f>
        <v>0</v>
      </c>
      <c r="BL117" s="19" t="s">
        <v>583</v>
      </c>
      <c r="BM117" s="187" t="s">
        <v>614</v>
      </c>
    </row>
    <row r="118" spans="1:47" s="2" customFormat="1" ht="10.2">
      <c r="A118" s="36"/>
      <c r="B118" s="37"/>
      <c r="C118" s="38"/>
      <c r="D118" s="189" t="s">
        <v>131</v>
      </c>
      <c r="E118" s="38"/>
      <c r="F118" s="190" t="s">
        <v>615</v>
      </c>
      <c r="G118" s="38"/>
      <c r="H118" s="38"/>
      <c r="I118" s="191"/>
      <c r="J118" s="38"/>
      <c r="K118" s="38"/>
      <c r="L118" s="41"/>
      <c r="M118" s="192"/>
      <c r="N118" s="193"/>
      <c r="O118" s="67"/>
      <c r="P118" s="67"/>
      <c r="Q118" s="67"/>
      <c r="R118" s="67"/>
      <c r="S118" s="67"/>
      <c r="T118" s="6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131</v>
      </c>
      <c r="AU118" s="19" t="s">
        <v>84</v>
      </c>
    </row>
    <row r="119" spans="2:51" s="13" customFormat="1" ht="10.2">
      <c r="B119" s="196"/>
      <c r="C119" s="197"/>
      <c r="D119" s="189" t="s">
        <v>135</v>
      </c>
      <c r="E119" s="198" t="s">
        <v>28</v>
      </c>
      <c r="F119" s="199" t="s">
        <v>616</v>
      </c>
      <c r="G119" s="197"/>
      <c r="H119" s="198" t="s">
        <v>28</v>
      </c>
      <c r="I119" s="200"/>
      <c r="J119" s="197"/>
      <c r="K119" s="197"/>
      <c r="L119" s="201"/>
      <c r="M119" s="202"/>
      <c r="N119" s="203"/>
      <c r="O119" s="203"/>
      <c r="P119" s="203"/>
      <c r="Q119" s="203"/>
      <c r="R119" s="203"/>
      <c r="S119" s="203"/>
      <c r="T119" s="204"/>
      <c r="AT119" s="205" t="s">
        <v>135</v>
      </c>
      <c r="AU119" s="205" t="s">
        <v>84</v>
      </c>
      <c r="AV119" s="13" t="s">
        <v>82</v>
      </c>
      <c r="AW119" s="13" t="s">
        <v>35</v>
      </c>
      <c r="AX119" s="13" t="s">
        <v>74</v>
      </c>
      <c r="AY119" s="205" t="s">
        <v>122</v>
      </c>
    </row>
    <row r="120" spans="2:51" s="13" customFormat="1" ht="10.2">
      <c r="B120" s="196"/>
      <c r="C120" s="197"/>
      <c r="D120" s="189" t="s">
        <v>135</v>
      </c>
      <c r="E120" s="198" t="s">
        <v>28</v>
      </c>
      <c r="F120" s="199" t="s">
        <v>617</v>
      </c>
      <c r="G120" s="197"/>
      <c r="H120" s="198" t="s">
        <v>28</v>
      </c>
      <c r="I120" s="200"/>
      <c r="J120" s="197"/>
      <c r="K120" s="197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135</v>
      </c>
      <c r="AU120" s="205" t="s">
        <v>84</v>
      </c>
      <c r="AV120" s="13" t="s">
        <v>82</v>
      </c>
      <c r="AW120" s="13" t="s">
        <v>35</v>
      </c>
      <c r="AX120" s="13" t="s">
        <v>74</v>
      </c>
      <c r="AY120" s="205" t="s">
        <v>122</v>
      </c>
    </row>
    <row r="121" spans="2:51" s="13" customFormat="1" ht="10.2">
      <c r="B121" s="196"/>
      <c r="C121" s="197"/>
      <c r="D121" s="189" t="s">
        <v>135</v>
      </c>
      <c r="E121" s="198" t="s">
        <v>28</v>
      </c>
      <c r="F121" s="199" t="s">
        <v>618</v>
      </c>
      <c r="G121" s="197"/>
      <c r="H121" s="198" t="s">
        <v>28</v>
      </c>
      <c r="I121" s="200"/>
      <c r="J121" s="197"/>
      <c r="K121" s="197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135</v>
      </c>
      <c r="AU121" s="205" t="s">
        <v>84</v>
      </c>
      <c r="AV121" s="13" t="s">
        <v>82</v>
      </c>
      <c r="AW121" s="13" t="s">
        <v>35</v>
      </c>
      <c r="AX121" s="13" t="s">
        <v>74</v>
      </c>
      <c r="AY121" s="205" t="s">
        <v>122</v>
      </c>
    </row>
    <row r="122" spans="2:51" s="14" customFormat="1" ht="10.2">
      <c r="B122" s="206"/>
      <c r="C122" s="207"/>
      <c r="D122" s="189" t="s">
        <v>135</v>
      </c>
      <c r="E122" s="208" t="s">
        <v>28</v>
      </c>
      <c r="F122" s="209" t="s">
        <v>82</v>
      </c>
      <c r="G122" s="207"/>
      <c r="H122" s="210">
        <v>1</v>
      </c>
      <c r="I122" s="211"/>
      <c r="J122" s="207"/>
      <c r="K122" s="207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135</v>
      </c>
      <c r="AU122" s="216" t="s">
        <v>84</v>
      </c>
      <c r="AV122" s="14" t="s">
        <v>84</v>
      </c>
      <c r="AW122" s="14" t="s">
        <v>35</v>
      </c>
      <c r="AX122" s="14" t="s">
        <v>82</v>
      </c>
      <c r="AY122" s="216" t="s">
        <v>122</v>
      </c>
    </row>
    <row r="123" spans="1:65" s="2" customFormat="1" ht="16.5" customHeight="1">
      <c r="A123" s="36"/>
      <c r="B123" s="37"/>
      <c r="C123" s="176" t="s">
        <v>163</v>
      </c>
      <c r="D123" s="176" t="s">
        <v>124</v>
      </c>
      <c r="E123" s="177" t="s">
        <v>619</v>
      </c>
      <c r="F123" s="178" t="s">
        <v>620</v>
      </c>
      <c r="G123" s="179" t="s">
        <v>315</v>
      </c>
      <c r="H123" s="180">
        <v>1</v>
      </c>
      <c r="I123" s="181"/>
      <c r="J123" s="182">
        <f>ROUND(I123*H123,2)</f>
        <v>0</v>
      </c>
      <c r="K123" s="178" t="s">
        <v>28</v>
      </c>
      <c r="L123" s="41"/>
      <c r="M123" s="183" t="s">
        <v>28</v>
      </c>
      <c r="N123" s="184" t="s">
        <v>47</v>
      </c>
      <c r="O123" s="67"/>
      <c r="P123" s="185">
        <f>O123*H123</f>
        <v>0</v>
      </c>
      <c r="Q123" s="185">
        <v>0</v>
      </c>
      <c r="R123" s="185">
        <f>Q123*H123</f>
        <v>0</v>
      </c>
      <c r="S123" s="185">
        <v>0</v>
      </c>
      <c r="T123" s="18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87" t="s">
        <v>583</v>
      </c>
      <c r="AT123" s="187" t="s">
        <v>124</v>
      </c>
      <c r="AU123" s="187" t="s">
        <v>84</v>
      </c>
      <c r="AY123" s="19" t="s">
        <v>122</v>
      </c>
      <c r="BE123" s="188">
        <f>IF(N123="základní",J123,0)</f>
        <v>0</v>
      </c>
      <c r="BF123" s="188">
        <f>IF(N123="snížená",J123,0)</f>
        <v>0</v>
      </c>
      <c r="BG123" s="188">
        <f>IF(N123="zákl. přenesená",J123,0)</f>
        <v>0</v>
      </c>
      <c r="BH123" s="188">
        <f>IF(N123="sníž. přenesená",J123,0)</f>
        <v>0</v>
      </c>
      <c r="BI123" s="188">
        <f>IF(N123="nulová",J123,0)</f>
        <v>0</v>
      </c>
      <c r="BJ123" s="19" t="s">
        <v>129</v>
      </c>
      <c r="BK123" s="188">
        <f>ROUND(I123*H123,2)</f>
        <v>0</v>
      </c>
      <c r="BL123" s="19" t="s">
        <v>583</v>
      </c>
      <c r="BM123" s="187" t="s">
        <v>621</v>
      </c>
    </row>
    <row r="124" spans="1:47" s="2" customFormat="1" ht="10.2">
      <c r="A124" s="36"/>
      <c r="B124" s="37"/>
      <c r="C124" s="38"/>
      <c r="D124" s="189" t="s">
        <v>131</v>
      </c>
      <c r="E124" s="38"/>
      <c r="F124" s="190" t="s">
        <v>620</v>
      </c>
      <c r="G124" s="38"/>
      <c r="H124" s="38"/>
      <c r="I124" s="191"/>
      <c r="J124" s="38"/>
      <c r="K124" s="38"/>
      <c r="L124" s="41"/>
      <c r="M124" s="192"/>
      <c r="N124" s="193"/>
      <c r="O124" s="67"/>
      <c r="P124" s="67"/>
      <c r="Q124" s="67"/>
      <c r="R124" s="67"/>
      <c r="S124" s="67"/>
      <c r="T124" s="6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131</v>
      </c>
      <c r="AU124" s="19" t="s">
        <v>84</v>
      </c>
    </row>
    <row r="125" spans="2:51" s="14" customFormat="1" ht="10.2">
      <c r="B125" s="206"/>
      <c r="C125" s="207"/>
      <c r="D125" s="189" t="s">
        <v>135</v>
      </c>
      <c r="E125" s="208" t="s">
        <v>28</v>
      </c>
      <c r="F125" s="209" t="s">
        <v>82</v>
      </c>
      <c r="G125" s="207"/>
      <c r="H125" s="210">
        <v>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135</v>
      </c>
      <c r="AU125" s="216" t="s">
        <v>84</v>
      </c>
      <c r="AV125" s="14" t="s">
        <v>84</v>
      </c>
      <c r="AW125" s="14" t="s">
        <v>35</v>
      </c>
      <c r="AX125" s="14" t="s">
        <v>82</v>
      </c>
      <c r="AY125" s="216" t="s">
        <v>122</v>
      </c>
    </row>
    <row r="126" spans="2:63" s="12" customFormat="1" ht="22.8" customHeight="1">
      <c r="B126" s="160"/>
      <c r="C126" s="161"/>
      <c r="D126" s="162" t="s">
        <v>73</v>
      </c>
      <c r="E126" s="174" t="s">
        <v>622</v>
      </c>
      <c r="F126" s="174" t="s">
        <v>623</v>
      </c>
      <c r="G126" s="161"/>
      <c r="H126" s="161"/>
      <c r="I126" s="164"/>
      <c r="J126" s="175">
        <f>BK126</f>
        <v>0</v>
      </c>
      <c r="K126" s="161"/>
      <c r="L126" s="166"/>
      <c r="M126" s="167"/>
      <c r="N126" s="168"/>
      <c r="O126" s="168"/>
      <c r="P126" s="169">
        <f>SUM(P127:P134)</f>
        <v>0</v>
      </c>
      <c r="Q126" s="168"/>
      <c r="R126" s="169">
        <f>SUM(R127:R134)</f>
        <v>0</v>
      </c>
      <c r="S126" s="168"/>
      <c r="T126" s="170">
        <f>SUM(T127:T134)</f>
        <v>0</v>
      </c>
      <c r="AR126" s="171" t="s">
        <v>129</v>
      </c>
      <c r="AT126" s="172" t="s">
        <v>73</v>
      </c>
      <c r="AU126" s="172" t="s">
        <v>82</v>
      </c>
      <c r="AY126" s="171" t="s">
        <v>122</v>
      </c>
      <c r="BK126" s="173">
        <f>SUM(BK127:BK134)</f>
        <v>0</v>
      </c>
    </row>
    <row r="127" spans="1:65" s="2" customFormat="1" ht="16.5" customHeight="1">
      <c r="A127" s="36"/>
      <c r="B127" s="37"/>
      <c r="C127" s="176" t="s">
        <v>170</v>
      </c>
      <c r="D127" s="176" t="s">
        <v>124</v>
      </c>
      <c r="E127" s="177" t="s">
        <v>624</v>
      </c>
      <c r="F127" s="178" t="s">
        <v>625</v>
      </c>
      <c r="G127" s="179" t="s">
        <v>140</v>
      </c>
      <c r="H127" s="180">
        <v>1</v>
      </c>
      <c r="I127" s="181"/>
      <c r="J127" s="182">
        <f>ROUND(I127*H127,2)</f>
        <v>0</v>
      </c>
      <c r="K127" s="178" t="s">
        <v>28</v>
      </c>
      <c r="L127" s="41"/>
      <c r="M127" s="183" t="s">
        <v>28</v>
      </c>
      <c r="N127" s="184" t="s">
        <v>47</v>
      </c>
      <c r="O127" s="67"/>
      <c r="P127" s="185">
        <f>O127*H127</f>
        <v>0</v>
      </c>
      <c r="Q127" s="185">
        <v>0</v>
      </c>
      <c r="R127" s="185">
        <f>Q127*H127</f>
        <v>0</v>
      </c>
      <c r="S127" s="185">
        <v>0</v>
      </c>
      <c r="T127" s="186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87" t="s">
        <v>626</v>
      </c>
      <c r="AT127" s="187" t="s">
        <v>124</v>
      </c>
      <c r="AU127" s="187" t="s">
        <v>84</v>
      </c>
      <c r="AY127" s="19" t="s">
        <v>122</v>
      </c>
      <c r="BE127" s="188">
        <f>IF(N127="základní",J127,0)</f>
        <v>0</v>
      </c>
      <c r="BF127" s="188">
        <f>IF(N127="snížená",J127,0)</f>
        <v>0</v>
      </c>
      <c r="BG127" s="188">
        <f>IF(N127="zákl. přenesená",J127,0)</f>
        <v>0</v>
      </c>
      <c r="BH127" s="188">
        <f>IF(N127="sníž. přenesená",J127,0)</f>
        <v>0</v>
      </c>
      <c r="BI127" s="188">
        <f>IF(N127="nulová",J127,0)</f>
        <v>0</v>
      </c>
      <c r="BJ127" s="19" t="s">
        <v>129</v>
      </c>
      <c r="BK127" s="188">
        <f>ROUND(I127*H127,2)</f>
        <v>0</v>
      </c>
      <c r="BL127" s="19" t="s">
        <v>626</v>
      </c>
      <c r="BM127" s="187" t="s">
        <v>627</v>
      </c>
    </row>
    <row r="128" spans="1:47" s="2" customFormat="1" ht="19.2">
      <c r="A128" s="36"/>
      <c r="B128" s="37"/>
      <c r="C128" s="38"/>
      <c r="D128" s="189" t="s">
        <v>131</v>
      </c>
      <c r="E128" s="38"/>
      <c r="F128" s="190" t="s">
        <v>628</v>
      </c>
      <c r="G128" s="38"/>
      <c r="H128" s="38"/>
      <c r="I128" s="191"/>
      <c r="J128" s="38"/>
      <c r="K128" s="38"/>
      <c r="L128" s="41"/>
      <c r="M128" s="192"/>
      <c r="N128" s="193"/>
      <c r="O128" s="67"/>
      <c r="P128" s="67"/>
      <c r="Q128" s="67"/>
      <c r="R128" s="67"/>
      <c r="S128" s="67"/>
      <c r="T128" s="68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131</v>
      </c>
      <c r="AU128" s="19" t="s">
        <v>84</v>
      </c>
    </row>
    <row r="129" spans="1:65" s="2" customFormat="1" ht="24.15" customHeight="1">
      <c r="A129" s="36"/>
      <c r="B129" s="37"/>
      <c r="C129" s="176" t="s">
        <v>179</v>
      </c>
      <c r="D129" s="176" t="s">
        <v>124</v>
      </c>
      <c r="E129" s="177" t="s">
        <v>629</v>
      </c>
      <c r="F129" s="178" t="s">
        <v>630</v>
      </c>
      <c r="G129" s="179" t="s">
        <v>140</v>
      </c>
      <c r="H129" s="180">
        <v>1</v>
      </c>
      <c r="I129" s="181"/>
      <c r="J129" s="182">
        <f>ROUND(I129*H129,2)</f>
        <v>0</v>
      </c>
      <c r="K129" s="178" t="s">
        <v>28</v>
      </c>
      <c r="L129" s="41"/>
      <c r="M129" s="183" t="s">
        <v>28</v>
      </c>
      <c r="N129" s="184" t="s">
        <v>47</v>
      </c>
      <c r="O129" s="67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87" t="s">
        <v>626</v>
      </c>
      <c r="AT129" s="187" t="s">
        <v>124</v>
      </c>
      <c r="AU129" s="187" t="s">
        <v>84</v>
      </c>
      <c r="AY129" s="19" t="s">
        <v>122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9" t="s">
        <v>129</v>
      </c>
      <c r="BK129" s="188">
        <f>ROUND(I129*H129,2)</f>
        <v>0</v>
      </c>
      <c r="BL129" s="19" t="s">
        <v>626</v>
      </c>
      <c r="BM129" s="187" t="s">
        <v>631</v>
      </c>
    </row>
    <row r="130" spans="1:47" s="2" customFormat="1" ht="19.2">
      <c r="A130" s="36"/>
      <c r="B130" s="37"/>
      <c r="C130" s="38"/>
      <c r="D130" s="189" t="s">
        <v>131</v>
      </c>
      <c r="E130" s="38"/>
      <c r="F130" s="190" t="s">
        <v>630</v>
      </c>
      <c r="G130" s="38"/>
      <c r="H130" s="38"/>
      <c r="I130" s="191"/>
      <c r="J130" s="38"/>
      <c r="K130" s="38"/>
      <c r="L130" s="41"/>
      <c r="M130" s="192"/>
      <c r="N130" s="193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131</v>
      </c>
      <c r="AU130" s="19" t="s">
        <v>84</v>
      </c>
    </row>
    <row r="131" spans="1:65" s="2" customFormat="1" ht="16.5" customHeight="1">
      <c r="A131" s="36"/>
      <c r="B131" s="37"/>
      <c r="C131" s="176" t="s">
        <v>199</v>
      </c>
      <c r="D131" s="176" t="s">
        <v>124</v>
      </c>
      <c r="E131" s="177" t="s">
        <v>632</v>
      </c>
      <c r="F131" s="178" t="s">
        <v>633</v>
      </c>
      <c r="G131" s="179" t="s">
        <v>315</v>
      </c>
      <c r="H131" s="180">
        <v>1</v>
      </c>
      <c r="I131" s="181"/>
      <c r="J131" s="182">
        <f>ROUND(I131*H131,2)</f>
        <v>0</v>
      </c>
      <c r="K131" s="178" t="s">
        <v>28</v>
      </c>
      <c r="L131" s="41"/>
      <c r="M131" s="183" t="s">
        <v>28</v>
      </c>
      <c r="N131" s="184" t="s">
        <v>47</v>
      </c>
      <c r="O131" s="67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7" t="s">
        <v>583</v>
      </c>
      <c r="AT131" s="187" t="s">
        <v>124</v>
      </c>
      <c r="AU131" s="187" t="s">
        <v>84</v>
      </c>
      <c r="AY131" s="19" t="s">
        <v>122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9" t="s">
        <v>129</v>
      </c>
      <c r="BK131" s="188">
        <f>ROUND(I131*H131,2)</f>
        <v>0</v>
      </c>
      <c r="BL131" s="19" t="s">
        <v>583</v>
      </c>
      <c r="BM131" s="187" t="s">
        <v>634</v>
      </c>
    </row>
    <row r="132" spans="1:47" s="2" customFormat="1" ht="10.2">
      <c r="A132" s="36"/>
      <c r="B132" s="37"/>
      <c r="C132" s="38"/>
      <c r="D132" s="189" t="s">
        <v>131</v>
      </c>
      <c r="E132" s="38"/>
      <c r="F132" s="190" t="s">
        <v>633</v>
      </c>
      <c r="G132" s="38"/>
      <c r="H132" s="38"/>
      <c r="I132" s="191"/>
      <c r="J132" s="38"/>
      <c r="K132" s="38"/>
      <c r="L132" s="41"/>
      <c r="M132" s="192"/>
      <c r="N132" s="193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131</v>
      </c>
      <c r="AU132" s="19" t="s">
        <v>84</v>
      </c>
    </row>
    <row r="133" spans="2:51" s="13" customFormat="1" ht="10.2">
      <c r="B133" s="196"/>
      <c r="C133" s="197"/>
      <c r="D133" s="189" t="s">
        <v>135</v>
      </c>
      <c r="E133" s="198" t="s">
        <v>28</v>
      </c>
      <c r="F133" s="199" t="s">
        <v>635</v>
      </c>
      <c r="G133" s="197"/>
      <c r="H133" s="198" t="s">
        <v>28</v>
      </c>
      <c r="I133" s="200"/>
      <c r="J133" s="197"/>
      <c r="K133" s="197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135</v>
      </c>
      <c r="AU133" s="205" t="s">
        <v>84</v>
      </c>
      <c r="AV133" s="13" t="s">
        <v>82</v>
      </c>
      <c r="AW133" s="13" t="s">
        <v>35</v>
      </c>
      <c r="AX133" s="13" t="s">
        <v>74</v>
      </c>
      <c r="AY133" s="205" t="s">
        <v>122</v>
      </c>
    </row>
    <row r="134" spans="2:51" s="14" customFormat="1" ht="10.2">
      <c r="B134" s="206"/>
      <c r="C134" s="207"/>
      <c r="D134" s="189" t="s">
        <v>135</v>
      </c>
      <c r="E134" s="208" t="s">
        <v>28</v>
      </c>
      <c r="F134" s="209" t="s">
        <v>82</v>
      </c>
      <c r="G134" s="207"/>
      <c r="H134" s="210">
        <v>1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135</v>
      </c>
      <c r="AU134" s="216" t="s">
        <v>84</v>
      </c>
      <c r="AV134" s="14" t="s">
        <v>84</v>
      </c>
      <c r="AW134" s="14" t="s">
        <v>35</v>
      </c>
      <c r="AX134" s="14" t="s">
        <v>82</v>
      </c>
      <c r="AY134" s="216" t="s">
        <v>122</v>
      </c>
    </row>
    <row r="135" spans="2:63" s="12" customFormat="1" ht="22.8" customHeight="1">
      <c r="B135" s="160"/>
      <c r="C135" s="161"/>
      <c r="D135" s="162" t="s">
        <v>73</v>
      </c>
      <c r="E135" s="174" t="s">
        <v>636</v>
      </c>
      <c r="F135" s="174" t="s">
        <v>637</v>
      </c>
      <c r="G135" s="161"/>
      <c r="H135" s="161"/>
      <c r="I135" s="164"/>
      <c r="J135" s="175">
        <f>BK135</f>
        <v>0</v>
      </c>
      <c r="K135" s="161"/>
      <c r="L135" s="166"/>
      <c r="M135" s="167"/>
      <c r="N135" s="168"/>
      <c r="O135" s="168"/>
      <c r="P135" s="169">
        <f>SUM(P136:P141)</f>
        <v>0</v>
      </c>
      <c r="Q135" s="168"/>
      <c r="R135" s="169">
        <f>SUM(R136:R141)</f>
        <v>0</v>
      </c>
      <c r="S135" s="168"/>
      <c r="T135" s="170">
        <f>SUM(T136:T141)</f>
        <v>0</v>
      </c>
      <c r="AR135" s="171" t="s">
        <v>129</v>
      </c>
      <c r="AT135" s="172" t="s">
        <v>73</v>
      </c>
      <c r="AU135" s="172" t="s">
        <v>82</v>
      </c>
      <c r="AY135" s="171" t="s">
        <v>122</v>
      </c>
      <c r="BK135" s="173">
        <f>SUM(BK136:BK141)</f>
        <v>0</v>
      </c>
    </row>
    <row r="136" spans="1:65" s="2" customFormat="1" ht="16.5" customHeight="1">
      <c r="A136" s="36"/>
      <c r="B136" s="37"/>
      <c r="C136" s="176" t="s">
        <v>151</v>
      </c>
      <c r="D136" s="176" t="s">
        <v>124</v>
      </c>
      <c r="E136" s="177" t="s">
        <v>638</v>
      </c>
      <c r="F136" s="178" t="s">
        <v>639</v>
      </c>
      <c r="G136" s="179" t="s">
        <v>315</v>
      </c>
      <c r="H136" s="180">
        <v>1</v>
      </c>
      <c r="I136" s="181"/>
      <c r="J136" s="182">
        <f>ROUND(I136*H136,2)</f>
        <v>0</v>
      </c>
      <c r="K136" s="178" t="s">
        <v>28</v>
      </c>
      <c r="L136" s="41"/>
      <c r="M136" s="183" t="s">
        <v>28</v>
      </c>
      <c r="N136" s="184" t="s">
        <v>47</v>
      </c>
      <c r="O136" s="67"/>
      <c r="P136" s="185">
        <f>O136*H136</f>
        <v>0</v>
      </c>
      <c r="Q136" s="185">
        <v>0</v>
      </c>
      <c r="R136" s="185">
        <f>Q136*H136</f>
        <v>0</v>
      </c>
      <c r="S136" s="185">
        <v>0</v>
      </c>
      <c r="T136" s="18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87" t="s">
        <v>640</v>
      </c>
      <c r="AT136" s="187" t="s">
        <v>124</v>
      </c>
      <c r="AU136" s="187" t="s">
        <v>84</v>
      </c>
      <c r="AY136" s="19" t="s">
        <v>122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9" t="s">
        <v>129</v>
      </c>
      <c r="BK136" s="188">
        <f>ROUND(I136*H136,2)</f>
        <v>0</v>
      </c>
      <c r="BL136" s="19" t="s">
        <v>640</v>
      </c>
      <c r="BM136" s="187" t="s">
        <v>641</v>
      </c>
    </row>
    <row r="137" spans="1:47" s="2" customFormat="1" ht="10.2">
      <c r="A137" s="36"/>
      <c r="B137" s="37"/>
      <c r="C137" s="38"/>
      <c r="D137" s="189" t="s">
        <v>131</v>
      </c>
      <c r="E137" s="38"/>
      <c r="F137" s="190" t="s">
        <v>639</v>
      </c>
      <c r="G137" s="38"/>
      <c r="H137" s="38"/>
      <c r="I137" s="191"/>
      <c r="J137" s="38"/>
      <c r="K137" s="38"/>
      <c r="L137" s="41"/>
      <c r="M137" s="192"/>
      <c r="N137" s="193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131</v>
      </c>
      <c r="AU137" s="19" t="s">
        <v>84</v>
      </c>
    </row>
    <row r="138" spans="2:51" s="13" customFormat="1" ht="10.2">
      <c r="B138" s="196"/>
      <c r="C138" s="197"/>
      <c r="D138" s="189" t="s">
        <v>135</v>
      </c>
      <c r="E138" s="198" t="s">
        <v>28</v>
      </c>
      <c r="F138" s="199" t="s">
        <v>642</v>
      </c>
      <c r="G138" s="197"/>
      <c r="H138" s="198" t="s">
        <v>28</v>
      </c>
      <c r="I138" s="200"/>
      <c r="J138" s="197"/>
      <c r="K138" s="197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135</v>
      </c>
      <c r="AU138" s="205" t="s">
        <v>84</v>
      </c>
      <c r="AV138" s="13" t="s">
        <v>82</v>
      </c>
      <c r="AW138" s="13" t="s">
        <v>35</v>
      </c>
      <c r="AX138" s="13" t="s">
        <v>74</v>
      </c>
      <c r="AY138" s="205" t="s">
        <v>122</v>
      </c>
    </row>
    <row r="139" spans="2:51" s="14" customFormat="1" ht="10.2">
      <c r="B139" s="206"/>
      <c r="C139" s="207"/>
      <c r="D139" s="189" t="s">
        <v>135</v>
      </c>
      <c r="E139" s="208" t="s">
        <v>28</v>
      </c>
      <c r="F139" s="209" t="s">
        <v>82</v>
      </c>
      <c r="G139" s="207"/>
      <c r="H139" s="210">
        <v>1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135</v>
      </c>
      <c r="AU139" s="216" t="s">
        <v>84</v>
      </c>
      <c r="AV139" s="14" t="s">
        <v>84</v>
      </c>
      <c r="AW139" s="14" t="s">
        <v>35</v>
      </c>
      <c r="AX139" s="14" t="s">
        <v>82</v>
      </c>
      <c r="AY139" s="216" t="s">
        <v>122</v>
      </c>
    </row>
    <row r="140" spans="1:65" s="2" customFormat="1" ht="16.5" customHeight="1">
      <c r="A140" s="36"/>
      <c r="B140" s="37"/>
      <c r="C140" s="176" t="s">
        <v>219</v>
      </c>
      <c r="D140" s="176" t="s">
        <v>124</v>
      </c>
      <c r="E140" s="177" t="s">
        <v>643</v>
      </c>
      <c r="F140" s="178" t="s">
        <v>644</v>
      </c>
      <c r="G140" s="179" t="s">
        <v>315</v>
      </c>
      <c r="H140" s="180">
        <v>1</v>
      </c>
      <c r="I140" s="181"/>
      <c r="J140" s="182">
        <f>ROUND(I140*H140,2)</f>
        <v>0</v>
      </c>
      <c r="K140" s="178" t="s">
        <v>28</v>
      </c>
      <c r="L140" s="41"/>
      <c r="M140" s="183" t="s">
        <v>28</v>
      </c>
      <c r="N140" s="184" t="s">
        <v>47</v>
      </c>
      <c r="O140" s="67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7" t="s">
        <v>640</v>
      </c>
      <c r="AT140" s="187" t="s">
        <v>124</v>
      </c>
      <c r="AU140" s="187" t="s">
        <v>84</v>
      </c>
      <c r="AY140" s="19" t="s">
        <v>122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9" t="s">
        <v>129</v>
      </c>
      <c r="BK140" s="188">
        <f>ROUND(I140*H140,2)</f>
        <v>0</v>
      </c>
      <c r="BL140" s="19" t="s">
        <v>640</v>
      </c>
      <c r="BM140" s="187" t="s">
        <v>645</v>
      </c>
    </row>
    <row r="141" spans="1:47" s="2" customFormat="1" ht="10.2">
      <c r="A141" s="36"/>
      <c r="B141" s="37"/>
      <c r="C141" s="38"/>
      <c r="D141" s="189" t="s">
        <v>131</v>
      </c>
      <c r="E141" s="38"/>
      <c r="F141" s="190" t="s">
        <v>644</v>
      </c>
      <c r="G141" s="38"/>
      <c r="H141" s="38"/>
      <c r="I141" s="191"/>
      <c r="J141" s="38"/>
      <c r="K141" s="38"/>
      <c r="L141" s="41"/>
      <c r="M141" s="192"/>
      <c r="N141" s="193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131</v>
      </c>
      <c r="AU141" s="19" t="s">
        <v>84</v>
      </c>
    </row>
    <row r="142" spans="2:63" s="12" customFormat="1" ht="22.8" customHeight="1">
      <c r="B142" s="160"/>
      <c r="C142" s="161"/>
      <c r="D142" s="162" t="s">
        <v>73</v>
      </c>
      <c r="E142" s="174" t="s">
        <v>646</v>
      </c>
      <c r="F142" s="174" t="s">
        <v>647</v>
      </c>
      <c r="G142" s="161"/>
      <c r="H142" s="161"/>
      <c r="I142" s="164"/>
      <c r="J142" s="175">
        <f>BK142</f>
        <v>0</v>
      </c>
      <c r="K142" s="161"/>
      <c r="L142" s="166"/>
      <c r="M142" s="167"/>
      <c r="N142" s="168"/>
      <c r="O142" s="168"/>
      <c r="P142" s="169">
        <f>SUM(P143:P187)</f>
        <v>0</v>
      </c>
      <c r="Q142" s="168"/>
      <c r="R142" s="169">
        <f>SUM(R143:R187)</f>
        <v>0</v>
      </c>
      <c r="S142" s="168"/>
      <c r="T142" s="170">
        <f>SUM(T143:T187)</f>
        <v>0</v>
      </c>
      <c r="AR142" s="171" t="s">
        <v>129</v>
      </c>
      <c r="AT142" s="172" t="s">
        <v>73</v>
      </c>
      <c r="AU142" s="172" t="s">
        <v>82</v>
      </c>
      <c r="AY142" s="171" t="s">
        <v>122</v>
      </c>
      <c r="BK142" s="173">
        <f>SUM(BK143:BK187)</f>
        <v>0</v>
      </c>
    </row>
    <row r="143" spans="1:65" s="2" customFormat="1" ht="24.15" customHeight="1">
      <c r="A143" s="36"/>
      <c r="B143" s="37"/>
      <c r="C143" s="176" t="s">
        <v>226</v>
      </c>
      <c r="D143" s="176" t="s">
        <v>124</v>
      </c>
      <c r="E143" s="177" t="s">
        <v>648</v>
      </c>
      <c r="F143" s="178" t="s">
        <v>649</v>
      </c>
      <c r="G143" s="179" t="s">
        <v>315</v>
      </c>
      <c r="H143" s="180">
        <v>1</v>
      </c>
      <c r="I143" s="181"/>
      <c r="J143" s="182">
        <f>ROUND(I143*H143,2)</f>
        <v>0</v>
      </c>
      <c r="K143" s="178" t="s">
        <v>28</v>
      </c>
      <c r="L143" s="41"/>
      <c r="M143" s="183" t="s">
        <v>28</v>
      </c>
      <c r="N143" s="184" t="s">
        <v>47</v>
      </c>
      <c r="O143" s="67"/>
      <c r="P143" s="185">
        <f>O143*H143</f>
        <v>0</v>
      </c>
      <c r="Q143" s="185">
        <v>0</v>
      </c>
      <c r="R143" s="185">
        <f>Q143*H143</f>
        <v>0</v>
      </c>
      <c r="S143" s="185">
        <v>0</v>
      </c>
      <c r="T143" s="18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87" t="s">
        <v>640</v>
      </c>
      <c r="AT143" s="187" t="s">
        <v>124</v>
      </c>
      <c r="AU143" s="187" t="s">
        <v>84</v>
      </c>
      <c r="AY143" s="19" t="s">
        <v>122</v>
      </c>
      <c r="BE143" s="188">
        <f>IF(N143="základní",J143,0)</f>
        <v>0</v>
      </c>
      <c r="BF143" s="188">
        <f>IF(N143="snížená",J143,0)</f>
        <v>0</v>
      </c>
      <c r="BG143" s="188">
        <f>IF(N143="zákl. přenesená",J143,0)</f>
        <v>0</v>
      </c>
      <c r="BH143" s="188">
        <f>IF(N143="sníž. přenesená",J143,0)</f>
        <v>0</v>
      </c>
      <c r="BI143" s="188">
        <f>IF(N143="nulová",J143,0)</f>
        <v>0</v>
      </c>
      <c r="BJ143" s="19" t="s">
        <v>129</v>
      </c>
      <c r="BK143" s="188">
        <f>ROUND(I143*H143,2)</f>
        <v>0</v>
      </c>
      <c r="BL143" s="19" t="s">
        <v>640</v>
      </c>
      <c r="BM143" s="187" t="s">
        <v>650</v>
      </c>
    </row>
    <row r="144" spans="1:47" s="2" customFormat="1" ht="19.2">
      <c r="A144" s="36"/>
      <c r="B144" s="37"/>
      <c r="C144" s="38"/>
      <c r="D144" s="189" t="s">
        <v>131</v>
      </c>
      <c r="E144" s="38"/>
      <c r="F144" s="190" t="s">
        <v>649</v>
      </c>
      <c r="G144" s="38"/>
      <c r="H144" s="38"/>
      <c r="I144" s="191"/>
      <c r="J144" s="38"/>
      <c r="K144" s="38"/>
      <c r="L144" s="41"/>
      <c r="M144" s="192"/>
      <c r="N144" s="193"/>
      <c r="O144" s="67"/>
      <c r="P144" s="67"/>
      <c r="Q144" s="67"/>
      <c r="R144" s="67"/>
      <c r="S144" s="67"/>
      <c r="T144" s="68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131</v>
      </c>
      <c r="AU144" s="19" t="s">
        <v>84</v>
      </c>
    </row>
    <row r="145" spans="1:65" s="2" customFormat="1" ht="16.5" customHeight="1">
      <c r="A145" s="36"/>
      <c r="B145" s="37"/>
      <c r="C145" s="176" t="s">
        <v>238</v>
      </c>
      <c r="D145" s="176" t="s">
        <v>124</v>
      </c>
      <c r="E145" s="177" t="s">
        <v>651</v>
      </c>
      <c r="F145" s="178" t="s">
        <v>652</v>
      </c>
      <c r="G145" s="179" t="s">
        <v>140</v>
      </c>
      <c r="H145" s="180">
        <v>1</v>
      </c>
      <c r="I145" s="181"/>
      <c r="J145" s="182">
        <f>ROUND(I145*H145,2)</f>
        <v>0</v>
      </c>
      <c r="K145" s="178" t="s">
        <v>28</v>
      </c>
      <c r="L145" s="41"/>
      <c r="M145" s="183" t="s">
        <v>28</v>
      </c>
      <c r="N145" s="184" t="s">
        <v>47</v>
      </c>
      <c r="O145" s="67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7" t="s">
        <v>640</v>
      </c>
      <c r="AT145" s="187" t="s">
        <v>124</v>
      </c>
      <c r="AU145" s="187" t="s">
        <v>84</v>
      </c>
      <c r="AY145" s="19" t="s">
        <v>122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9" t="s">
        <v>129</v>
      </c>
      <c r="BK145" s="188">
        <f>ROUND(I145*H145,2)</f>
        <v>0</v>
      </c>
      <c r="BL145" s="19" t="s">
        <v>640</v>
      </c>
      <c r="BM145" s="187" t="s">
        <v>653</v>
      </c>
    </row>
    <row r="146" spans="1:47" s="2" customFormat="1" ht="10.2">
      <c r="A146" s="36"/>
      <c r="B146" s="37"/>
      <c r="C146" s="38"/>
      <c r="D146" s="189" t="s">
        <v>131</v>
      </c>
      <c r="E146" s="38"/>
      <c r="F146" s="190" t="s">
        <v>652</v>
      </c>
      <c r="G146" s="38"/>
      <c r="H146" s="38"/>
      <c r="I146" s="191"/>
      <c r="J146" s="38"/>
      <c r="K146" s="38"/>
      <c r="L146" s="41"/>
      <c r="M146" s="192"/>
      <c r="N146" s="193"/>
      <c r="O146" s="67"/>
      <c r="P146" s="67"/>
      <c r="Q146" s="67"/>
      <c r="R146" s="67"/>
      <c r="S146" s="67"/>
      <c r="T146" s="68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131</v>
      </c>
      <c r="AU146" s="19" t="s">
        <v>84</v>
      </c>
    </row>
    <row r="147" spans="1:65" s="2" customFormat="1" ht="24.15" customHeight="1">
      <c r="A147" s="36"/>
      <c r="B147" s="37"/>
      <c r="C147" s="176" t="s">
        <v>245</v>
      </c>
      <c r="D147" s="176" t="s">
        <v>124</v>
      </c>
      <c r="E147" s="177" t="s">
        <v>654</v>
      </c>
      <c r="F147" s="178" t="s">
        <v>655</v>
      </c>
      <c r="G147" s="179" t="s">
        <v>315</v>
      </c>
      <c r="H147" s="180">
        <v>1</v>
      </c>
      <c r="I147" s="181"/>
      <c r="J147" s="182">
        <f>ROUND(I147*H147,2)</f>
        <v>0</v>
      </c>
      <c r="K147" s="178" t="s">
        <v>28</v>
      </c>
      <c r="L147" s="41"/>
      <c r="M147" s="183" t="s">
        <v>28</v>
      </c>
      <c r="N147" s="184" t="s">
        <v>47</v>
      </c>
      <c r="O147" s="67"/>
      <c r="P147" s="185">
        <f>O147*H147</f>
        <v>0</v>
      </c>
      <c r="Q147" s="185">
        <v>0</v>
      </c>
      <c r="R147" s="185">
        <f>Q147*H147</f>
        <v>0</v>
      </c>
      <c r="S147" s="185">
        <v>0</v>
      </c>
      <c r="T147" s="18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87" t="s">
        <v>640</v>
      </c>
      <c r="AT147" s="187" t="s">
        <v>124</v>
      </c>
      <c r="AU147" s="187" t="s">
        <v>84</v>
      </c>
      <c r="AY147" s="19" t="s">
        <v>122</v>
      </c>
      <c r="BE147" s="188">
        <f>IF(N147="základní",J147,0)</f>
        <v>0</v>
      </c>
      <c r="BF147" s="188">
        <f>IF(N147="snížená",J147,0)</f>
        <v>0</v>
      </c>
      <c r="BG147" s="188">
        <f>IF(N147="zákl. přenesená",J147,0)</f>
        <v>0</v>
      </c>
      <c r="BH147" s="188">
        <f>IF(N147="sníž. přenesená",J147,0)</f>
        <v>0</v>
      </c>
      <c r="BI147" s="188">
        <f>IF(N147="nulová",J147,0)</f>
        <v>0</v>
      </c>
      <c r="BJ147" s="19" t="s">
        <v>129</v>
      </c>
      <c r="BK147" s="188">
        <f>ROUND(I147*H147,2)</f>
        <v>0</v>
      </c>
      <c r="BL147" s="19" t="s">
        <v>640</v>
      </c>
      <c r="BM147" s="187" t="s">
        <v>656</v>
      </c>
    </row>
    <row r="148" spans="1:47" s="2" customFormat="1" ht="19.2">
      <c r="A148" s="36"/>
      <c r="B148" s="37"/>
      <c r="C148" s="38"/>
      <c r="D148" s="189" t="s">
        <v>131</v>
      </c>
      <c r="E148" s="38"/>
      <c r="F148" s="190" t="s">
        <v>655</v>
      </c>
      <c r="G148" s="38"/>
      <c r="H148" s="38"/>
      <c r="I148" s="191"/>
      <c r="J148" s="38"/>
      <c r="K148" s="38"/>
      <c r="L148" s="41"/>
      <c r="M148" s="192"/>
      <c r="N148" s="193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131</v>
      </c>
      <c r="AU148" s="19" t="s">
        <v>84</v>
      </c>
    </row>
    <row r="149" spans="1:65" s="2" customFormat="1" ht="16.5" customHeight="1">
      <c r="A149" s="36"/>
      <c r="B149" s="37"/>
      <c r="C149" s="176" t="s">
        <v>8</v>
      </c>
      <c r="D149" s="176" t="s">
        <v>124</v>
      </c>
      <c r="E149" s="177" t="s">
        <v>657</v>
      </c>
      <c r="F149" s="178" t="s">
        <v>658</v>
      </c>
      <c r="G149" s="179" t="s">
        <v>315</v>
      </c>
      <c r="H149" s="180">
        <v>1</v>
      </c>
      <c r="I149" s="181"/>
      <c r="J149" s="182">
        <f>ROUND(I149*H149,2)</f>
        <v>0</v>
      </c>
      <c r="K149" s="178" t="s">
        <v>28</v>
      </c>
      <c r="L149" s="41"/>
      <c r="M149" s="183" t="s">
        <v>28</v>
      </c>
      <c r="N149" s="184" t="s">
        <v>47</v>
      </c>
      <c r="O149" s="67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87" t="s">
        <v>640</v>
      </c>
      <c r="AT149" s="187" t="s">
        <v>124</v>
      </c>
      <c r="AU149" s="187" t="s">
        <v>84</v>
      </c>
      <c r="AY149" s="19" t="s">
        <v>122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9" t="s">
        <v>129</v>
      </c>
      <c r="BK149" s="188">
        <f>ROUND(I149*H149,2)</f>
        <v>0</v>
      </c>
      <c r="BL149" s="19" t="s">
        <v>640</v>
      </c>
      <c r="BM149" s="187" t="s">
        <v>659</v>
      </c>
    </row>
    <row r="150" spans="1:47" s="2" customFormat="1" ht="10.2">
      <c r="A150" s="36"/>
      <c r="B150" s="37"/>
      <c r="C150" s="38"/>
      <c r="D150" s="189" t="s">
        <v>131</v>
      </c>
      <c r="E150" s="38"/>
      <c r="F150" s="190" t="s">
        <v>660</v>
      </c>
      <c r="G150" s="38"/>
      <c r="H150" s="38"/>
      <c r="I150" s="191"/>
      <c r="J150" s="38"/>
      <c r="K150" s="38"/>
      <c r="L150" s="41"/>
      <c r="M150" s="192"/>
      <c r="N150" s="193"/>
      <c r="O150" s="67"/>
      <c r="P150" s="67"/>
      <c r="Q150" s="67"/>
      <c r="R150" s="67"/>
      <c r="S150" s="67"/>
      <c r="T150" s="68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131</v>
      </c>
      <c r="AU150" s="19" t="s">
        <v>84</v>
      </c>
    </row>
    <row r="151" spans="1:65" s="2" customFormat="1" ht="21.75" customHeight="1">
      <c r="A151" s="36"/>
      <c r="B151" s="37"/>
      <c r="C151" s="176" t="s">
        <v>264</v>
      </c>
      <c r="D151" s="176" t="s">
        <v>124</v>
      </c>
      <c r="E151" s="177" t="s">
        <v>661</v>
      </c>
      <c r="F151" s="178" t="s">
        <v>662</v>
      </c>
      <c r="G151" s="179" t="s">
        <v>315</v>
      </c>
      <c r="H151" s="180">
        <v>1</v>
      </c>
      <c r="I151" s="181"/>
      <c r="J151" s="182">
        <f>ROUND(I151*H151,2)</f>
        <v>0</v>
      </c>
      <c r="K151" s="178" t="s">
        <v>28</v>
      </c>
      <c r="L151" s="41"/>
      <c r="M151" s="183" t="s">
        <v>28</v>
      </c>
      <c r="N151" s="184" t="s">
        <v>47</v>
      </c>
      <c r="O151" s="67"/>
      <c r="P151" s="185">
        <f>O151*H151</f>
        <v>0</v>
      </c>
      <c r="Q151" s="185">
        <v>0</v>
      </c>
      <c r="R151" s="185">
        <f>Q151*H151</f>
        <v>0</v>
      </c>
      <c r="S151" s="185">
        <v>0</v>
      </c>
      <c r="T151" s="18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7" t="s">
        <v>640</v>
      </c>
      <c r="AT151" s="187" t="s">
        <v>124</v>
      </c>
      <c r="AU151" s="187" t="s">
        <v>84</v>
      </c>
      <c r="AY151" s="19" t="s">
        <v>122</v>
      </c>
      <c r="BE151" s="188">
        <f>IF(N151="základní",J151,0)</f>
        <v>0</v>
      </c>
      <c r="BF151" s="188">
        <f>IF(N151="snížená",J151,0)</f>
        <v>0</v>
      </c>
      <c r="BG151" s="188">
        <f>IF(N151="zákl. přenesená",J151,0)</f>
        <v>0</v>
      </c>
      <c r="BH151" s="188">
        <f>IF(N151="sníž. přenesená",J151,0)</f>
        <v>0</v>
      </c>
      <c r="BI151" s="188">
        <f>IF(N151="nulová",J151,0)</f>
        <v>0</v>
      </c>
      <c r="BJ151" s="19" t="s">
        <v>129</v>
      </c>
      <c r="BK151" s="188">
        <f>ROUND(I151*H151,2)</f>
        <v>0</v>
      </c>
      <c r="BL151" s="19" t="s">
        <v>640</v>
      </c>
      <c r="BM151" s="187" t="s">
        <v>663</v>
      </c>
    </row>
    <row r="152" spans="1:47" s="2" customFormat="1" ht="10.2">
      <c r="A152" s="36"/>
      <c r="B152" s="37"/>
      <c r="C152" s="38"/>
      <c r="D152" s="189" t="s">
        <v>131</v>
      </c>
      <c r="E152" s="38"/>
      <c r="F152" s="190" t="s">
        <v>662</v>
      </c>
      <c r="G152" s="38"/>
      <c r="H152" s="38"/>
      <c r="I152" s="191"/>
      <c r="J152" s="38"/>
      <c r="K152" s="38"/>
      <c r="L152" s="41"/>
      <c r="M152" s="192"/>
      <c r="N152" s="193"/>
      <c r="O152" s="67"/>
      <c r="P152" s="67"/>
      <c r="Q152" s="67"/>
      <c r="R152" s="67"/>
      <c r="S152" s="67"/>
      <c r="T152" s="68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131</v>
      </c>
      <c r="AU152" s="19" t="s">
        <v>84</v>
      </c>
    </row>
    <row r="153" spans="1:65" s="2" customFormat="1" ht="16.5" customHeight="1">
      <c r="A153" s="36"/>
      <c r="B153" s="37"/>
      <c r="C153" s="176" t="s">
        <v>270</v>
      </c>
      <c r="D153" s="176" t="s">
        <v>124</v>
      </c>
      <c r="E153" s="177" t="s">
        <v>664</v>
      </c>
      <c r="F153" s="178" t="s">
        <v>665</v>
      </c>
      <c r="G153" s="179" t="s">
        <v>315</v>
      </c>
      <c r="H153" s="180">
        <v>1</v>
      </c>
      <c r="I153" s="181"/>
      <c r="J153" s="182">
        <f>ROUND(I153*H153,2)</f>
        <v>0</v>
      </c>
      <c r="K153" s="178" t="s">
        <v>28</v>
      </c>
      <c r="L153" s="41"/>
      <c r="M153" s="183" t="s">
        <v>28</v>
      </c>
      <c r="N153" s="184" t="s">
        <v>47</v>
      </c>
      <c r="O153" s="67"/>
      <c r="P153" s="185">
        <f>O153*H153</f>
        <v>0</v>
      </c>
      <c r="Q153" s="185">
        <v>0</v>
      </c>
      <c r="R153" s="185">
        <f>Q153*H153</f>
        <v>0</v>
      </c>
      <c r="S153" s="185">
        <v>0</v>
      </c>
      <c r="T153" s="18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87" t="s">
        <v>640</v>
      </c>
      <c r="AT153" s="187" t="s">
        <v>124</v>
      </c>
      <c r="AU153" s="187" t="s">
        <v>84</v>
      </c>
      <c r="AY153" s="19" t="s">
        <v>122</v>
      </c>
      <c r="BE153" s="188">
        <f>IF(N153="základní",J153,0)</f>
        <v>0</v>
      </c>
      <c r="BF153" s="188">
        <f>IF(N153="snížená",J153,0)</f>
        <v>0</v>
      </c>
      <c r="BG153" s="188">
        <f>IF(N153="zákl. přenesená",J153,0)</f>
        <v>0</v>
      </c>
      <c r="BH153" s="188">
        <f>IF(N153="sníž. přenesená",J153,0)</f>
        <v>0</v>
      </c>
      <c r="BI153" s="188">
        <f>IF(N153="nulová",J153,0)</f>
        <v>0</v>
      </c>
      <c r="BJ153" s="19" t="s">
        <v>129</v>
      </c>
      <c r="BK153" s="188">
        <f>ROUND(I153*H153,2)</f>
        <v>0</v>
      </c>
      <c r="BL153" s="19" t="s">
        <v>640</v>
      </c>
      <c r="BM153" s="187" t="s">
        <v>666</v>
      </c>
    </row>
    <row r="154" spans="1:47" s="2" customFormat="1" ht="10.2">
      <c r="A154" s="36"/>
      <c r="B154" s="37"/>
      <c r="C154" s="38"/>
      <c r="D154" s="189" t="s">
        <v>131</v>
      </c>
      <c r="E154" s="38"/>
      <c r="F154" s="190" t="s">
        <v>665</v>
      </c>
      <c r="G154" s="38"/>
      <c r="H154" s="38"/>
      <c r="I154" s="191"/>
      <c r="J154" s="38"/>
      <c r="K154" s="38"/>
      <c r="L154" s="41"/>
      <c r="M154" s="192"/>
      <c r="N154" s="193"/>
      <c r="O154" s="67"/>
      <c r="P154" s="67"/>
      <c r="Q154" s="67"/>
      <c r="R154" s="67"/>
      <c r="S154" s="67"/>
      <c r="T154" s="68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131</v>
      </c>
      <c r="AU154" s="19" t="s">
        <v>84</v>
      </c>
    </row>
    <row r="155" spans="1:65" s="2" customFormat="1" ht="16.5" customHeight="1">
      <c r="A155" s="36"/>
      <c r="B155" s="37"/>
      <c r="C155" s="176" t="s">
        <v>278</v>
      </c>
      <c r="D155" s="176" t="s">
        <v>124</v>
      </c>
      <c r="E155" s="177" t="s">
        <v>667</v>
      </c>
      <c r="F155" s="178" t="s">
        <v>668</v>
      </c>
      <c r="G155" s="179" t="s">
        <v>315</v>
      </c>
      <c r="H155" s="180">
        <v>1</v>
      </c>
      <c r="I155" s="181"/>
      <c r="J155" s="182">
        <f>ROUND(I155*H155,2)</f>
        <v>0</v>
      </c>
      <c r="K155" s="178" t="s">
        <v>28</v>
      </c>
      <c r="L155" s="41"/>
      <c r="M155" s="183" t="s">
        <v>28</v>
      </c>
      <c r="N155" s="184" t="s">
        <v>47</v>
      </c>
      <c r="O155" s="67"/>
      <c r="P155" s="185">
        <f>O155*H155</f>
        <v>0</v>
      </c>
      <c r="Q155" s="185">
        <v>0</v>
      </c>
      <c r="R155" s="185">
        <f>Q155*H155</f>
        <v>0</v>
      </c>
      <c r="S155" s="185">
        <v>0</v>
      </c>
      <c r="T155" s="18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7" t="s">
        <v>640</v>
      </c>
      <c r="AT155" s="187" t="s">
        <v>124</v>
      </c>
      <c r="AU155" s="187" t="s">
        <v>84</v>
      </c>
      <c r="AY155" s="19" t="s">
        <v>122</v>
      </c>
      <c r="BE155" s="188">
        <f>IF(N155="základní",J155,0)</f>
        <v>0</v>
      </c>
      <c r="BF155" s="188">
        <f>IF(N155="snížená",J155,0)</f>
        <v>0</v>
      </c>
      <c r="BG155" s="188">
        <f>IF(N155="zákl. přenesená",J155,0)</f>
        <v>0</v>
      </c>
      <c r="BH155" s="188">
        <f>IF(N155="sníž. přenesená",J155,0)</f>
        <v>0</v>
      </c>
      <c r="BI155" s="188">
        <f>IF(N155="nulová",J155,0)</f>
        <v>0</v>
      </c>
      <c r="BJ155" s="19" t="s">
        <v>129</v>
      </c>
      <c r="BK155" s="188">
        <f>ROUND(I155*H155,2)</f>
        <v>0</v>
      </c>
      <c r="BL155" s="19" t="s">
        <v>640</v>
      </c>
      <c r="BM155" s="187" t="s">
        <v>669</v>
      </c>
    </row>
    <row r="156" spans="1:47" s="2" customFormat="1" ht="10.2">
      <c r="A156" s="36"/>
      <c r="B156" s="37"/>
      <c r="C156" s="38"/>
      <c r="D156" s="189" t="s">
        <v>131</v>
      </c>
      <c r="E156" s="38"/>
      <c r="F156" s="190" t="s">
        <v>668</v>
      </c>
      <c r="G156" s="38"/>
      <c r="H156" s="38"/>
      <c r="I156" s="191"/>
      <c r="J156" s="38"/>
      <c r="K156" s="38"/>
      <c r="L156" s="41"/>
      <c r="M156" s="192"/>
      <c r="N156" s="193"/>
      <c r="O156" s="67"/>
      <c r="P156" s="67"/>
      <c r="Q156" s="67"/>
      <c r="R156" s="67"/>
      <c r="S156" s="67"/>
      <c r="T156" s="68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131</v>
      </c>
      <c r="AU156" s="19" t="s">
        <v>84</v>
      </c>
    </row>
    <row r="157" spans="1:65" s="2" customFormat="1" ht="16.5" customHeight="1">
      <c r="A157" s="36"/>
      <c r="B157" s="37"/>
      <c r="C157" s="176" t="s">
        <v>286</v>
      </c>
      <c r="D157" s="176" t="s">
        <v>124</v>
      </c>
      <c r="E157" s="177" t="s">
        <v>670</v>
      </c>
      <c r="F157" s="178" t="s">
        <v>671</v>
      </c>
      <c r="G157" s="179" t="s">
        <v>315</v>
      </c>
      <c r="H157" s="180">
        <v>1</v>
      </c>
      <c r="I157" s="181"/>
      <c r="J157" s="182">
        <f>ROUND(I157*H157,2)</f>
        <v>0</v>
      </c>
      <c r="K157" s="178" t="s">
        <v>28</v>
      </c>
      <c r="L157" s="41"/>
      <c r="M157" s="183" t="s">
        <v>28</v>
      </c>
      <c r="N157" s="184" t="s">
        <v>47</v>
      </c>
      <c r="O157" s="67"/>
      <c r="P157" s="185">
        <f>O157*H157</f>
        <v>0</v>
      </c>
      <c r="Q157" s="185">
        <v>0</v>
      </c>
      <c r="R157" s="185">
        <f>Q157*H157</f>
        <v>0</v>
      </c>
      <c r="S157" s="185">
        <v>0</v>
      </c>
      <c r="T157" s="18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87" t="s">
        <v>640</v>
      </c>
      <c r="AT157" s="187" t="s">
        <v>124</v>
      </c>
      <c r="AU157" s="187" t="s">
        <v>84</v>
      </c>
      <c r="AY157" s="19" t="s">
        <v>122</v>
      </c>
      <c r="BE157" s="188">
        <f>IF(N157="základní",J157,0)</f>
        <v>0</v>
      </c>
      <c r="BF157" s="188">
        <f>IF(N157="snížená",J157,0)</f>
        <v>0</v>
      </c>
      <c r="BG157" s="188">
        <f>IF(N157="zákl. přenesená",J157,0)</f>
        <v>0</v>
      </c>
      <c r="BH157" s="188">
        <f>IF(N157="sníž. přenesená",J157,0)</f>
        <v>0</v>
      </c>
      <c r="BI157" s="188">
        <f>IF(N157="nulová",J157,0)</f>
        <v>0</v>
      </c>
      <c r="BJ157" s="19" t="s">
        <v>129</v>
      </c>
      <c r="BK157" s="188">
        <f>ROUND(I157*H157,2)</f>
        <v>0</v>
      </c>
      <c r="BL157" s="19" t="s">
        <v>640</v>
      </c>
      <c r="BM157" s="187" t="s">
        <v>672</v>
      </c>
    </row>
    <row r="158" spans="1:47" s="2" customFormat="1" ht="10.2">
      <c r="A158" s="36"/>
      <c r="B158" s="37"/>
      <c r="C158" s="38"/>
      <c r="D158" s="189" t="s">
        <v>131</v>
      </c>
      <c r="E158" s="38"/>
      <c r="F158" s="190" t="s">
        <v>671</v>
      </c>
      <c r="G158" s="38"/>
      <c r="H158" s="38"/>
      <c r="I158" s="191"/>
      <c r="J158" s="38"/>
      <c r="K158" s="38"/>
      <c r="L158" s="41"/>
      <c r="M158" s="192"/>
      <c r="N158" s="193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131</v>
      </c>
      <c r="AU158" s="19" t="s">
        <v>84</v>
      </c>
    </row>
    <row r="159" spans="2:51" s="13" customFormat="1" ht="10.2">
      <c r="B159" s="196"/>
      <c r="C159" s="197"/>
      <c r="D159" s="189" t="s">
        <v>135</v>
      </c>
      <c r="E159" s="198" t="s">
        <v>28</v>
      </c>
      <c r="F159" s="199" t="s">
        <v>673</v>
      </c>
      <c r="G159" s="197"/>
      <c r="H159" s="198" t="s">
        <v>28</v>
      </c>
      <c r="I159" s="200"/>
      <c r="J159" s="197"/>
      <c r="K159" s="197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135</v>
      </c>
      <c r="AU159" s="205" t="s">
        <v>84</v>
      </c>
      <c r="AV159" s="13" t="s">
        <v>82</v>
      </c>
      <c r="AW159" s="13" t="s">
        <v>35</v>
      </c>
      <c r="AX159" s="13" t="s">
        <v>74</v>
      </c>
      <c r="AY159" s="205" t="s">
        <v>122</v>
      </c>
    </row>
    <row r="160" spans="2:51" s="13" customFormat="1" ht="10.2">
      <c r="B160" s="196"/>
      <c r="C160" s="197"/>
      <c r="D160" s="189" t="s">
        <v>135</v>
      </c>
      <c r="E160" s="198" t="s">
        <v>28</v>
      </c>
      <c r="F160" s="199" t="s">
        <v>674</v>
      </c>
      <c r="G160" s="197"/>
      <c r="H160" s="198" t="s">
        <v>28</v>
      </c>
      <c r="I160" s="200"/>
      <c r="J160" s="197"/>
      <c r="K160" s="197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135</v>
      </c>
      <c r="AU160" s="205" t="s">
        <v>84</v>
      </c>
      <c r="AV160" s="13" t="s">
        <v>82</v>
      </c>
      <c r="AW160" s="13" t="s">
        <v>35</v>
      </c>
      <c r="AX160" s="13" t="s">
        <v>74</v>
      </c>
      <c r="AY160" s="205" t="s">
        <v>122</v>
      </c>
    </row>
    <row r="161" spans="2:51" s="13" customFormat="1" ht="10.2">
      <c r="B161" s="196"/>
      <c r="C161" s="197"/>
      <c r="D161" s="189" t="s">
        <v>135</v>
      </c>
      <c r="E161" s="198" t="s">
        <v>28</v>
      </c>
      <c r="F161" s="199" t="s">
        <v>675</v>
      </c>
      <c r="G161" s="197"/>
      <c r="H161" s="198" t="s">
        <v>28</v>
      </c>
      <c r="I161" s="200"/>
      <c r="J161" s="197"/>
      <c r="K161" s="197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135</v>
      </c>
      <c r="AU161" s="205" t="s">
        <v>84</v>
      </c>
      <c r="AV161" s="13" t="s">
        <v>82</v>
      </c>
      <c r="AW161" s="13" t="s">
        <v>35</v>
      </c>
      <c r="AX161" s="13" t="s">
        <v>74</v>
      </c>
      <c r="AY161" s="205" t="s">
        <v>122</v>
      </c>
    </row>
    <row r="162" spans="2:51" s="13" customFormat="1" ht="10.2">
      <c r="B162" s="196"/>
      <c r="C162" s="197"/>
      <c r="D162" s="189" t="s">
        <v>135</v>
      </c>
      <c r="E162" s="198" t="s">
        <v>28</v>
      </c>
      <c r="F162" s="199" t="s">
        <v>676</v>
      </c>
      <c r="G162" s="197"/>
      <c r="H162" s="198" t="s">
        <v>28</v>
      </c>
      <c r="I162" s="200"/>
      <c r="J162" s="197"/>
      <c r="K162" s="197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135</v>
      </c>
      <c r="AU162" s="205" t="s">
        <v>84</v>
      </c>
      <c r="AV162" s="13" t="s">
        <v>82</v>
      </c>
      <c r="AW162" s="13" t="s">
        <v>35</v>
      </c>
      <c r="AX162" s="13" t="s">
        <v>74</v>
      </c>
      <c r="AY162" s="205" t="s">
        <v>122</v>
      </c>
    </row>
    <row r="163" spans="2:51" s="13" customFormat="1" ht="10.2">
      <c r="B163" s="196"/>
      <c r="C163" s="197"/>
      <c r="D163" s="189" t="s">
        <v>135</v>
      </c>
      <c r="E163" s="198" t="s">
        <v>28</v>
      </c>
      <c r="F163" s="199" t="s">
        <v>677</v>
      </c>
      <c r="G163" s="197"/>
      <c r="H163" s="198" t="s">
        <v>28</v>
      </c>
      <c r="I163" s="200"/>
      <c r="J163" s="197"/>
      <c r="K163" s="197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135</v>
      </c>
      <c r="AU163" s="205" t="s">
        <v>84</v>
      </c>
      <c r="AV163" s="13" t="s">
        <v>82</v>
      </c>
      <c r="AW163" s="13" t="s">
        <v>35</v>
      </c>
      <c r="AX163" s="13" t="s">
        <v>74</v>
      </c>
      <c r="AY163" s="205" t="s">
        <v>122</v>
      </c>
    </row>
    <row r="164" spans="2:51" s="13" customFormat="1" ht="10.2">
      <c r="B164" s="196"/>
      <c r="C164" s="197"/>
      <c r="D164" s="189" t="s">
        <v>135</v>
      </c>
      <c r="E164" s="198" t="s">
        <v>28</v>
      </c>
      <c r="F164" s="199" t="s">
        <v>678</v>
      </c>
      <c r="G164" s="197"/>
      <c r="H164" s="198" t="s">
        <v>28</v>
      </c>
      <c r="I164" s="200"/>
      <c r="J164" s="197"/>
      <c r="K164" s="197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135</v>
      </c>
      <c r="AU164" s="205" t="s">
        <v>84</v>
      </c>
      <c r="AV164" s="13" t="s">
        <v>82</v>
      </c>
      <c r="AW164" s="13" t="s">
        <v>35</v>
      </c>
      <c r="AX164" s="13" t="s">
        <v>74</v>
      </c>
      <c r="AY164" s="205" t="s">
        <v>122</v>
      </c>
    </row>
    <row r="165" spans="2:51" s="13" customFormat="1" ht="10.2">
      <c r="B165" s="196"/>
      <c r="C165" s="197"/>
      <c r="D165" s="189" t="s">
        <v>135</v>
      </c>
      <c r="E165" s="198" t="s">
        <v>28</v>
      </c>
      <c r="F165" s="199" t="s">
        <v>679</v>
      </c>
      <c r="G165" s="197"/>
      <c r="H165" s="198" t="s">
        <v>28</v>
      </c>
      <c r="I165" s="200"/>
      <c r="J165" s="197"/>
      <c r="K165" s="197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135</v>
      </c>
      <c r="AU165" s="205" t="s">
        <v>84</v>
      </c>
      <c r="AV165" s="13" t="s">
        <v>82</v>
      </c>
      <c r="AW165" s="13" t="s">
        <v>35</v>
      </c>
      <c r="AX165" s="13" t="s">
        <v>74</v>
      </c>
      <c r="AY165" s="205" t="s">
        <v>122</v>
      </c>
    </row>
    <row r="166" spans="2:51" s="13" customFormat="1" ht="10.2">
      <c r="B166" s="196"/>
      <c r="C166" s="197"/>
      <c r="D166" s="189" t="s">
        <v>135</v>
      </c>
      <c r="E166" s="198" t="s">
        <v>28</v>
      </c>
      <c r="F166" s="199" t="s">
        <v>680</v>
      </c>
      <c r="G166" s="197"/>
      <c r="H166" s="198" t="s">
        <v>28</v>
      </c>
      <c r="I166" s="200"/>
      <c r="J166" s="197"/>
      <c r="K166" s="197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135</v>
      </c>
      <c r="AU166" s="205" t="s">
        <v>84</v>
      </c>
      <c r="AV166" s="13" t="s">
        <v>82</v>
      </c>
      <c r="AW166" s="13" t="s">
        <v>35</v>
      </c>
      <c r="AX166" s="13" t="s">
        <v>74</v>
      </c>
      <c r="AY166" s="205" t="s">
        <v>122</v>
      </c>
    </row>
    <row r="167" spans="2:51" s="13" customFormat="1" ht="10.2">
      <c r="B167" s="196"/>
      <c r="C167" s="197"/>
      <c r="D167" s="189" t="s">
        <v>135</v>
      </c>
      <c r="E167" s="198" t="s">
        <v>28</v>
      </c>
      <c r="F167" s="199" t="s">
        <v>681</v>
      </c>
      <c r="G167" s="197"/>
      <c r="H167" s="198" t="s">
        <v>28</v>
      </c>
      <c r="I167" s="200"/>
      <c r="J167" s="197"/>
      <c r="K167" s="197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135</v>
      </c>
      <c r="AU167" s="205" t="s">
        <v>84</v>
      </c>
      <c r="AV167" s="13" t="s">
        <v>82</v>
      </c>
      <c r="AW167" s="13" t="s">
        <v>35</v>
      </c>
      <c r="AX167" s="13" t="s">
        <v>74</v>
      </c>
      <c r="AY167" s="205" t="s">
        <v>122</v>
      </c>
    </row>
    <row r="168" spans="2:51" s="14" customFormat="1" ht="10.2">
      <c r="B168" s="206"/>
      <c r="C168" s="207"/>
      <c r="D168" s="189" t="s">
        <v>135</v>
      </c>
      <c r="E168" s="208" t="s">
        <v>28</v>
      </c>
      <c r="F168" s="209" t="s">
        <v>82</v>
      </c>
      <c r="G168" s="207"/>
      <c r="H168" s="210">
        <v>1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135</v>
      </c>
      <c r="AU168" s="216" t="s">
        <v>84</v>
      </c>
      <c r="AV168" s="14" t="s">
        <v>84</v>
      </c>
      <c r="AW168" s="14" t="s">
        <v>35</v>
      </c>
      <c r="AX168" s="14" t="s">
        <v>82</v>
      </c>
      <c r="AY168" s="216" t="s">
        <v>122</v>
      </c>
    </row>
    <row r="169" spans="1:65" s="2" customFormat="1" ht="16.5" customHeight="1">
      <c r="A169" s="36"/>
      <c r="B169" s="37"/>
      <c r="C169" s="176" t="s">
        <v>293</v>
      </c>
      <c r="D169" s="176" t="s">
        <v>124</v>
      </c>
      <c r="E169" s="177" t="s">
        <v>682</v>
      </c>
      <c r="F169" s="178" t="s">
        <v>683</v>
      </c>
      <c r="G169" s="179" t="s">
        <v>315</v>
      </c>
      <c r="H169" s="180">
        <v>1</v>
      </c>
      <c r="I169" s="181"/>
      <c r="J169" s="182">
        <f>ROUND(I169*H169,2)</f>
        <v>0</v>
      </c>
      <c r="K169" s="178" t="s">
        <v>28</v>
      </c>
      <c r="L169" s="41"/>
      <c r="M169" s="183" t="s">
        <v>28</v>
      </c>
      <c r="N169" s="184" t="s">
        <v>47</v>
      </c>
      <c r="O169" s="67"/>
      <c r="P169" s="185">
        <f>O169*H169</f>
        <v>0</v>
      </c>
      <c r="Q169" s="185">
        <v>0</v>
      </c>
      <c r="R169" s="185">
        <f>Q169*H169</f>
        <v>0</v>
      </c>
      <c r="S169" s="185">
        <v>0</v>
      </c>
      <c r="T169" s="186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87" t="s">
        <v>640</v>
      </c>
      <c r="AT169" s="187" t="s">
        <v>124</v>
      </c>
      <c r="AU169" s="187" t="s">
        <v>84</v>
      </c>
      <c r="AY169" s="19" t="s">
        <v>122</v>
      </c>
      <c r="BE169" s="188">
        <f>IF(N169="základní",J169,0)</f>
        <v>0</v>
      </c>
      <c r="BF169" s="188">
        <f>IF(N169="snížená",J169,0)</f>
        <v>0</v>
      </c>
      <c r="BG169" s="188">
        <f>IF(N169="zákl. přenesená",J169,0)</f>
        <v>0</v>
      </c>
      <c r="BH169" s="188">
        <f>IF(N169="sníž. přenesená",J169,0)</f>
        <v>0</v>
      </c>
      <c r="BI169" s="188">
        <f>IF(N169="nulová",J169,0)</f>
        <v>0</v>
      </c>
      <c r="BJ169" s="19" t="s">
        <v>129</v>
      </c>
      <c r="BK169" s="188">
        <f>ROUND(I169*H169,2)</f>
        <v>0</v>
      </c>
      <c r="BL169" s="19" t="s">
        <v>640</v>
      </c>
      <c r="BM169" s="187" t="s">
        <v>684</v>
      </c>
    </row>
    <row r="170" spans="1:47" s="2" customFormat="1" ht="10.2">
      <c r="A170" s="36"/>
      <c r="B170" s="37"/>
      <c r="C170" s="38"/>
      <c r="D170" s="189" t="s">
        <v>131</v>
      </c>
      <c r="E170" s="38"/>
      <c r="F170" s="190" t="s">
        <v>683</v>
      </c>
      <c r="G170" s="38"/>
      <c r="H170" s="38"/>
      <c r="I170" s="191"/>
      <c r="J170" s="38"/>
      <c r="K170" s="38"/>
      <c r="L170" s="41"/>
      <c r="M170" s="192"/>
      <c r="N170" s="193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131</v>
      </c>
      <c r="AU170" s="19" t="s">
        <v>84</v>
      </c>
    </row>
    <row r="171" spans="2:51" s="13" customFormat="1" ht="10.2">
      <c r="B171" s="196"/>
      <c r="C171" s="197"/>
      <c r="D171" s="189" t="s">
        <v>135</v>
      </c>
      <c r="E171" s="198" t="s">
        <v>28</v>
      </c>
      <c r="F171" s="199" t="s">
        <v>685</v>
      </c>
      <c r="G171" s="197"/>
      <c r="H171" s="198" t="s">
        <v>28</v>
      </c>
      <c r="I171" s="200"/>
      <c r="J171" s="197"/>
      <c r="K171" s="197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135</v>
      </c>
      <c r="AU171" s="205" t="s">
        <v>84</v>
      </c>
      <c r="AV171" s="13" t="s">
        <v>82</v>
      </c>
      <c r="AW171" s="13" t="s">
        <v>35</v>
      </c>
      <c r="AX171" s="13" t="s">
        <v>74</v>
      </c>
      <c r="AY171" s="205" t="s">
        <v>122</v>
      </c>
    </row>
    <row r="172" spans="2:51" s="13" customFormat="1" ht="10.2">
      <c r="B172" s="196"/>
      <c r="C172" s="197"/>
      <c r="D172" s="189" t="s">
        <v>135</v>
      </c>
      <c r="E172" s="198" t="s">
        <v>28</v>
      </c>
      <c r="F172" s="199" t="s">
        <v>686</v>
      </c>
      <c r="G172" s="197"/>
      <c r="H172" s="198" t="s">
        <v>28</v>
      </c>
      <c r="I172" s="200"/>
      <c r="J172" s="197"/>
      <c r="K172" s="197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135</v>
      </c>
      <c r="AU172" s="205" t="s">
        <v>84</v>
      </c>
      <c r="AV172" s="13" t="s">
        <v>82</v>
      </c>
      <c r="AW172" s="13" t="s">
        <v>35</v>
      </c>
      <c r="AX172" s="13" t="s">
        <v>74</v>
      </c>
      <c r="AY172" s="205" t="s">
        <v>122</v>
      </c>
    </row>
    <row r="173" spans="2:51" s="13" customFormat="1" ht="10.2">
      <c r="B173" s="196"/>
      <c r="C173" s="197"/>
      <c r="D173" s="189" t="s">
        <v>135</v>
      </c>
      <c r="E173" s="198" t="s">
        <v>28</v>
      </c>
      <c r="F173" s="199" t="s">
        <v>687</v>
      </c>
      <c r="G173" s="197"/>
      <c r="H173" s="198" t="s">
        <v>28</v>
      </c>
      <c r="I173" s="200"/>
      <c r="J173" s="197"/>
      <c r="K173" s="197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135</v>
      </c>
      <c r="AU173" s="205" t="s">
        <v>84</v>
      </c>
      <c r="AV173" s="13" t="s">
        <v>82</v>
      </c>
      <c r="AW173" s="13" t="s">
        <v>35</v>
      </c>
      <c r="AX173" s="13" t="s">
        <v>74</v>
      </c>
      <c r="AY173" s="205" t="s">
        <v>122</v>
      </c>
    </row>
    <row r="174" spans="2:51" s="14" customFormat="1" ht="10.2">
      <c r="B174" s="206"/>
      <c r="C174" s="207"/>
      <c r="D174" s="189" t="s">
        <v>135</v>
      </c>
      <c r="E174" s="208" t="s">
        <v>28</v>
      </c>
      <c r="F174" s="209" t="s">
        <v>82</v>
      </c>
      <c r="G174" s="207"/>
      <c r="H174" s="210">
        <v>1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135</v>
      </c>
      <c r="AU174" s="216" t="s">
        <v>84</v>
      </c>
      <c r="AV174" s="14" t="s">
        <v>84</v>
      </c>
      <c r="AW174" s="14" t="s">
        <v>35</v>
      </c>
      <c r="AX174" s="14" t="s">
        <v>82</v>
      </c>
      <c r="AY174" s="216" t="s">
        <v>122</v>
      </c>
    </row>
    <row r="175" spans="1:65" s="2" customFormat="1" ht="21.75" customHeight="1">
      <c r="A175" s="36"/>
      <c r="B175" s="37"/>
      <c r="C175" s="176" t="s">
        <v>7</v>
      </c>
      <c r="D175" s="176" t="s">
        <v>124</v>
      </c>
      <c r="E175" s="177" t="s">
        <v>688</v>
      </c>
      <c r="F175" s="178" t="s">
        <v>689</v>
      </c>
      <c r="G175" s="179" t="s">
        <v>315</v>
      </c>
      <c r="H175" s="180">
        <v>1</v>
      </c>
      <c r="I175" s="181"/>
      <c r="J175" s="182">
        <f>ROUND(I175*H175,2)</f>
        <v>0</v>
      </c>
      <c r="K175" s="178" t="s">
        <v>28</v>
      </c>
      <c r="L175" s="41"/>
      <c r="M175" s="183" t="s">
        <v>28</v>
      </c>
      <c r="N175" s="184" t="s">
        <v>47</v>
      </c>
      <c r="O175" s="67"/>
      <c r="P175" s="185">
        <f>O175*H175</f>
        <v>0</v>
      </c>
      <c r="Q175" s="185">
        <v>0</v>
      </c>
      <c r="R175" s="185">
        <f>Q175*H175</f>
        <v>0</v>
      </c>
      <c r="S175" s="185">
        <v>0</v>
      </c>
      <c r="T175" s="186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7" t="s">
        <v>640</v>
      </c>
      <c r="AT175" s="187" t="s">
        <v>124</v>
      </c>
      <c r="AU175" s="187" t="s">
        <v>84</v>
      </c>
      <c r="AY175" s="19" t="s">
        <v>122</v>
      </c>
      <c r="BE175" s="188">
        <f>IF(N175="základní",J175,0)</f>
        <v>0</v>
      </c>
      <c r="BF175" s="188">
        <f>IF(N175="snížená",J175,0)</f>
        <v>0</v>
      </c>
      <c r="BG175" s="188">
        <f>IF(N175="zákl. přenesená",J175,0)</f>
        <v>0</v>
      </c>
      <c r="BH175" s="188">
        <f>IF(N175="sníž. přenesená",J175,0)</f>
        <v>0</v>
      </c>
      <c r="BI175" s="188">
        <f>IF(N175="nulová",J175,0)</f>
        <v>0</v>
      </c>
      <c r="BJ175" s="19" t="s">
        <v>129</v>
      </c>
      <c r="BK175" s="188">
        <f>ROUND(I175*H175,2)</f>
        <v>0</v>
      </c>
      <c r="BL175" s="19" t="s">
        <v>640</v>
      </c>
      <c r="BM175" s="187" t="s">
        <v>690</v>
      </c>
    </row>
    <row r="176" spans="1:47" s="2" customFormat="1" ht="10.2">
      <c r="A176" s="36"/>
      <c r="B176" s="37"/>
      <c r="C176" s="38"/>
      <c r="D176" s="189" t="s">
        <v>131</v>
      </c>
      <c r="E176" s="38"/>
      <c r="F176" s="190" t="s">
        <v>689</v>
      </c>
      <c r="G176" s="38"/>
      <c r="H176" s="38"/>
      <c r="I176" s="191"/>
      <c r="J176" s="38"/>
      <c r="K176" s="38"/>
      <c r="L176" s="41"/>
      <c r="M176" s="192"/>
      <c r="N176" s="193"/>
      <c r="O176" s="67"/>
      <c r="P176" s="67"/>
      <c r="Q176" s="67"/>
      <c r="R176" s="67"/>
      <c r="S176" s="67"/>
      <c r="T176" s="68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131</v>
      </c>
      <c r="AU176" s="19" t="s">
        <v>84</v>
      </c>
    </row>
    <row r="177" spans="2:51" s="13" customFormat="1" ht="10.2">
      <c r="B177" s="196"/>
      <c r="C177" s="197"/>
      <c r="D177" s="189" t="s">
        <v>135</v>
      </c>
      <c r="E177" s="198" t="s">
        <v>28</v>
      </c>
      <c r="F177" s="199" t="s">
        <v>691</v>
      </c>
      <c r="G177" s="197"/>
      <c r="H177" s="198" t="s">
        <v>28</v>
      </c>
      <c r="I177" s="200"/>
      <c r="J177" s="197"/>
      <c r="K177" s="197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135</v>
      </c>
      <c r="AU177" s="205" t="s">
        <v>84</v>
      </c>
      <c r="AV177" s="13" t="s">
        <v>82</v>
      </c>
      <c r="AW177" s="13" t="s">
        <v>35</v>
      </c>
      <c r="AX177" s="13" t="s">
        <v>74</v>
      </c>
      <c r="AY177" s="205" t="s">
        <v>122</v>
      </c>
    </row>
    <row r="178" spans="2:51" s="14" customFormat="1" ht="10.2">
      <c r="B178" s="206"/>
      <c r="C178" s="207"/>
      <c r="D178" s="189" t="s">
        <v>135</v>
      </c>
      <c r="E178" s="208" t="s">
        <v>28</v>
      </c>
      <c r="F178" s="209" t="s">
        <v>82</v>
      </c>
      <c r="G178" s="207"/>
      <c r="H178" s="210">
        <v>1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135</v>
      </c>
      <c r="AU178" s="216" t="s">
        <v>84</v>
      </c>
      <c r="AV178" s="14" t="s">
        <v>84</v>
      </c>
      <c r="AW178" s="14" t="s">
        <v>35</v>
      </c>
      <c r="AX178" s="14" t="s">
        <v>82</v>
      </c>
      <c r="AY178" s="216" t="s">
        <v>122</v>
      </c>
    </row>
    <row r="179" spans="1:65" s="2" customFormat="1" ht="16.5" customHeight="1">
      <c r="A179" s="36"/>
      <c r="B179" s="37"/>
      <c r="C179" s="176" t="s">
        <v>304</v>
      </c>
      <c r="D179" s="176" t="s">
        <v>124</v>
      </c>
      <c r="E179" s="177" t="s">
        <v>692</v>
      </c>
      <c r="F179" s="178" t="s">
        <v>693</v>
      </c>
      <c r="G179" s="179" t="s">
        <v>315</v>
      </c>
      <c r="H179" s="180">
        <v>1</v>
      </c>
      <c r="I179" s="181"/>
      <c r="J179" s="182">
        <f>ROUND(I179*H179,2)</f>
        <v>0</v>
      </c>
      <c r="K179" s="178" t="s">
        <v>28</v>
      </c>
      <c r="L179" s="41"/>
      <c r="M179" s="183" t="s">
        <v>28</v>
      </c>
      <c r="N179" s="184" t="s">
        <v>47</v>
      </c>
      <c r="O179" s="67"/>
      <c r="P179" s="185">
        <f>O179*H179</f>
        <v>0</v>
      </c>
      <c r="Q179" s="185">
        <v>0</v>
      </c>
      <c r="R179" s="185">
        <f>Q179*H179</f>
        <v>0</v>
      </c>
      <c r="S179" s="185">
        <v>0</v>
      </c>
      <c r="T179" s="186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87" t="s">
        <v>640</v>
      </c>
      <c r="AT179" s="187" t="s">
        <v>124</v>
      </c>
      <c r="AU179" s="187" t="s">
        <v>84</v>
      </c>
      <c r="AY179" s="19" t="s">
        <v>122</v>
      </c>
      <c r="BE179" s="188">
        <f>IF(N179="základní",J179,0)</f>
        <v>0</v>
      </c>
      <c r="BF179" s="188">
        <f>IF(N179="snížená",J179,0)</f>
        <v>0</v>
      </c>
      <c r="BG179" s="188">
        <f>IF(N179="zákl. přenesená",J179,0)</f>
        <v>0</v>
      </c>
      <c r="BH179" s="188">
        <f>IF(N179="sníž. přenesená",J179,0)</f>
        <v>0</v>
      </c>
      <c r="BI179" s="188">
        <f>IF(N179="nulová",J179,0)</f>
        <v>0</v>
      </c>
      <c r="BJ179" s="19" t="s">
        <v>129</v>
      </c>
      <c r="BK179" s="188">
        <f>ROUND(I179*H179,2)</f>
        <v>0</v>
      </c>
      <c r="BL179" s="19" t="s">
        <v>640</v>
      </c>
      <c r="BM179" s="187" t="s">
        <v>694</v>
      </c>
    </row>
    <row r="180" spans="1:47" s="2" customFormat="1" ht="10.2">
      <c r="A180" s="36"/>
      <c r="B180" s="37"/>
      <c r="C180" s="38"/>
      <c r="D180" s="189" t="s">
        <v>131</v>
      </c>
      <c r="E180" s="38"/>
      <c r="F180" s="190" t="s">
        <v>693</v>
      </c>
      <c r="G180" s="38"/>
      <c r="H180" s="38"/>
      <c r="I180" s="191"/>
      <c r="J180" s="38"/>
      <c r="K180" s="38"/>
      <c r="L180" s="41"/>
      <c r="M180" s="192"/>
      <c r="N180" s="193"/>
      <c r="O180" s="67"/>
      <c r="P180" s="67"/>
      <c r="Q180" s="67"/>
      <c r="R180" s="67"/>
      <c r="S180" s="67"/>
      <c r="T180" s="68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131</v>
      </c>
      <c r="AU180" s="19" t="s">
        <v>84</v>
      </c>
    </row>
    <row r="181" spans="2:51" s="13" customFormat="1" ht="10.2">
      <c r="B181" s="196"/>
      <c r="C181" s="197"/>
      <c r="D181" s="189" t="s">
        <v>135</v>
      </c>
      <c r="E181" s="198" t="s">
        <v>28</v>
      </c>
      <c r="F181" s="199" t="s">
        <v>695</v>
      </c>
      <c r="G181" s="197"/>
      <c r="H181" s="198" t="s">
        <v>28</v>
      </c>
      <c r="I181" s="200"/>
      <c r="J181" s="197"/>
      <c r="K181" s="197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135</v>
      </c>
      <c r="AU181" s="205" t="s">
        <v>84</v>
      </c>
      <c r="AV181" s="13" t="s">
        <v>82</v>
      </c>
      <c r="AW181" s="13" t="s">
        <v>35</v>
      </c>
      <c r="AX181" s="13" t="s">
        <v>74</v>
      </c>
      <c r="AY181" s="205" t="s">
        <v>122</v>
      </c>
    </row>
    <row r="182" spans="2:51" s="14" customFormat="1" ht="10.2">
      <c r="B182" s="206"/>
      <c r="C182" s="207"/>
      <c r="D182" s="189" t="s">
        <v>135</v>
      </c>
      <c r="E182" s="208" t="s">
        <v>28</v>
      </c>
      <c r="F182" s="209" t="s">
        <v>82</v>
      </c>
      <c r="G182" s="207"/>
      <c r="H182" s="210">
        <v>1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135</v>
      </c>
      <c r="AU182" s="216" t="s">
        <v>84</v>
      </c>
      <c r="AV182" s="14" t="s">
        <v>84</v>
      </c>
      <c r="AW182" s="14" t="s">
        <v>35</v>
      </c>
      <c r="AX182" s="14" t="s">
        <v>82</v>
      </c>
      <c r="AY182" s="216" t="s">
        <v>122</v>
      </c>
    </row>
    <row r="183" spans="1:65" s="2" customFormat="1" ht="16.5" customHeight="1">
      <c r="A183" s="36"/>
      <c r="B183" s="37"/>
      <c r="C183" s="176" t="s">
        <v>312</v>
      </c>
      <c r="D183" s="176" t="s">
        <v>124</v>
      </c>
      <c r="E183" s="177" t="s">
        <v>696</v>
      </c>
      <c r="F183" s="178" t="s">
        <v>697</v>
      </c>
      <c r="G183" s="179" t="s">
        <v>315</v>
      </c>
      <c r="H183" s="180">
        <v>1</v>
      </c>
      <c r="I183" s="181"/>
      <c r="J183" s="182">
        <f>ROUND(I183*H183,2)</f>
        <v>0</v>
      </c>
      <c r="K183" s="178" t="s">
        <v>28</v>
      </c>
      <c r="L183" s="41"/>
      <c r="M183" s="183" t="s">
        <v>28</v>
      </c>
      <c r="N183" s="184" t="s">
        <v>47</v>
      </c>
      <c r="O183" s="67"/>
      <c r="P183" s="185">
        <f>O183*H183</f>
        <v>0</v>
      </c>
      <c r="Q183" s="185">
        <v>0</v>
      </c>
      <c r="R183" s="185">
        <f>Q183*H183</f>
        <v>0</v>
      </c>
      <c r="S183" s="185">
        <v>0</v>
      </c>
      <c r="T183" s="186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87" t="s">
        <v>640</v>
      </c>
      <c r="AT183" s="187" t="s">
        <v>124</v>
      </c>
      <c r="AU183" s="187" t="s">
        <v>84</v>
      </c>
      <c r="AY183" s="19" t="s">
        <v>122</v>
      </c>
      <c r="BE183" s="188">
        <f>IF(N183="základní",J183,0)</f>
        <v>0</v>
      </c>
      <c r="BF183" s="188">
        <f>IF(N183="snížená",J183,0)</f>
        <v>0</v>
      </c>
      <c r="BG183" s="188">
        <f>IF(N183="zákl. přenesená",J183,0)</f>
        <v>0</v>
      </c>
      <c r="BH183" s="188">
        <f>IF(N183="sníž. přenesená",J183,0)</f>
        <v>0</v>
      </c>
      <c r="BI183" s="188">
        <f>IF(N183="nulová",J183,0)</f>
        <v>0</v>
      </c>
      <c r="BJ183" s="19" t="s">
        <v>129</v>
      </c>
      <c r="BK183" s="188">
        <f>ROUND(I183*H183,2)</f>
        <v>0</v>
      </c>
      <c r="BL183" s="19" t="s">
        <v>640</v>
      </c>
      <c r="BM183" s="187" t="s">
        <v>698</v>
      </c>
    </row>
    <row r="184" spans="1:47" s="2" customFormat="1" ht="10.2">
      <c r="A184" s="36"/>
      <c r="B184" s="37"/>
      <c r="C184" s="38"/>
      <c r="D184" s="189" t="s">
        <v>131</v>
      </c>
      <c r="E184" s="38"/>
      <c r="F184" s="190" t="s">
        <v>697</v>
      </c>
      <c r="G184" s="38"/>
      <c r="H184" s="38"/>
      <c r="I184" s="191"/>
      <c r="J184" s="38"/>
      <c r="K184" s="38"/>
      <c r="L184" s="41"/>
      <c r="M184" s="192"/>
      <c r="N184" s="193"/>
      <c r="O184" s="67"/>
      <c r="P184" s="67"/>
      <c r="Q184" s="67"/>
      <c r="R184" s="67"/>
      <c r="S184" s="67"/>
      <c r="T184" s="68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131</v>
      </c>
      <c r="AU184" s="19" t="s">
        <v>84</v>
      </c>
    </row>
    <row r="185" spans="1:65" s="2" customFormat="1" ht="16.5" customHeight="1">
      <c r="A185" s="36"/>
      <c r="B185" s="37"/>
      <c r="C185" s="176" t="s">
        <v>324</v>
      </c>
      <c r="D185" s="176" t="s">
        <v>124</v>
      </c>
      <c r="E185" s="177" t="s">
        <v>699</v>
      </c>
      <c r="F185" s="178" t="s">
        <v>700</v>
      </c>
      <c r="G185" s="179" t="s">
        <v>315</v>
      </c>
      <c r="H185" s="180">
        <v>1</v>
      </c>
      <c r="I185" s="181"/>
      <c r="J185" s="182">
        <f>ROUND(I185*H185,2)</f>
        <v>0</v>
      </c>
      <c r="K185" s="178" t="s">
        <v>28</v>
      </c>
      <c r="L185" s="41"/>
      <c r="M185" s="183" t="s">
        <v>28</v>
      </c>
      <c r="N185" s="184" t="s">
        <v>47</v>
      </c>
      <c r="O185" s="67"/>
      <c r="P185" s="185">
        <f>O185*H185</f>
        <v>0</v>
      </c>
      <c r="Q185" s="185">
        <v>0</v>
      </c>
      <c r="R185" s="185">
        <f>Q185*H185</f>
        <v>0</v>
      </c>
      <c r="S185" s="185">
        <v>0</v>
      </c>
      <c r="T185" s="186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7" t="s">
        <v>640</v>
      </c>
      <c r="AT185" s="187" t="s">
        <v>124</v>
      </c>
      <c r="AU185" s="187" t="s">
        <v>84</v>
      </c>
      <c r="AY185" s="19" t="s">
        <v>122</v>
      </c>
      <c r="BE185" s="188">
        <f>IF(N185="základní",J185,0)</f>
        <v>0</v>
      </c>
      <c r="BF185" s="188">
        <f>IF(N185="snížená",J185,0)</f>
        <v>0</v>
      </c>
      <c r="BG185" s="188">
        <f>IF(N185="zákl. přenesená",J185,0)</f>
        <v>0</v>
      </c>
      <c r="BH185" s="188">
        <f>IF(N185="sníž. přenesená",J185,0)</f>
        <v>0</v>
      </c>
      <c r="BI185" s="188">
        <f>IF(N185="nulová",J185,0)</f>
        <v>0</v>
      </c>
      <c r="BJ185" s="19" t="s">
        <v>129</v>
      </c>
      <c r="BK185" s="188">
        <f>ROUND(I185*H185,2)</f>
        <v>0</v>
      </c>
      <c r="BL185" s="19" t="s">
        <v>640</v>
      </c>
      <c r="BM185" s="187" t="s">
        <v>701</v>
      </c>
    </row>
    <row r="186" spans="1:47" s="2" customFormat="1" ht="10.2">
      <c r="A186" s="36"/>
      <c r="B186" s="37"/>
      <c r="C186" s="38"/>
      <c r="D186" s="189" t="s">
        <v>131</v>
      </c>
      <c r="E186" s="38"/>
      <c r="F186" s="190" t="s">
        <v>700</v>
      </c>
      <c r="G186" s="38"/>
      <c r="H186" s="38"/>
      <c r="I186" s="191"/>
      <c r="J186" s="38"/>
      <c r="K186" s="38"/>
      <c r="L186" s="41"/>
      <c r="M186" s="192"/>
      <c r="N186" s="193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131</v>
      </c>
      <c r="AU186" s="19" t="s">
        <v>84</v>
      </c>
    </row>
    <row r="187" spans="2:51" s="14" customFormat="1" ht="10.2">
      <c r="B187" s="206"/>
      <c r="C187" s="207"/>
      <c r="D187" s="189" t="s">
        <v>135</v>
      </c>
      <c r="E187" s="208" t="s">
        <v>28</v>
      </c>
      <c r="F187" s="209" t="s">
        <v>82</v>
      </c>
      <c r="G187" s="207"/>
      <c r="H187" s="210">
        <v>1</v>
      </c>
      <c r="I187" s="211"/>
      <c r="J187" s="207"/>
      <c r="K187" s="207"/>
      <c r="L187" s="212"/>
      <c r="M187" s="253"/>
      <c r="N187" s="254"/>
      <c r="O187" s="254"/>
      <c r="P187" s="254"/>
      <c r="Q187" s="254"/>
      <c r="R187" s="254"/>
      <c r="S187" s="254"/>
      <c r="T187" s="255"/>
      <c r="AT187" s="216" t="s">
        <v>135</v>
      </c>
      <c r="AU187" s="216" t="s">
        <v>84</v>
      </c>
      <c r="AV187" s="14" t="s">
        <v>84</v>
      </c>
      <c r="AW187" s="14" t="s">
        <v>35</v>
      </c>
      <c r="AX187" s="14" t="s">
        <v>82</v>
      </c>
      <c r="AY187" s="216" t="s">
        <v>122</v>
      </c>
    </row>
    <row r="188" spans="1:31" s="2" customFormat="1" ht="6.9" customHeight="1">
      <c r="A188" s="36"/>
      <c r="B188" s="50"/>
      <c r="C188" s="51"/>
      <c r="D188" s="51"/>
      <c r="E188" s="51"/>
      <c r="F188" s="51"/>
      <c r="G188" s="51"/>
      <c r="H188" s="51"/>
      <c r="I188" s="51"/>
      <c r="J188" s="51"/>
      <c r="K188" s="51"/>
      <c r="L188" s="41"/>
      <c r="M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</sheetData>
  <sheetProtection algorithmName="SHA-512" hashValue="TrrGxj4WIE2OftZegD8SmVZ8v1oNXCaG42EEQlW7mRm4yg8PPMaK/CvG/bIxyRJuHoeIUdHppk3uJiGbJnMPLA==" saltValue="XaV3U6MbVO+FzskRDuKcny+VFG+X5yYv8/jbehjFyGvHC7/o6EVDWeZ0yR0hh43mdbaJJLd11anwqX0vZqokNQ==" spinCount="100000" sheet="1" objects="1" scenarios="1" formatColumns="0" formatRows="0" autoFilter="0"/>
  <autoFilter ref="C83:K187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6" customWidth="1"/>
    <col min="2" max="2" width="1.7109375" style="256" customWidth="1"/>
    <col min="3" max="4" width="5.00390625" style="256" customWidth="1"/>
    <col min="5" max="5" width="11.7109375" style="256" customWidth="1"/>
    <col min="6" max="6" width="9.140625" style="256" customWidth="1"/>
    <col min="7" max="7" width="5.00390625" style="256" customWidth="1"/>
    <col min="8" max="8" width="77.8515625" style="256" customWidth="1"/>
    <col min="9" max="10" width="20.00390625" style="256" customWidth="1"/>
    <col min="11" max="11" width="1.7109375" style="256" customWidth="1"/>
  </cols>
  <sheetData>
    <row r="1" s="1" customFormat="1" ht="37.5" customHeight="1"/>
    <row r="2" spans="2:11" s="1" customFormat="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7" customFormat="1" ht="45" customHeight="1">
      <c r="B3" s="260"/>
      <c r="C3" s="388" t="s">
        <v>702</v>
      </c>
      <c r="D3" s="388"/>
      <c r="E3" s="388"/>
      <c r="F3" s="388"/>
      <c r="G3" s="388"/>
      <c r="H3" s="388"/>
      <c r="I3" s="388"/>
      <c r="J3" s="388"/>
      <c r="K3" s="261"/>
    </row>
    <row r="4" spans="2:11" s="1" customFormat="1" ht="25.5" customHeight="1">
      <c r="B4" s="262"/>
      <c r="C4" s="393" t="s">
        <v>703</v>
      </c>
      <c r="D4" s="393"/>
      <c r="E4" s="393"/>
      <c r="F4" s="393"/>
      <c r="G4" s="393"/>
      <c r="H4" s="393"/>
      <c r="I4" s="393"/>
      <c r="J4" s="393"/>
      <c r="K4" s="263"/>
    </row>
    <row r="5" spans="2:11" s="1" customFormat="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s="1" customFormat="1" ht="15" customHeight="1">
      <c r="B6" s="262"/>
      <c r="C6" s="392" t="s">
        <v>704</v>
      </c>
      <c r="D6" s="392"/>
      <c r="E6" s="392"/>
      <c r="F6" s="392"/>
      <c r="G6" s="392"/>
      <c r="H6" s="392"/>
      <c r="I6" s="392"/>
      <c r="J6" s="392"/>
      <c r="K6" s="263"/>
    </row>
    <row r="7" spans="2:11" s="1" customFormat="1" ht="15" customHeight="1">
      <c r="B7" s="266"/>
      <c r="C7" s="392" t="s">
        <v>705</v>
      </c>
      <c r="D7" s="392"/>
      <c r="E7" s="392"/>
      <c r="F7" s="392"/>
      <c r="G7" s="392"/>
      <c r="H7" s="392"/>
      <c r="I7" s="392"/>
      <c r="J7" s="392"/>
      <c r="K7" s="263"/>
    </row>
    <row r="8" spans="2:11" s="1" customFormat="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s="1" customFormat="1" ht="15" customHeight="1">
      <c r="B9" s="266"/>
      <c r="C9" s="392" t="s">
        <v>706</v>
      </c>
      <c r="D9" s="392"/>
      <c r="E9" s="392"/>
      <c r="F9" s="392"/>
      <c r="G9" s="392"/>
      <c r="H9" s="392"/>
      <c r="I9" s="392"/>
      <c r="J9" s="392"/>
      <c r="K9" s="263"/>
    </row>
    <row r="10" spans="2:11" s="1" customFormat="1" ht="15" customHeight="1">
      <c r="B10" s="266"/>
      <c r="C10" s="265"/>
      <c r="D10" s="392" t="s">
        <v>707</v>
      </c>
      <c r="E10" s="392"/>
      <c r="F10" s="392"/>
      <c r="G10" s="392"/>
      <c r="H10" s="392"/>
      <c r="I10" s="392"/>
      <c r="J10" s="392"/>
      <c r="K10" s="263"/>
    </row>
    <row r="11" spans="2:11" s="1" customFormat="1" ht="15" customHeight="1">
      <c r="B11" s="266"/>
      <c r="C11" s="267"/>
      <c r="D11" s="392" t="s">
        <v>708</v>
      </c>
      <c r="E11" s="392"/>
      <c r="F11" s="392"/>
      <c r="G11" s="392"/>
      <c r="H11" s="392"/>
      <c r="I11" s="392"/>
      <c r="J11" s="392"/>
      <c r="K11" s="263"/>
    </row>
    <row r="12" spans="2:11" s="1" customFormat="1" ht="15" customHeight="1">
      <c r="B12" s="266"/>
      <c r="C12" s="267"/>
      <c r="D12" s="265"/>
      <c r="E12" s="265"/>
      <c r="F12" s="265"/>
      <c r="G12" s="265"/>
      <c r="H12" s="265"/>
      <c r="I12" s="265"/>
      <c r="J12" s="265"/>
      <c r="K12" s="263"/>
    </row>
    <row r="13" spans="2:11" s="1" customFormat="1" ht="15" customHeight="1">
      <c r="B13" s="266"/>
      <c r="C13" s="267"/>
      <c r="D13" s="268" t="s">
        <v>709</v>
      </c>
      <c r="E13" s="265"/>
      <c r="F13" s="265"/>
      <c r="G13" s="265"/>
      <c r="H13" s="265"/>
      <c r="I13" s="265"/>
      <c r="J13" s="265"/>
      <c r="K13" s="263"/>
    </row>
    <row r="14" spans="2:11" s="1" customFormat="1" ht="12.75" customHeight="1">
      <c r="B14" s="266"/>
      <c r="C14" s="267"/>
      <c r="D14" s="267"/>
      <c r="E14" s="267"/>
      <c r="F14" s="267"/>
      <c r="G14" s="267"/>
      <c r="H14" s="267"/>
      <c r="I14" s="267"/>
      <c r="J14" s="267"/>
      <c r="K14" s="263"/>
    </row>
    <row r="15" spans="2:11" s="1" customFormat="1" ht="15" customHeight="1">
      <c r="B15" s="266"/>
      <c r="C15" s="267"/>
      <c r="D15" s="392" t="s">
        <v>710</v>
      </c>
      <c r="E15" s="392"/>
      <c r="F15" s="392"/>
      <c r="G15" s="392"/>
      <c r="H15" s="392"/>
      <c r="I15" s="392"/>
      <c r="J15" s="392"/>
      <c r="K15" s="263"/>
    </row>
    <row r="16" spans="2:11" s="1" customFormat="1" ht="15" customHeight="1">
      <c r="B16" s="266"/>
      <c r="C16" s="267"/>
      <c r="D16" s="392" t="s">
        <v>711</v>
      </c>
      <c r="E16" s="392"/>
      <c r="F16" s="392"/>
      <c r="G16" s="392"/>
      <c r="H16" s="392"/>
      <c r="I16" s="392"/>
      <c r="J16" s="392"/>
      <c r="K16" s="263"/>
    </row>
    <row r="17" spans="2:11" s="1" customFormat="1" ht="15" customHeight="1">
      <c r="B17" s="266"/>
      <c r="C17" s="267"/>
      <c r="D17" s="392" t="s">
        <v>712</v>
      </c>
      <c r="E17" s="392"/>
      <c r="F17" s="392"/>
      <c r="G17" s="392"/>
      <c r="H17" s="392"/>
      <c r="I17" s="392"/>
      <c r="J17" s="392"/>
      <c r="K17" s="263"/>
    </row>
    <row r="18" spans="2:11" s="1" customFormat="1" ht="15" customHeight="1">
      <c r="B18" s="266"/>
      <c r="C18" s="267"/>
      <c r="D18" s="267"/>
      <c r="E18" s="269" t="s">
        <v>81</v>
      </c>
      <c r="F18" s="392" t="s">
        <v>713</v>
      </c>
      <c r="G18" s="392"/>
      <c r="H18" s="392"/>
      <c r="I18" s="392"/>
      <c r="J18" s="392"/>
      <c r="K18" s="263"/>
    </row>
    <row r="19" spans="2:11" s="1" customFormat="1" ht="15" customHeight="1">
      <c r="B19" s="266"/>
      <c r="C19" s="267"/>
      <c r="D19" s="267"/>
      <c r="E19" s="269" t="s">
        <v>714</v>
      </c>
      <c r="F19" s="392" t="s">
        <v>715</v>
      </c>
      <c r="G19" s="392"/>
      <c r="H19" s="392"/>
      <c r="I19" s="392"/>
      <c r="J19" s="392"/>
      <c r="K19" s="263"/>
    </row>
    <row r="20" spans="2:11" s="1" customFormat="1" ht="15" customHeight="1">
      <c r="B20" s="266"/>
      <c r="C20" s="267"/>
      <c r="D20" s="267"/>
      <c r="E20" s="269" t="s">
        <v>716</v>
      </c>
      <c r="F20" s="392" t="s">
        <v>717</v>
      </c>
      <c r="G20" s="392"/>
      <c r="H20" s="392"/>
      <c r="I20" s="392"/>
      <c r="J20" s="392"/>
      <c r="K20" s="263"/>
    </row>
    <row r="21" spans="2:11" s="1" customFormat="1" ht="15" customHeight="1">
      <c r="B21" s="266"/>
      <c r="C21" s="267"/>
      <c r="D21" s="267"/>
      <c r="E21" s="269" t="s">
        <v>88</v>
      </c>
      <c r="F21" s="392" t="s">
        <v>89</v>
      </c>
      <c r="G21" s="392"/>
      <c r="H21" s="392"/>
      <c r="I21" s="392"/>
      <c r="J21" s="392"/>
      <c r="K21" s="263"/>
    </row>
    <row r="22" spans="2:11" s="1" customFormat="1" ht="15" customHeight="1">
      <c r="B22" s="266"/>
      <c r="C22" s="267"/>
      <c r="D22" s="267"/>
      <c r="E22" s="269" t="s">
        <v>577</v>
      </c>
      <c r="F22" s="392" t="s">
        <v>718</v>
      </c>
      <c r="G22" s="392"/>
      <c r="H22" s="392"/>
      <c r="I22" s="392"/>
      <c r="J22" s="392"/>
      <c r="K22" s="263"/>
    </row>
    <row r="23" spans="2:11" s="1" customFormat="1" ht="15" customHeight="1">
      <c r="B23" s="266"/>
      <c r="C23" s="267"/>
      <c r="D23" s="267"/>
      <c r="E23" s="269" t="s">
        <v>719</v>
      </c>
      <c r="F23" s="392" t="s">
        <v>720</v>
      </c>
      <c r="G23" s="392"/>
      <c r="H23" s="392"/>
      <c r="I23" s="392"/>
      <c r="J23" s="392"/>
      <c r="K23" s="263"/>
    </row>
    <row r="24" spans="2:11" s="1" customFormat="1" ht="12.75" customHeight="1">
      <c r="B24" s="266"/>
      <c r="C24" s="267"/>
      <c r="D24" s="267"/>
      <c r="E24" s="267"/>
      <c r="F24" s="267"/>
      <c r="G24" s="267"/>
      <c r="H24" s="267"/>
      <c r="I24" s="267"/>
      <c r="J24" s="267"/>
      <c r="K24" s="263"/>
    </row>
    <row r="25" spans="2:11" s="1" customFormat="1" ht="15" customHeight="1">
      <c r="B25" s="266"/>
      <c r="C25" s="392" t="s">
        <v>721</v>
      </c>
      <c r="D25" s="392"/>
      <c r="E25" s="392"/>
      <c r="F25" s="392"/>
      <c r="G25" s="392"/>
      <c r="H25" s="392"/>
      <c r="I25" s="392"/>
      <c r="J25" s="392"/>
      <c r="K25" s="263"/>
    </row>
    <row r="26" spans="2:11" s="1" customFormat="1" ht="15" customHeight="1">
      <c r="B26" s="266"/>
      <c r="C26" s="392" t="s">
        <v>722</v>
      </c>
      <c r="D26" s="392"/>
      <c r="E26" s="392"/>
      <c r="F26" s="392"/>
      <c r="G26" s="392"/>
      <c r="H26" s="392"/>
      <c r="I26" s="392"/>
      <c r="J26" s="392"/>
      <c r="K26" s="263"/>
    </row>
    <row r="27" spans="2:11" s="1" customFormat="1" ht="15" customHeight="1">
      <c r="B27" s="266"/>
      <c r="C27" s="265"/>
      <c r="D27" s="392" t="s">
        <v>723</v>
      </c>
      <c r="E27" s="392"/>
      <c r="F27" s="392"/>
      <c r="G27" s="392"/>
      <c r="H27" s="392"/>
      <c r="I27" s="392"/>
      <c r="J27" s="392"/>
      <c r="K27" s="263"/>
    </row>
    <row r="28" spans="2:11" s="1" customFormat="1" ht="15" customHeight="1">
      <c r="B28" s="266"/>
      <c r="C28" s="267"/>
      <c r="D28" s="392" t="s">
        <v>724</v>
      </c>
      <c r="E28" s="392"/>
      <c r="F28" s="392"/>
      <c r="G28" s="392"/>
      <c r="H28" s="392"/>
      <c r="I28" s="392"/>
      <c r="J28" s="392"/>
      <c r="K28" s="263"/>
    </row>
    <row r="29" spans="2:11" s="1" customFormat="1" ht="12.75" customHeight="1">
      <c r="B29" s="266"/>
      <c r="C29" s="267"/>
      <c r="D29" s="267"/>
      <c r="E29" s="267"/>
      <c r="F29" s="267"/>
      <c r="G29" s="267"/>
      <c r="H29" s="267"/>
      <c r="I29" s="267"/>
      <c r="J29" s="267"/>
      <c r="K29" s="263"/>
    </row>
    <row r="30" spans="2:11" s="1" customFormat="1" ht="15" customHeight="1">
      <c r="B30" s="266"/>
      <c r="C30" s="267"/>
      <c r="D30" s="392" t="s">
        <v>725</v>
      </c>
      <c r="E30" s="392"/>
      <c r="F30" s="392"/>
      <c r="G30" s="392"/>
      <c r="H30" s="392"/>
      <c r="I30" s="392"/>
      <c r="J30" s="392"/>
      <c r="K30" s="263"/>
    </row>
    <row r="31" spans="2:11" s="1" customFormat="1" ht="15" customHeight="1">
      <c r="B31" s="266"/>
      <c r="C31" s="267"/>
      <c r="D31" s="392" t="s">
        <v>726</v>
      </c>
      <c r="E31" s="392"/>
      <c r="F31" s="392"/>
      <c r="G31" s="392"/>
      <c r="H31" s="392"/>
      <c r="I31" s="392"/>
      <c r="J31" s="392"/>
      <c r="K31" s="263"/>
    </row>
    <row r="32" spans="2:11" s="1" customFormat="1" ht="12.75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3"/>
    </row>
    <row r="33" spans="2:11" s="1" customFormat="1" ht="15" customHeight="1">
      <c r="B33" s="266"/>
      <c r="C33" s="267"/>
      <c r="D33" s="392" t="s">
        <v>727</v>
      </c>
      <c r="E33" s="392"/>
      <c r="F33" s="392"/>
      <c r="G33" s="392"/>
      <c r="H33" s="392"/>
      <c r="I33" s="392"/>
      <c r="J33" s="392"/>
      <c r="K33" s="263"/>
    </row>
    <row r="34" spans="2:11" s="1" customFormat="1" ht="15" customHeight="1">
      <c r="B34" s="266"/>
      <c r="C34" s="267"/>
      <c r="D34" s="392" t="s">
        <v>728</v>
      </c>
      <c r="E34" s="392"/>
      <c r="F34" s="392"/>
      <c r="G34" s="392"/>
      <c r="H34" s="392"/>
      <c r="I34" s="392"/>
      <c r="J34" s="392"/>
      <c r="K34" s="263"/>
    </row>
    <row r="35" spans="2:11" s="1" customFormat="1" ht="15" customHeight="1">
      <c r="B35" s="266"/>
      <c r="C35" s="267"/>
      <c r="D35" s="392" t="s">
        <v>729</v>
      </c>
      <c r="E35" s="392"/>
      <c r="F35" s="392"/>
      <c r="G35" s="392"/>
      <c r="H35" s="392"/>
      <c r="I35" s="392"/>
      <c r="J35" s="392"/>
      <c r="K35" s="263"/>
    </row>
    <row r="36" spans="2:11" s="1" customFormat="1" ht="15" customHeight="1">
      <c r="B36" s="266"/>
      <c r="C36" s="267"/>
      <c r="D36" s="265"/>
      <c r="E36" s="268" t="s">
        <v>108</v>
      </c>
      <c r="F36" s="265"/>
      <c r="G36" s="392" t="s">
        <v>730</v>
      </c>
      <c r="H36" s="392"/>
      <c r="I36" s="392"/>
      <c r="J36" s="392"/>
      <c r="K36" s="263"/>
    </row>
    <row r="37" spans="2:11" s="1" customFormat="1" ht="30.75" customHeight="1">
      <c r="B37" s="266"/>
      <c r="C37" s="267"/>
      <c r="D37" s="265"/>
      <c r="E37" s="268" t="s">
        <v>731</v>
      </c>
      <c r="F37" s="265"/>
      <c r="G37" s="392" t="s">
        <v>732</v>
      </c>
      <c r="H37" s="392"/>
      <c r="I37" s="392"/>
      <c r="J37" s="392"/>
      <c r="K37" s="263"/>
    </row>
    <row r="38" spans="2:11" s="1" customFormat="1" ht="15" customHeight="1">
      <c r="B38" s="266"/>
      <c r="C38" s="267"/>
      <c r="D38" s="265"/>
      <c r="E38" s="268" t="s">
        <v>55</v>
      </c>
      <c r="F38" s="265"/>
      <c r="G38" s="392" t="s">
        <v>733</v>
      </c>
      <c r="H38" s="392"/>
      <c r="I38" s="392"/>
      <c r="J38" s="392"/>
      <c r="K38" s="263"/>
    </row>
    <row r="39" spans="2:11" s="1" customFormat="1" ht="15" customHeight="1">
      <c r="B39" s="266"/>
      <c r="C39" s="267"/>
      <c r="D39" s="265"/>
      <c r="E39" s="268" t="s">
        <v>56</v>
      </c>
      <c r="F39" s="265"/>
      <c r="G39" s="392" t="s">
        <v>734</v>
      </c>
      <c r="H39" s="392"/>
      <c r="I39" s="392"/>
      <c r="J39" s="392"/>
      <c r="K39" s="263"/>
    </row>
    <row r="40" spans="2:11" s="1" customFormat="1" ht="15" customHeight="1">
      <c r="B40" s="266"/>
      <c r="C40" s="267"/>
      <c r="D40" s="265"/>
      <c r="E40" s="268" t="s">
        <v>109</v>
      </c>
      <c r="F40" s="265"/>
      <c r="G40" s="392" t="s">
        <v>735</v>
      </c>
      <c r="H40" s="392"/>
      <c r="I40" s="392"/>
      <c r="J40" s="392"/>
      <c r="K40" s="263"/>
    </row>
    <row r="41" spans="2:11" s="1" customFormat="1" ht="15" customHeight="1">
      <c r="B41" s="266"/>
      <c r="C41" s="267"/>
      <c r="D41" s="265"/>
      <c r="E41" s="268" t="s">
        <v>110</v>
      </c>
      <c r="F41" s="265"/>
      <c r="G41" s="392" t="s">
        <v>736</v>
      </c>
      <c r="H41" s="392"/>
      <c r="I41" s="392"/>
      <c r="J41" s="392"/>
      <c r="K41" s="263"/>
    </row>
    <row r="42" spans="2:11" s="1" customFormat="1" ht="15" customHeight="1">
      <c r="B42" s="266"/>
      <c r="C42" s="267"/>
      <c r="D42" s="265"/>
      <c r="E42" s="268" t="s">
        <v>737</v>
      </c>
      <c r="F42" s="265"/>
      <c r="G42" s="392" t="s">
        <v>738</v>
      </c>
      <c r="H42" s="392"/>
      <c r="I42" s="392"/>
      <c r="J42" s="392"/>
      <c r="K42" s="263"/>
    </row>
    <row r="43" spans="2:11" s="1" customFormat="1" ht="15" customHeight="1">
      <c r="B43" s="266"/>
      <c r="C43" s="267"/>
      <c r="D43" s="265"/>
      <c r="E43" s="268"/>
      <c r="F43" s="265"/>
      <c r="G43" s="392" t="s">
        <v>739</v>
      </c>
      <c r="H43" s="392"/>
      <c r="I43" s="392"/>
      <c r="J43" s="392"/>
      <c r="K43" s="263"/>
    </row>
    <row r="44" spans="2:11" s="1" customFormat="1" ht="15" customHeight="1">
      <c r="B44" s="266"/>
      <c r="C44" s="267"/>
      <c r="D44" s="265"/>
      <c r="E44" s="268" t="s">
        <v>740</v>
      </c>
      <c r="F44" s="265"/>
      <c r="G44" s="392" t="s">
        <v>741</v>
      </c>
      <c r="H44" s="392"/>
      <c r="I44" s="392"/>
      <c r="J44" s="392"/>
      <c r="K44" s="263"/>
    </row>
    <row r="45" spans="2:11" s="1" customFormat="1" ht="15" customHeight="1">
      <c r="B45" s="266"/>
      <c r="C45" s="267"/>
      <c r="D45" s="265"/>
      <c r="E45" s="268" t="s">
        <v>112</v>
      </c>
      <c r="F45" s="265"/>
      <c r="G45" s="392" t="s">
        <v>742</v>
      </c>
      <c r="H45" s="392"/>
      <c r="I45" s="392"/>
      <c r="J45" s="392"/>
      <c r="K45" s="263"/>
    </row>
    <row r="46" spans="2:11" s="1" customFormat="1" ht="12.75" customHeight="1">
      <c r="B46" s="266"/>
      <c r="C46" s="267"/>
      <c r="D46" s="265"/>
      <c r="E46" s="265"/>
      <c r="F46" s="265"/>
      <c r="G46" s="265"/>
      <c r="H46" s="265"/>
      <c r="I46" s="265"/>
      <c r="J46" s="265"/>
      <c r="K46" s="263"/>
    </row>
    <row r="47" spans="2:11" s="1" customFormat="1" ht="15" customHeight="1">
      <c r="B47" s="266"/>
      <c r="C47" s="267"/>
      <c r="D47" s="392" t="s">
        <v>743</v>
      </c>
      <c r="E47" s="392"/>
      <c r="F47" s="392"/>
      <c r="G47" s="392"/>
      <c r="H47" s="392"/>
      <c r="I47" s="392"/>
      <c r="J47" s="392"/>
      <c r="K47" s="263"/>
    </row>
    <row r="48" spans="2:11" s="1" customFormat="1" ht="15" customHeight="1">
      <c r="B48" s="266"/>
      <c r="C48" s="267"/>
      <c r="D48" s="267"/>
      <c r="E48" s="392" t="s">
        <v>744</v>
      </c>
      <c r="F48" s="392"/>
      <c r="G48" s="392"/>
      <c r="H48" s="392"/>
      <c r="I48" s="392"/>
      <c r="J48" s="392"/>
      <c r="K48" s="263"/>
    </row>
    <row r="49" spans="2:11" s="1" customFormat="1" ht="15" customHeight="1">
      <c r="B49" s="266"/>
      <c r="C49" s="267"/>
      <c r="D49" s="267"/>
      <c r="E49" s="392" t="s">
        <v>745</v>
      </c>
      <c r="F49" s="392"/>
      <c r="G49" s="392"/>
      <c r="H49" s="392"/>
      <c r="I49" s="392"/>
      <c r="J49" s="392"/>
      <c r="K49" s="263"/>
    </row>
    <row r="50" spans="2:11" s="1" customFormat="1" ht="15" customHeight="1">
      <c r="B50" s="266"/>
      <c r="C50" s="267"/>
      <c r="D50" s="267"/>
      <c r="E50" s="392" t="s">
        <v>746</v>
      </c>
      <c r="F50" s="392"/>
      <c r="G50" s="392"/>
      <c r="H50" s="392"/>
      <c r="I50" s="392"/>
      <c r="J50" s="392"/>
      <c r="K50" s="263"/>
    </row>
    <row r="51" spans="2:11" s="1" customFormat="1" ht="15" customHeight="1">
      <c r="B51" s="266"/>
      <c r="C51" s="267"/>
      <c r="D51" s="392" t="s">
        <v>747</v>
      </c>
      <c r="E51" s="392"/>
      <c r="F51" s="392"/>
      <c r="G51" s="392"/>
      <c r="H51" s="392"/>
      <c r="I51" s="392"/>
      <c r="J51" s="392"/>
      <c r="K51" s="263"/>
    </row>
    <row r="52" spans="2:11" s="1" customFormat="1" ht="25.5" customHeight="1">
      <c r="B52" s="262"/>
      <c r="C52" s="393" t="s">
        <v>748</v>
      </c>
      <c r="D52" s="393"/>
      <c r="E52" s="393"/>
      <c r="F52" s="393"/>
      <c r="G52" s="393"/>
      <c r="H52" s="393"/>
      <c r="I52" s="393"/>
      <c r="J52" s="393"/>
      <c r="K52" s="263"/>
    </row>
    <row r="53" spans="2:11" s="1" customFormat="1" ht="5.25" customHeight="1">
      <c r="B53" s="262"/>
      <c r="C53" s="264"/>
      <c r="D53" s="264"/>
      <c r="E53" s="264"/>
      <c r="F53" s="264"/>
      <c r="G53" s="264"/>
      <c r="H53" s="264"/>
      <c r="I53" s="264"/>
      <c r="J53" s="264"/>
      <c r="K53" s="263"/>
    </row>
    <row r="54" spans="2:11" s="1" customFormat="1" ht="15" customHeight="1">
      <c r="B54" s="262"/>
      <c r="C54" s="392" t="s">
        <v>749</v>
      </c>
      <c r="D54" s="392"/>
      <c r="E54" s="392"/>
      <c r="F54" s="392"/>
      <c r="G54" s="392"/>
      <c r="H54" s="392"/>
      <c r="I54" s="392"/>
      <c r="J54" s="392"/>
      <c r="K54" s="263"/>
    </row>
    <row r="55" spans="2:11" s="1" customFormat="1" ht="15" customHeight="1">
      <c r="B55" s="262"/>
      <c r="C55" s="392" t="s">
        <v>750</v>
      </c>
      <c r="D55" s="392"/>
      <c r="E55" s="392"/>
      <c r="F55" s="392"/>
      <c r="G55" s="392"/>
      <c r="H55" s="392"/>
      <c r="I55" s="392"/>
      <c r="J55" s="392"/>
      <c r="K55" s="263"/>
    </row>
    <row r="56" spans="2:11" s="1" customFormat="1" ht="12.75" customHeight="1">
      <c r="B56" s="262"/>
      <c r="C56" s="265"/>
      <c r="D56" s="265"/>
      <c r="E56" s="265"/>
      <c r="F56" s="265"/>
      <c r="G56" s="265"/>
      <c r="H56" s="265"/>
      <c r="I56" s="265"/>
      <c r="J56" s="265"/>
      <c r="K56" s="263"/>
    </row>
    <row r="57" spans="2:11" s="1" customFormat="1" ht="15" customHeight="1">
      <c r="B57" s="262"/>
      <c r="C57" s="392" t="s">
        <v>751</v>
      </c>
      <c r="D57" s="392"/>
      <c r="E57" s="392"/>
      <c r="F57" s="392"/>
      <c r="G57" s="392"/>
      <c r="H57" s="392"/>
      <c r="I57" s="392"/>
      <c r="J57" s="392"/>
      <c r="K57" s="263"/>
    </row>
    <row r="58" spans="2:11" s="1" customFormat="1" ht="15" customHeight="1">
      <c r="B58" s="262"/>
      <c r="C58" s="267"/>
      <c r="D58" s="392" t="s">
        <v>752</v>
      </c>
      <c r="E58" s="392"/>
      <c r="F58" s="392"/>
      <c r="G58" s="392"/>
      <c r="H58" s="392"/>
      <c r="I58" s="392"/>
      <c r="J58" s="392"/>
      <c r="K58" s="263"/>
    </row>
    <row r="59" spans="2:11" s="1" customFormat="1" ht="15" customHeight="1">
      <c r="B59" s="262"/>
      <c r="C59" s="267"/>
      <c r="D59" s="392" t="s">
        <v>753</v>
      </c>
      <c r="E59" s="392"/>
      <c r="F59" s="392"/>
      <c r="G59" s="392"/>
      <c r="H59" s="392"/>
      <c r="I59" s="392"/>
      <c r="J59" s="392"/>
      <c r="K59" s="263"/>
    </row>
    <row r="60" spans="2:11" s="1" customFormat="1" ht="15" customHeight="1">
      <c r="B60" s="262"/>
      <c r="C60" s="267"/>
      <c r="D60" s="392" t="s">
        <v>754</v>
      </c>
      <c r="E60" s="392"/>
      <c r="F60" s="392"/>
      <c r="G60" s="392"/>
      <c r="H60" s="392"/>
      <c r="I60" s="392"/>
      <c r="J60" s="392"/>
      <c r="K60" s="263"/>
    </row>
    <row r="61" spans="2:11" s="1" customFormat="1" ht="15" customHeight="1">
      <c r="B61" s="262"/>
      <c r="C61" s="267"/>
      <c r="D61" s="392" t="s">
        <v>755</v>
      </c>
      <c r="E61" s="392"/>
      <c r="F61" s="392"/>
      <c r="G61" s="392"/>
      <c r="H61" s="392"/>
      <c r="I61" s="392"/>
      <c r="J61" s="392"/>
      <c r="K61" s="263"/>
    </row>
    <row r="62" spans="2:11" s="1" customFormat="1" ht="15" customHeight="1">
      <c r="B62" s="262"/>
      <c r="C62" s="267"/>
      <c r="D62" s="394" t="s">
        <v>756</v>
      </c>
      <c r="E62" s="394"/>
      <c r="F62" s="394"/>
      <c r="G62" s="394"/>
      <c r="H62" s="394"/>
      <c r="I62" s="394"/>
      <c r="J62" s="394"/>
      <c r="K62" s="263"/>
    </row>
    <row r="63" spans="2:11" s="1" customFormat="1" ht="15" customHeight="1">
      <c r="B63" s="262"/>
      <c r="C63" s="267"/>
      <c r="D63" s="392" t="s">
        <v>757</v>
      </c>
      <c r="E63" s="392"/>
      <c r="F63" s="392"/>
      <c r="G63" s="392"/>
      <c r="H63" s="392"/>
      <c r="I63" s="392"/>
      <c r="J63" s="392"/>
      <c r="K63" s="263"/>
    </row>
    <row r="64" spans="2:11" s="1" customFormat="1" ht="12.75" customHeight="1">
      <c r="B64" s="262"/>
      <c r="C64" s="267"/>
      <c r="D64" s="267"/>
      <c r="E64" s="270"/>
      <c r="F64" s="267"/>
      <c r="G64" s="267"/>
      <c r="H64" s="267"/>
      <c r="I64" s="267"/>
      <c r="J64" s="267"/>
      <c r="K64" s="263"/>
    </row>
    <row r="65" spans="2:11" s="1" customFormat="1" ht="15" customHeight="1">
      <c r="B65" s="262"/>
      <c r="C65" s="267"/>
      <c r="D65" s="392" t="s">
        <v>758</v>
      </c>
      <c r="E65" s="392"/>
      <c r="F65" s="392"/>
      <c r="G65" s="392"/>
      <c r="H65" s="392"/>
      <c r="I65" s="392"/>
      <c r="J65" s="392"/>
      <c r="K65" s="263"/>
    </row>
    <row r="66" spans="2:11" s="1" customFormat="1" ht="15" customHeight="1">
      <c r="B66" s="262"/>
      <c r="C66" s="267"/>
      <c r="D66" s="394" t="s">
        <v>759</v>
      </c>
      <c r="E66" s="394"/>
      <c r="F66" s="394"/>
      <c r="G66" s="394"/>
      <c r="H66" s="394"/>
      <c r="I66" s="394"/>
      <c r="J66" s="394"/>
      <c r="K66" s="263"/>
    </row>
    <row r="67" spans="2:11" s="1" customFormat="1" ht="15" customHeight="1">
      <c r="B67" s="262"/>
      <c r="C67" s="267"/>
      <c r="D67" s="392" t="s">
        <v>760</v>
      </c>
      <c r="E67" s="392"/>
      <c r="F67" s="392"/>
      <c r="G67" s="392"/>
      <c r="H67" s="392"/>
      <c r="I67" s="392"/>
      <c r="J67" s="392"/>
      <c r="K67" s="263"/>
    </row>
    <row r="68" spans="2:11" s="1" customFormat="1" ht="15" customHeight="1">
      <c r="B68" s="262"/>
      <c r="C68" s="267"/>
      <c r="D68" s="392" t="s">
        <v>761</v>
      </c>
      <c r="E68" s="392"/>
      <c r="F68" s="392"/>
      <c r="G68" s="392"/>
      <c r="H68" s="392"/>
      <c r="I68" s="392"/>
      <c r="J68" s="392"/>
      <c r="K68" s="263"/>
    </row>
    <row r="69" spans="2:11" s="1" customFormat="1" ht="15" customHeight="1">
      <c r="B69" s="262"/>
      <c r="C69" s="267"/>
      <c r="D69" s="392" t="s">
        <v>762</v>
      </c>
      <c r="E69" s="392"/>
      <c r="F69" s="392"/>
      <c r="G69" s="392"/>
      <c r="H69" s="392"/>
      <c r="I69" s="392"/>
      <c r="J69" s="392"/>
      <c r="K69" s="263"/>
    </row>
    <row r="70" spans="2:11" s="1" customFormat="1" ht="15" customHeight="1">
      <c r="B70" s="262"/>
      <c r="C70" s="267"/>
      <c r="D70" s="392" t="s">
        <v>763</v>
      </c>
      <c r="E70" s="392"/>
      <c r="F70" s="392"/>
      <c r="G70" s="392"/>
      <c r="H70" s="392"/>
      <c r="I70" s="392"/>
      <c r="J70" s="392"/>
      <c r="K70" s="263"/>
    </row>
    <row r="71" spans="2:11" s="1" customFormat="1" ht="12.75" customHeight="1">
      <c r="B71" s="271"/>
      <c r="C71" s="272"/>
      <c r="D71" s="272"/>
      <c r="E71" s="272"/>
      <c r="F71" s="272"/>
      <c r="G71" s="272"/>
      <c r="H71" s="272"/>
      <c r="I71" s="272"/>
      <c r="J71" s="272"/>
      <c r="K71" s="273"/>
    </row>
    <row r="72" spans="2:11" s="1" customFormat="1" ht="18.75" customHeight="1">
      <c r="B72" s="274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s="1" customFormat="1" ht="18.75" customHeight="1">
      <c r="B73" s="275"/>
      <c r="C73" s="275"/>
      <c r="D73" s="275"/>
      <c r="E73" s="275"/>
      <c r="F73" s="275"/>
      <c r="G73" s="275"/>
      <c r="H73" s="275"/>
      <c r="I73" s="275"/>
      <c r="J73" s="275"/>
      <c r="K73" s="275"/>
    </row>
    <row r="74" spans="2:11" s="1" customFormat="1" ht="7.5" customHeight="1">
      <c r="B74" s="276"/>
      <c r="C74" s="277"/>
      <c r="D74" s="277"/>
      <c r="E74" s="277"/>
      <c r="F74" s="277"/>
      <c r="G74" s="277"/>
      <c r="H74" s="277"/>
      <c r="I74" s="277"/>
      <c r="J74" s="277"/>
      <c r="K74" s="278"/>
    </row>
    <row r="75" spans="2:11" s="1" customFormat="1" ht="45" customHeight="1">
      <c r="B75" s="279"/>
      <c r="C75" s="387" t="s">
        <v>764</v>
      </c>
      <c r="D75" s="387"/>
      <c r="E75" s="387"/>
      <c r="F75" s="387"/>
      <c r="G75" s="387"/>
      <c r="H75" s="387"/>
      <c r="I75" s="387"/>
      <c r="J75" s="387"/>
      <c r="K75" s="280"/>
    </row>
    <row r="76" spans="2:11" s="1" customFormat="1" ht="17.25" customHeight="1">
      <c r="B76" s="279"/>
      <c r="C76" s="281" t="s">
        <v>765</v>
      </c>
      <c r="D76" s="281"/>
      <c r="E76" s="281"/>
      <c r="F76" s="281" t="s">
        <v>766</v>
      </c>
      <c r="G76" s="282"/>
      <c r="H76" s="281" t="s">
        <v>56</v>
      </c>
      <c r="I76" s="281" t="s">
        <v>59</v>
      </c>
      <c r="J76" s="281" t="s">
        <v>767</v>
      </c>
      <c r="K76" s="280"/>
    </row>
    <row r="77" spans="2:11" s="1" customFormat="1" ht="17.25" customHeight="1">
      <c r="B77" s="279"/>
      <c r="C77" s="283" t="s">
        <v>768</v>
      </c>
      <c r="D77" s="283"/>
      <c r="E77" s="283"/>
      <c r="F77" s="284" t="s">
        <v>769</v>
      </c>
      <c r="G77" s="285"/>
      <c r="H77" s="283"/>
      <c r="I77" s="283"/>
      <c r="J77" s="283" t="s">
        <v>770</v>
      </c>
      <c r="K77" s="280"/>
    </row>
    <row r="78" spans="2:11" s="1" customFormat="1" ht="5.25" customHeight="1">
      <c r="B78" s="279"/>
      <c r="C78" s="286"/>
      <c r="D78" s="286"/>
      <c r="E78" s="286"/>
      <c r="F78" s="286"/>
      <c r="G78" s="287"/>
      <c r="H78" s="286"/>
      <c r="I78" s="286"/>
      <c r="J78" s="286"/>
      <c r="K78" s="280"/>
    </row>
    <row r="79" spans="2:11" s="1" customFormat="1" ht="15" customHeight="1">
      <c r="B79" s="279"/>
      <c r="C79" s="268" t="s">
        <v>55</v>
      </c>
      <c r="D79" s="288"/>
      <c r="E79" s="288"/>
      <c r="F79" s="289" t="s">
        <v>771</v>
      </c>
      <c r="G79" s="290"/>
      <c r="H79" s="268" t="s">
        <v>772</v>
      </c>
      <c r="I79" s="268" t="s">
        <v>773</v>
      </c>
      <c r="J79" s="268">
        <v>20</v>
      </c>
      <c r="K79" s="280"/>
    </row>
    <row r="80" spans="2:11" s="1" customFormat="1" ht="15" customHeight="1">
      <c r="B80" s="279"/>
      <c r="C80" s="268" t="s">
        <v>774</v>
      </c>
      <c r="D80" s="268"/>
      <c r="E80" s="268"/>
      <c r="F80" s="289" t="s">
        <v>771</v>
      </c>
      <c r="G80" s="290"/>
      <c r="H80" s="268" t="s">
        <v>775</v>
      </c>
      <c r="I80" s="268" t="s">
        <v>773</v>
      </c>
      <c r="J80" s="268">
        <v>120</v>
      </c>
      <c r="K80" s="280"/>
    </row>
    <row r="81" spans="2:11" s="1" customFormat="1" ht="15" customHeight="1">
      <c r="B81" s="291"/>
      <c r="C81" s="268" t="s">
        <v>776</v>
      </c>
      <c r="D81" s="268"/>
      <c r="E81" s="268"/>
      <c r="F81" s="289" t="s">
        <v>777</v>
      </c>
      <c r="G81" s="290"/>
      <c r="H81" s="268" t="s">
        <v>778</v>
      </c>
      <c r="I81" s="268" t="s">
        <v>773</v>
      </c>
      <c r="J81" s="268">
        <v>50</v>
      </c>
      <c r="K81" s="280"/>
    </row>
    <row r="82" spans="2:11" s="1" customFormat="1" ht="15" customHeight="1">
      <c r="B82" s="291"/>
      <c r="C82" s="268" t="s">
        <v>779</v>
      </c>
      <c r="D82" s="268"/>
      <c r="E82" s="268"/>
      <c r="F82" s="289" t="s">
        <v>771</v>
      </c>
      <c r="G82" s="290"/>
      <c r="H82" s="268" t="s">
        <v>780</v>
      </c>
      <c r="I82" s="268" t="s">
        <v>781</v>
      </c>
      <c r="J82" s="268"/>
      <c r="K82" s="280"/>
    </row>
    <row r="83" spans="2:11" s="1" customFormat="1" ht="15" customHeight="1">
      <c r="B83" s="291"/>
      <c r="C83" s="292" t="s">
        <v>782</v>
      </c>
      <c r="D83" s="292"/>
      <c r="E83" s="292"/>
      <c r="F83" s="293" t="s">
        <v>777</v>
      </c>
      <c r="G83" s="292"/>
      <c r="H83" s="292" t="s">
        <v>783</v>
      </c>
      <c r="I83" s="292" t="s">
        <v>773</v>
      </c>
      <c r="J83" s="292">
        <v>15</v>
      </c>
      <c r="K83" s="280"/>
    </row>
    <row r="84" spans="2:11" s="1" customFormat="1" ht="15" customHeight="1">
      <c r="B84" s="291"/>
      <c r="C84" s="292" t="s">
        <v>784</v>
      </c>
      <c r="D84" s="292"/>
      <c r="E84" s="292"/>
      <c r="F84" s="293" t="s">
        <v>777</v>
      </c>
      <c r="G84" s="292"/>
      <c r="H84" s="292" t="s">
        <v>785</v>
      </c>
      <c r="I84" s="292" t="s">
        <v>773</v>
      </c>
      <c r="J84" s="292">
        <v>15</v>
      </c>
      <c r="K84" s="280"/>
    </row>
    <row r="85" spans="2:11" s="1" customFormat="1" ht="15" customHeight="1">
      <c r="B85" s="291"/>
      <c r="C85" s="292" t="s">
        <v>786</v>
      </c>
      <c r="D85" s="292"/>
      <c r="E85" s="292"/>
      <c r="F85" s="293" t="s">
        <v>777</v>
      </c>
      <c r="G85" s="292"/>
      <c r="H85" s="292" t="s">
        <v>787</v>
      </c>
      <c r="I85" s="292" t="s">
        <v>773</v>
      </c>
      <c r="J85" s="292">
        <v>20</v>
      </c>
      <c r="K85" s="280"/>
    </row>
    <row r="86" spans="2:11" s="1" customFormat="1" ht="15" customHeight="1">
      <c r="B86" s="291"/>
      <c r="C86" s="292" t="s">
        <v>788</v>
      </c>
      <c r="D86" s="292"/>
      <c r="E86" s="292"/>
      <c r="F86" s="293" t="s">
        <v>777</v>
      </c>
      <c r="G86" s="292"/>
      <c r="H86" s="292" t="s">
        <v>789</v>
      </c>
      <c r="I86" s="292" t="s">
        <v>773</v>
      </c>
      <c r="J86" s="292">
        <v>20</v>
      </c>
      <c r="K86" s="280"/>
    </row>
    <row r="87" spans="2:11" s="1" customFormat="1" ht="15" customHeight="1">
      <c r="B87" s="291"/>
      <c r="C87" s="268" t="s">
        <v>790</v>
      </c>
      <c r="D87" s="268"/>
      <c r="E87" s="268"/>
      <c r="F87" s="289" t="s">
        <v>777</v>
      </c>
      <c r="G87" s="290"/>
      <c r="H87" s="268" t="s">
        <v>791</v>
      </c>
      <c r="I87" s="268" t="s">
        <v>773</v>
      </c>
      <c r="J87" s="268">
        <v>50</v>
      </c>
      <c r="K87" s="280"/>
    </row>
    <row r="88" spans="2:11" s="1" customFormat="1" ht="15" customHeight="1">
      <c r="B88" s="291"/>
      <c r="C88" s="268" t="s">
        <v>792</v>
      </c>
      <c r="D88" s="268"/>
      <c r="E88" s="268"/>
      <c r="F88" s="289" t="s">
        <v>777</v>
      </c>
      <c r="G88" s="290"/>
      <c r="H88" s="268" t="s">
        <v>793</v>
      </c>
      <c r="I88" s="268" t="s">
        <v>773</v>
      </c>
      <c r="J88" s="268">
        <v>20</v>
      </c>
      <c r="K88" s="280"/>
    </row>
    <row r="89" spans="2:11" s="1" customFormat="1" ht="15" customHeight="1">
      <c r="B89" s="291"/>
      <c r="C89" s="268" t="s">
        <v>794</v>
      </c>
      <c r="D89" s="268"/>
      <c r="E89" s="268"/>
      <c r="F89" s="289" t="s">
        <v>777</v>
      </c>
      <c r="G89" s="290"/>
      <c r="H89" s="268" t="s">
        <v>795</v>
      </c>
      <c r="I89" s="268" t="s">
        <v>773</v>
      </c>
      <c r="J89" s="268">
        <v>20</v>
      </c>
      <c r="K89" s="280"/>
    </row>
    <row r="90" spans="2:11" s="1" customFormat="1" ht="15" customHeight="1">
      <c r="B90" s="291"/>
      <c r="C90" s="268" t="s">
        <v>796</v>
      </c>
      <c r="D90" s="268"/>
      <c r="E90" s="268"/>
      <c r="F90" s="289" t="s">
        <v>777</v>
      </c>
      <c r="G90" s="290"/>
      <c r="H90" s="268" t="s">
        <v>797</v>
      </c>
      <c r="I90" s="268" t="s">
        <v>773</v>
      </c>
      <c r="J90" s="268">
        <v>50</v>
      </c>
      <c r="K90" s="280"/>
    </row>
    <row r="91" spans="2:11" s="1" customFormat="1" ht="15" customHeight="1">
      <c r="B91" s="291"/>
      <c r="C91" s="268" t="s">
        <v>798</v>
      </c>
      <c r="D91" s="268"/>
      <c r="E91" s="268"/>
      <c r="F91" s="289" t="s">
        <v>777</v>
      </c>
      <c r="G91" s="290"/>
      <c r="H91" s="268" t="s">
        <v>798</v>
      </c>
      <c r="I91" s="268" t="s">
        <v>773</v>
      </c>
      <c r="J91" s="268">
        <v>50</v>
      </c>
      <c r="K91" s="280"/>
    </row>
    <row r="92" spans="2:11" s="1" customFormat="1" ht="15" customHeight="1">
      <c r="B92" s="291"/>
      <c r="C92" s="268" t="s">
        <v>799</v>
      </c>
      <c r="D92" s="268"/>
      <c r="E92" s="268"/>
      <c r="F92" s="289" t="s">
        <v>777</v>
      </c>
      <c r="G92" s="290"/>
      <c r="H92" s="268" t="s">
        <v>800</v>
      </c>
      <c r="I92" s="268" t="s">
        <v>773</v>
      </c>
      <c r="J92" s="268">
        <v>255</v>
      </c>
      <c r="K92" s="280"/>
    </row>
    <row r="93" spans="2:11" s="1" customFormat="1" ht="15" customHeight="1">
      <c r="B93" s="291"/>
      <c r="C93" s="268" t="s">
        <v>801</v>
      </c>
      <c r="D93" s="268"/>
      <c r="E93" s="268"/>
      <c r="F93" s="289" t="s">
        <v>771</v>
      </c>
      <c r="G93" s="290"/>
      <c r="H93" s="268" t="s">
        <v>802</v>
      </c>
      <c r="I93" s="268" t="s">
        <v>803</v>
      </c>
      <c r="J93" s="268"/>
      <c r="K93" s="280"/>
    </row>
    <row r="94" spans="2:11" s="1" customFormat="1" ht="15" customHeight="1">
      <c r="B94" s="291"/>
      <c r="C94" s="268" t="s">
        <v>804</v>
      </c>
      <c r="D94" s="268"/>
      <c r="E94" s="268"/>
      <c r="F94" s="289" t="s">
        <v>771</v>
      </c>
      <c r="G94" s="290"/>
      <c r="H94" s="268" t="s">
        <v>805</v>
      </c>
      <c r="I94" s="268" t="s">
        <v>806</v>
      </c>
      <c r="J94" s="268"/>
      <c r="K94" s="280"/>
    </row>
    <row r="95" spans="2:11" s="1" customFormat="1" ht="15" customHeight="1">
      <c r="B95" s="291"/>
      <c r="C95" s="268" t="s">
        <v>807</v>
      </c>
      <c r="D95" s="268"/>
      <c r="E95" s="268"/>
      <c r="F95" s="289" t="s">
        <v>771</v>
      </c>
      <c r="G95" s="290"/>
      <c r="H95" s="268" t="s">
        <v>807</v>
      </c>
      <c r="I95" s="268" t="s">
        <v>806</v>
      </c>
      <c r="J95" s="268"/>
      <c r="K95" s="280"/>
    </row>
    <row r="96" spans="2:11" s="1" customFormat="1" ht="15" customHeight="1">
      <c r="B96" s="291"/>
      <c r="C96" s="268" t="s">
        <v>40</v>
      </c>
      <c r="D96" s="268"/>
      <c r="E96" s="268"/>
      <c r="F96" s="289" t="s">
        <v>771</v>
      </c>
      <c r="G96" s="290"/>
      <c r="H96" s="268" t="s">
        <v>808</v>
      </c>
      <c r="I96" s="268" t="s">
        <v>806</v>
      </c>
      <c r="J96" s="268"/>
      <c r="K96" s="280"/>
    </row>
    <row r="97" spans="2:11" s="1" customFormat="1" ht="15" customHeight="1">
      <c r="B97" s="291"/>
      <c r="C97" s="268" t="s">
        <v>50</v>
      </c>
      <c r="D97" s="268"/>
      <c r="E97" s="268"/>
      <c r="F97" s="289" t="s">
        <v>771</v>
      </c>
      <c r="G97" s="290"/>
      <c r="H97" s="268" t="s">
        <v>809</v>
      </c>
      <c r="I97" s="268" t="s">
        <v>806</v>
      </c>
      <c r="J97" s="268"/>
      <c r="K97" s="280"/>
    </row>
    <row r="98" spans="2:11" s="1" customFormat="1" ht="15" customHeight="1">
      <c r="B98" s="294"/>
      <c r="C98" s="295"/>
      <c r="D98" s="295"/>
      <c r="E98" s="295"/>
      <c r="F98" s="295"/>
      <c r="G98" s="295"/>
      <c r="H98" s="295"/>
      <c r="I98" s="295"/>
      <c r="J98" s="295"/>
      <c r="K98" s="296"/>
    </row>
    <row r="99" spans="2:11" s="1" customFormat="1" ht="18.75" customHeight="1">
      <c r="B99" s="297"/>
      <c r="C99" s="298"/>
      <c r="D99" s="298"/>
      <c r="E99" s="298"/>
      <c r="F99" s="298"/>
      <c r="G99" s="298"/>
      <c r="H99" s="298"/>
      <c r="I99" s="298"/>
      <c r="J99" s="298"/>
      <c r="K99" s="297"/>
    </row>
    <row r="100" spans="2:11" s="1" customFormat="1" ht="18.75" customHeight="1">
      <c r="B100" s="275"/>
      <c r="C100" s="275"/>
      <c r="D100" s="275"/>
      <c r="E100" s="275"/>
      <c r="F100" s="275"/>
      <c r="G100" s="275"/>
      <c r="H100" s="275"/>
      <c r="I100" s="275"/>
      <c r="J100" s="275"/>
      <c r="K100" s="275"/>
    </row>
    <row r="101" spans="2:11" s="1" customFormat="1" ht="7.5" customHeight="1">
      <c r="B101" s="276"/>
      <c r="C101" s="277"/>
      <c r="D101" s="277"/>
      <c r="E101" s="277"/>
      <c r="F101" s="277"/>
      <c r="G101" s="277"/>
      <c r="H101" s="277"/>
      <c r="I101" s="277"/>
      <c r="J101" s="277"/>
      <c r="K101" s="278"/>
    </row>
    <row r="102" spans="2:11" s="1" customFormat="1" ht="45" customHeight="1">
      <c r="B102" s="279"/>
      <c r="C102" s="387" t="s">
        <v>810</v>
      </c>
      <c r="D102" s="387"/>
      <c r="E102" s="387"/>
      <c r="F102" s="387"/>
      <c r="G102" s="387"/>
      <c r="H102" s="387"/>
      <c r="I102" s="387"/>
      <c r="J102" s="387"/>
      <c r="K102" s="280"/>
    </row>
    <row r="103" spans="2:11" s="1" customFormat="1" ht="17.25" customHeight="1">
      <c r="B103" s="279"/>
      <c r="C103" s="281" t="s">
        <v>765</v>
      </c>
      <c r="D103" s="281"/>
      <c r="E103" s="281"/>
      <c r="F103" s="281" t="s">
        <v>766</v>
      </c>
      <c r="G103" s="282"/>
      <c r="H103" s="281" t="s">
        <v>56</v>
      </c>
      <c r="I103" s="281" t="s">
        <v>59</v>
      </c>
      <c r="J103" s="281" t="s">
        <v>767</v>
      </c>
      <c r="K103" s="280"/>
    </row>
    <row r="104" spans="2:11" s="1" customFormat="1" ht="17.25" customHeight="1">
      <c r="B104" s="279"/>
      <c r="C104" s="283" t="s">
        <v>768</v>
      </c>
      <c r="D104" s="283"/>
      <c r="E104" s="283"/>
      <c r="F104" s="284" t="s">
        <v>769</v>
      </c>
      <c r="G104" s="285"/>
      <c r="H104" s="283"/>
      <c r="I104" s="283"/>
      <c r="J104" s="283" t="s">
        <v>770</v>
      </c>
      <c r="K104" s="280"/>
    </row>
    <row r="105" spans="2:11" s="1" customFormat="1" ht="5.25" customHeight="1">
      <c r="B105" s="279"/>
      <c r="C105" s="281"/>
      <c r="D105" s="281"/>
      <c r="E105" s="281"/>
      <c r="F105" s="281"/>
      <c r="G105" s="299"/>
      <c r="H105" s="281"/>
      <c r="I105" s="281"/>
      <c r="J105" s="281"/>
      <c r="K105" s="280"/>
    </row>
    <row r="106" spans="2:11" s="1" customFormat="1" ht="15" customHeight="1">
      <c r="B106" s="279"/>
      <c r="C106" s="268" t="s">
        <v>55</v>
      </c>
      <c r="D106" s="288"/>
      <c r="E106" s="288"/>
      <c r="F106" s="289" t="s">
        <v>771</v>
      </c>
      <c r="G106" s="268"/>
      <c r="H106" s="268" t="s">
        <v>811</v>
      </c>
      <c r="I106" s="268" t="s">
        <v>773</v>
      </c>
      <c r="J106" s="268">
        <v>20</v>
      </c>
      <c r="K106" s="280"/>
    </row>
    <row r="107" spans="2:11" s="1" customFormat="1" ht="15" customHeight="1">
      <c r="B107" s="279"/>
      <c r="C107" s="268" t="s">
        <v>774</v>
      </c>
      <c r="D107" s="268"/>
      <c r="E107" s="268"/>
      <c r="F107" s="289" t="s">
        <v>771</v>
      </c>
      <c r="G107" s="268"/>
      <c r="H107" s="268" t="s">
        <v>811</v>
      </c>
      <c r="I107" s="268" t="s">
        <v>773</v>
      </c>
      <c r="J107" s="268">
        <v>120</v>
      </c>
      <c r="K107" s="280"/>
    </row>
    <row r="108" spans="2:11" s="1" customFormat="1" ht="15" customHeight="1">
      <c r="B108" s="291"/>
      <c r="C108" s="268" t="s">
        <v>776</v>
      </c>
      <c r="D108" s="268"/>
      <c r="E108" s="268"/>
      <c r="F108" s="289" t="s">
        <v>777</v>
      </c>
      <c r="G108" s="268"/>
      <c r="H108" s="268" t="s">
        <v>811</v>
      </c>
      <c r="I108" s="268" t="s">
        <v>773</v>
      </c>
      <c r="J108" s="268">
        <v>50</v>
      </c>
      <c r="K108" s="280"/>
    </row>
    <row r="109" spans="2:11" s="1" customFormat="1" ht="15" customHeight="1">
      <c r="B109" s="291"/>
      <c r="C109" s="268" t="s">
        <v>779</v>
      </c>
      <c r="D109" s="268"/>
      <c r="E109" s="268"/>
      <c r="F109" s="289" t="s">
        <v>771</v>
      </c>
      <c r="G109" s="268"/>
      <c r="H109" s="268" t="s">
        <v>811</v>
      </c>
      <c r="I109" s="268" t="s">
        <v>781</v>
      </c>
      <c r="J109" s="268"/>
      <c r="K109" s="280"/>
    </row>
    <row r="110" spans="2:11" s="1" customFormat="1" ht="15" customHeight="1">
      <c r="B110" s="291"/>
      <c r="C110" s="268" t="s">
        <v>790</v>
      </c>
      <c r="D110" s="268"/>
      <c r="E110" s="268"/>
      <c r="F110" s="289" t="s">
        <v>777</v>
      </c>
      <c r="G110" s="268"/>
      <c r="H110" s="268" t="s">
        <v>811</v>
      </c>
      <c r="I110" s="268" t="s">
        <v>773</v>
      </c>
      <c r="J110" s="268">
        <v>50</v>
      </c>
      <c r="K110" s="280"/>
    </row>
    <row r="111" spans="2:11" s="1" customFormat="1" ht="15" customHeight="1">
      <c r="B111" s="291"/>
      <c r="C111" s="268" t="s">
        <v>798</v>
      </c>
      <c r="D111" s="268"/>
      <c r="E111" s="268"/>
      <c r="F111" s="289" t="s">
        <v>777</v>
      </c>
      <c r="G111" s="268"/>
      <c r="H111" s="268" t="s">
        <v>811</v>
      </c>
      <c r="I111" s="268" t="s">
        <v>773</v>
      </c>
      <c r="J111" s="268">
        <v>50</v>
      </c>
      <c r="K111" s="280"/>
    </row>
    <row r="112" spans="2:11" s="1" customFormat="1" ht="15" customHeight="1">
      <c r="B112" s="291"/>
      <c r="C112" s="268" t="s">
        <v>796</v>
      </c>
      <c r="D112" s="268"/>
      <c r="E112" s="268"/>
      <c r="F112" s="289" t="s">
        <v>777</v>
      </c>
      <c r="G112" s="268"/>
      <c r="H112" s="268" t="s">
        <v>811</v>
      </c>
      <c r="I112" s="268" t="s">
        <v>773</v>
      </c>
      <c r="J112" s="268">
        <v>50</v>
      </c>
      <c r="K112" s="280"/>
    </row>
    <row r="113" spans="2:11" s="1" customFormat="1" ht="15" customHeight="1">
      <c r="B113" s="291"/>
      <c r="C113" s="268" t="s">
        <v>55</v>
      </c>
      <c r="D113" s="268"/>
      <c r="E113" s="268"/>
      <c r="F113" s="289" t="s">
        <v>771</v>
      </c>
      <c r="G113" s="268"/>
      <c r="H113" s="268" t="s">
        <v>812</v>
      </c>
      <c r="I113" s="268" t="s">
        <v>773</v>
      </c>
      <c r="J113" s="268">
        <v>20</v>
      </c>
      <c r="K113" s="280"/>
    </row>
    <row r="114" spans="2:11" s="1" customFormat="1" ht="15" customHeight="1">
      <c r="B114" s="291"/>
      <c r="C114" s="268" t="s">
        <v>813</v>
      </c>
      <c r="D114" s="268"/>
      <c r="E114" s="268"/>
      <c r="F114" s="289" t="s">
        <v>771</v>
      </c>
      <c r="G114" s="268"/>
      <c r="H114" s="268" t="s">
        <v>814</v>
      </c>
      <c r="I114" s="268" t="s">
        <v>773</v>
      </c>
      <c r="J114" s="268">
        <v>120</v>
      </c>
      <c r="K114" s="280"/>
    </row>
    <row r="115" spans="2:11" s="1" customFormat="1" ht="15" customHeight="1">
      <c r="B115" s="291"/>
      <c r="C115" s="268" t="s">
        <v>40</v>
      </c>
      <c r="D115" s="268"/>
      <c r="E115" s="268"/>
      <c r="F115" s="289" t="s">
        <v>771</v>
      </c>
      <c r="G115" s="268"/>
      <c r="H115" s="268" t="s">
        <v>815</v>
      </c>
      <c r="I115" s="268" t="s">
        <v>806</v>
      </c>
      <c r="J115" s="268"/>
      <c r="K115" s="280"/>
    </row>
    <row r="116" spans="2:11" s="1" customFormat="1" ht="15" customHeight="1">
      <c r="B116" s="291"/>
      <c r="C116" s="268" t="s">
        <v>50</v>
      </c>
      <c r="D116" s="268"/>
      <c r="E116" s="268"/>
      <c r="F116" s="289" t="s">
        <v>771</v>
      </c>
      <c r="G116" s="268"/>
      <c r="H116" s="268" t="s">
        <v>816</v>
      </c>
      <c r="I116" s="268" t="s">
        <v>806</v>
      </c>
      <c r="J116" s="268"/>
      <c r="K116" s="280"/>
    </row>
    <row r="117" spans="2:11" s="1" customFormat="1" ht="15" customHeight="1">
      <c r="B117" s="291"/>
      <c r="C117" s="268" t="s">
        <v>59</v>
      </c>
      <c r="D117" s="268"/>
      <c r="E117" s="268"/>
      <c r="F117" s="289" t="s">
        <v>771</v>
      </c>
      <c r="G117" s="268"/>
      <c r="H117" s="268" t="s">
        <v>817</v>
      </c>
      <c r="I117" s="268" t="s">
        <v>818</v>
      </c>
      <c r="J117" s="268"/>
      <c r="K117" s="280"/>
    </row>
    <row r="118" spans="2:11" s="1" customFormat="1" ht="15" customHeight="1">
      <c r="B118" s="294"/>
      <c r="C118" s="300"/>
      <c r="D118" s="300"/>
      <c r="E118" s="300"/>
      <c r="F118" s="300"/>
      <c r="G118" s="300"/>
      <c r="H118" s="300"/>
      <c r="I118" s="300"/>
      <c r="J118" s="300"/>
      <c r="K118" s="296"/>
    </row>
    <row r="119" spans="2:11" s="1" customFormat="1" ht="18.75" customHeight="1">
      <c r="B119" s="301"/>
      <c r="C119" s="302"/>
      <c r="D119" s="302"/>
      <c r="E119" s="302"/>
      <c r="F119" s="303"/>
      <c r="G119" s="302"/>
      <c r="H119" s="302"/>
      <c r="I119" s="302"/>
      <c r="J119" s="302"/>
      <c r="K119" s="301"/>
    </row>
    <row r="120" spans="2:11" s="1" customFormat="1" ht="18.75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</row>
    <row r="121" spans="2:11" s="1" customFormat="1" ht="7.5" customHeight="1">
      <c r="B121" s="304"/>
      <c r="C121" s="305"/>
      <c r="D121" s="305"/>
      <c r="E121" s="305"/>
      <c r="F121" s="305"/>
      <c r="G121" s="305"/>
      <c r="H121" s="305"/>
      <c r="I121" s="305"/>
      <c r="J121" s="305"/>
      <c r="K121" s="306"/>
    </row>
    <row r="122" spans="2:11" s="1" customFormat="1" ht="45" customHeight="1">
      <c r="B122" s="307"/>
      <c r="C122" s="388" t="s">
        <v>819</v>
      </c>
      <c r="D122" s="388"/>
      <c r="E122" s="388"/>
      <c r="F122" s="388"/>
      <c r="G122" s="388"/>
      <c r="H122" s="388"/>
      <c r="I122" s="388"/>
      <c r="J122" s="388"/>
      <c r="K122" s="308"/>
    </row>
    <row r="123" spans="2:11" s="1" customFormat="1" ht="17.25" customHeight="1">
      <c r="B123" s="309"/>
      <c r="C123" s="281" t="s">
        <v>765</v>
      </c>
      <c r="D123" s="281"/>
      <c r="E123" s="281"/>
      <c r="F123" s="281" t="s">
        <v>766</v>
      </c>
      <c r="G123" s="282"/>
      <c r="H123" s="281" t="s">
        <v>56</v>
      </c>
      <c r="I123" s="281" t="s">
        <v>59</v>
      </c>
      <c r="J123" s="281" t="s">
        <v>767</v>
      </c>
      <c r="K123" s="310"/>
    </row>
    <row r="124" spans="2:11" s="1" customFormat="1" ht="17.25" customHeight="1">
      <c r="B124" s="309"/>
      <c r="C124" s="283" t="s">
        <v>768</v>
      </c>
      <c r="D124" s="283"/>
      <c r="E124" s="283"/>
      <c r="F124" s="284" t="s">
        <v>769</v>
      </c>
      <c r="G124" s="285"/>
      <c r="H124" s="283"/>
      <c r="I124" s="283"/>
      <c r="J124" s="283" t="s">
        <v>770</v>
      </c>
      <c r="K124" s="310"/>
    </row>
    <row r="125" spans="2:11" s="1" customFormat="1" ht="5.25" customHeight="1">
      <c r="B125" s="311"/>
      <c r="C125" s="286"/>
      <c r="D125" s="286"/>
      <c r="E125" s="286"/>
      <c r="F125" s="286"/>
      <c r="G125" s="312"/>
      <c r="H125" s="286"/>
      <c r="I125" s="286"/>
      <c r="J125" s="286"/>
      <c r="K125" s="313"/>
    </row>
    <row r="126" spans="2:11" s="1" customFormat="1" ht="15" customHeight="1">
      <c r="B126" s="311"/>
      <c r="C126" s="268" t="s">
        <v>774</v>
      </c>
      <c r="D126" s="288"/>
      <c r="E126" s="288"/>
      <c r="F126" s="289" t="s">
        <v>771</v>
      </c>
      <c r="G126" s="268"/>
      <c r="H126" s="268" t="s">
        <v>811</v>
      </c>
      <c r="I126" s="268" t="s">
        <v>773</v>
      </c>
      <c r="J126" s="268">
        <v>120</v>
      </c>
      <c r="K126" s="314"/>
    </row>
    <row r="127" spans="2:11" s="1" customFormat="1" ht="15" customHeight="1">
      <c r="B127" s="311"/>
      <c r="C127" s="268" t="s">
        <v>820</v>
      </c>
      <c r="D127" s="268"/>
      <c r="E127" s="268"/>
      <c r="F127" s="289" t="s">
        <v>771</v>
      </c>
      <c r="G127" s="268"/>
      <c r="H127" s="268" t="s">
        <v>821</v>
      </c>
      <c r="I127" s="268" t="s">
        <v>773</v>
      </c>
      <c r="J127" s="268" t="s">
        <v>822</v>
      </c>
      <c r="K127" s="314"/>
    </row>
    <row r="128" spans="2:11" s="1" customFormat="1" ht="15" customHeight="1">
      <c r="B128" s="311"/>
      <c r="C128" s="268" t="s">
        <v>719</v>
      </c>
      <c r="D128" s="268"/>
      <c r="E128" s="268"/>
      <c r="F128" s="289" t="s">
        <v>771</v>
      </c>
      <c r="G128" s="268"/>
      <c r="H128" s="268" t="s">
        <v>823</v>
      </c>
      <c r="I128" s="268" t="s">
        <v>773</v>
      </c>
      <c r="J128" s="268" t="s">
        <v>822</v>
      </c>
      <c r="K128" s="314"/>
    </row>
    <row r="129" spans="2:11" s="1" customFormat="1" ht="15" customHeight="1">
      <c r="B129" s="311"/>
      <c r="C129" s="268" t="s">
        <v>782</v>
      </c>
      <c r="D129" s="268"/>
      <c r="E129" s="268"/>
      <c r="F129" s="289" t="s">
        <v>777</v>
      </c>
      <c r="G129" s="268"/>
      <c r="H129" s="268" t="s">
        <v>783</v>
      </c>
      <c r="I129" s="268" t="s">
        <v>773</v>
      </c>
      <c r="J129" s="268">
        <v>15</v>
      </c>
      <c r="K129" s="314"/>
    </row>
    <row r="130" spans="2:11" s="1" customFormat="1" ht="15" customHeight="1">
      <c r="B130" s="311"/>
      <c r="C130" s="292" t="s">
        <v>784</v>
      </c>
      <c r="D130" s="292"/>
      <c r="E130" s="292"/>
      <c r="F130" s="293" t="s">
        <v>777</v>
      </c>
      <c r="G130" s="292"/>
      <c r="H130" s="292" t="s">
        <v>785</v>
      </c>
      <c r="I130" s="292" t="s">
        <v>773</v>
      </c>
      <c r="J130" s="292">
        <v>15</v>
      </c>
      <c r="K130" s="314"/>
    </row>
    <row r="131" spans="2:11" s="1" customFormat="1" ht="15" customHeight="1">
      <c r="B131" s="311"/>
      <c r="C131" s="292" t="s">
        <v>786</v>
      </c>
      <c r="D131" s="292"/>
      <c r="E131" s="292"/>
      <c r="F131" s="293" t="s">
        <v>777</v>
      </c>
      <c r="G131" s="292"/>
      <c r="H131" s="292" t="s">
        <v>787</v>
      </c>
      <c r="I131" s="292" t="s">
        <v>773</v>
      </c>
      <c r="J131" s="292">
        <v>20</v>
      </c>
      <c r="K131" s="314"/>
    </row>
    <row r="132" spans="2:11" s="1" customFormat="1" ht="15" customHeight="1">
      <c r="B132" s="311"/>
      <c r="C132" s="292" t="s">
        <v>788</v>
      </c>
      <c r="D132" s="292"/>
      <c r="E132" s="292"/>
      <c r="F132" s="293" t="s">
        <v>777</v>
      </c>
      <c r="G132" s="292"/>
      <c r="H132" s="292" t="s">
        <v>789</v>
      </c>
      <c r="I132" s="292" t="s">
        <v>773</v>
      </c>
      <c r="J132" s="292">
        <v>20</v>
      </c>
      <c r="K132" s="314"/>
    </row>
    <row r="133" spans="2:11" s="1" customFormat="1" ht="15" customHeight="1">
      <c r="B133" s="311"/>
      <c r="C133" s="268" t="s">
        <v>776</v>
      </c>
      <c r="D133" s="268"/>
      <c r="E133" s="268"/>
      <c r="F133" s="289" t="s">
        <v>777</v>
      </c>
      <c r="G133" s="268"/>
      <c r="H133" s="268" t="s">
        <v>811</v>
      </c>
      <c r="I133" s="268" t="s">
        <v>773</v>
      </c>
      <c r="J133" s="268">
        <v>50</v>
      </c>
      <c r="K133" s="314"/>
    </row>
    <row r="134" spans="2:11" s="1" customFormat="1" ht="15" customHeight="1">
      <c r="B134" s="311"/>
      <c r="C134" s="268" t="s">
        <v>790</v>
      </c>
      <c r="D134" s="268"/>
      <c r="E134" s="268"/>
      <c r="F134" s="289" t="s">
        <v>777</v>
      </c>
      <c r="G134" s="268"/>
      <c r="H134" s="268" t="s">
        <v>811</v>
      </c>
      <c r="I134" s="268" t="s">
        <v>773</v>
      </c>
      <c r="J134" s="268">
        <v>50</v>
      </c>
      <c r="K134" s="314"/>
    </row>
    <row r="135" spans="2:11" s="1" customFormat="1" ht="15" customHeight="1">
      <c r="B135" s="311"/>
      <c r="C135" s="268" t="s">
        <v>796</v>
      </c>
      <c r="D135" s="268"/>
      <c r="E135" s="268"/>
      <c r="F135" s="289" t="s">
        <v>777</v>
      </c>
      <c r="G135" s="268"/>
      <c r="H135" s="268" t="s">
        <v>811</v>
      </c>
      <c r="I135" s="268" t="s">
        <v>773</v>
      </c>
      <c r="J135" s="268">
        <v>50</v>
      </c>
      <c r="K135" s="314"/>
    </row>
    <row r="136" spans="2:11" s="1" customFormat="1" ht="15" customHeight="1">
      <c r="B136" s="311"/>
      <c r="C136" s="268" t="s">
        <v>798</v>
      </c>
      <c r="D136" s="268"/>
      <c r="E136" s="268"/>
      <c r="F136" s="289" t="s">
        <v>777</v>
      </c>
      <c r="G136" s="268"/>
      <c r="H136" s="268" t="s">
        <v>811</v>
      </c>
      <c r="I136" s="268" t="s">
        <v>773</v>
      </c>
      <c r="J136" s="268">
        <v>50</v>
      </c>
      <c r="K136" s="314"/>
    </row>
    <row r="137" spans="2:11" s="1" customFormat="1" ht="15" customHeight="1">
      <c r="B137" s="311"/>
      <c r="C137" s="268" t="s">
        <v>799</v>
      </c>
      <c r="D137" s="268"/>
      <c r="E137" s="268"/>
      <c r="F137" s="289" t="s">
        <v>777</v>
      </c>
      <c r="G137" s="268"/>
      <c r="H137" s="268" t="s">
        <v>824</v>
      </c>
      <c r="I137" s="268" t="s">
        <v>773</v>
      </c>
      <c r="J137" s="268">
        <v>255</v>
      </c>
      <c r="K137" s="314"/>
    </row>
    <row r="138" spans="2:11" s="1" customFormat="1" ht="15" customHeight="1">
      <c r="B138" s="311"/>
      <c r="C138" s="268" t="s">
        <v>801</v>
      </c>
      <c r="D138" s="268"/>
      <c r="E138" s="268"/>
      <c r="F138" s="289" t="s">
        <v>771</v>
      </c>
      <c r="G138" s="268"/>
      <c r="H138" s="268" t="s">
        <v>825</v>
      </c>
      <c r="I138" s="268" t="s">
        <v>803</v>
      </c>
      <c r="J138" s="268"/>
      <c r="K138" s="314"/>
    </row>
    <row r="139" spans="2:11" s="1" customFormat="1" ht="15" customHeight="1">
      <c r="B139" s="311"/>
      <c r="C139" s="268" t="s">
        <v>804</v>
      </c>
      <c r="D139" s="268"/>
      <c r="E139" s="268"/>
      <c r="F139" s="289" t="s">
        <v>771</v>
      </c>
      <c r="G139" s="268"/>
      <c r="H139" s="268" t="s">
        <v>826</v>
      </c>
      <c r="I139" s="268" t="s">
        <v>806</v>
      </c>
      <c r="J139" s="268"/>
      <c r="K139" s="314"/>
    </row>
    <row r="140" spans="2:11" s="1" customFormat="1" ht="15" customHeight="1">
      <c r="B140" s="311"/>
      <c r="C140" s="268" t="s">
        <v>807</v>
      </c>
      <c r="D140" s="268"/>
      <c r="E140" s="268"/>
      <c r="F140" s="289" t="s">
        <v>771</v>
      </c>
      <c r="G140" s="268"/>
      <c r="H140" s="268" t="s">
        <v>807</v>
      </c>
      <c r="I140" s="268" t="s">
        <v>806</v>
      </c>
      <c r="J140" s="268"/>
      <c r="K140" s="314"/>
    </row>
    <row r="141" spans="2:11" s="1" customFormat="1" ht="15" customHeight="1">
      <c r="B141" s="311"/>
      <c r="C141" s="268" t="s">
        <v>40</v>
      </c>
      <c r="D141" s="268"/>
      <c r="E141" s="268"/>
      <c r="F141" s="289" t="s">
        <v>771</v>
      </c>
      <c r="G141" s="268"/>
      <c r="H141" s="268" t="s">
        <v>827</v>
      </c>
      <c r="I141" s="268" t="s">
        <v>806</v>
      </c>
      <c r="J141" s="268"/>
      <c r="K141" s="314"/>
    </row>
    <row r="142" spans="2:11" s="1" customFormat="1" ht="15" customHeight="1">
      <c r="B142" s="311"/>
      <c r="C142" s="268" t="s">
        <v>828</v>
      </c>
      <c r="D142" s="268"/>
      <c r="E142" s="268"/>
      <c r="F142" s="289" t="s">
        <v>771</v>
      </c>
      <c r="G142" s="268"/>
      <c r="H142" s="268" t="s">
        <v>829</v>
      </c>
      <c r="I142" s="268" t="s">
        <v>806</v>
      </c>
      <c r="J142" s="268"/>
      <c r="K142" s="314"/>
    </row>
    <row r="143" spans="2:11" s="1" customFormat="1" ht="15" customHeight="1">
      <c r="B143" s="315"/>
      <c r="C143" s="316"/>
      <c r="D143" s="316"/>
      <c r="E143" s="316"/>
      <c r="F143" s="316"/>
      <c r="G143" s="316"/>
      <c r="H143" s="316"/>
      <c r="I143" s="316"/>
      <c r="J143" s="316"/>
      <c r="K143" s="317"/>
    </row>
    <row r="144" spans="2:11" s="1" customFormat="1" ht="18.75" customHeight="1">
      <c r="B144" s="302"/>
      <c r="C144" s="302"/>
      <c r="D144" s="302"/>
      <c r="E144" s="302"/>
      <c r="F144" s="303"/>
      <c r="G144" s="302"/>
      <c r="H144" s="302"/>
      <c r="I144" s="302"/>
      <c r="J144" s="302"/>
      <c r="K144" s="302"/>
    </row>
    <row r="145" spans="2:11" s="1" customFormat="1" ht="18.75" customHeight="1">
      <c r="B145" s="275"/>
      <c r="C145" s="275"/>
      <c r="D145" s="275"/>
      <c r="E145" s="275"/>
      <c r="F145" s="275"/>
      <c r="G145" s="275"/>
      <c r="H145" s="275"/>
      <c r="I145" s="275"/>
      <c r="J145" s="275"/>
      <c r="K145" s="275"/>
    </row>
    <row r="146" spans="2:11" s="1" customFormat="1" ht="7.5" customHeight="1">
      <c r="B146" s="276"/>
      <c r="C146" s="277"/>
      <c r="D146" s="277"/>
      <c r="E146" s="277"/>
      <c r="F146" s="277"/>
      <c r="G146" s="277"/>
      <c r="H146" s="277"/>
      <c r="I146" s="277"/>
      <c r="J146" s="277"/>
      <c r="K146" s="278"/>
    </row>
    <row r="147" spans="2:11" s="1" customFormat="1" ht="45" customHeight="1">
      <c r="B147" s="279"/>
      <c r="C147" s="387" t="s">
        <v>830</v>
      </c>
      <c r="D147" s="387"/>
      <c r="E147" s="387"/>
      <c r="F147" s="387"/>
      <c r="G147" s="387"/>
      <c r="H147" s="387"/>
      <c r="I147" s="387"/>
      <c r="J147" s="387"/>
      <c r="K147" s="280"/>
    </row>
    <row r="148" spans="2:11" s="1" customFormat="1" ht="17.25" customHeight="1">
      <c r="B148" s="279"/>
      <c r="C148" s="281" t="s">
        <v>765</v>
      </c>
      <c r="D148" s="281"/>
      <c r="E148" s="281"/>
      <c r="F148" s="281" t="s">
        <v>766</v>
      </c>
      <c r="G148" s="282"/>
      <c r="H148" s="281" t="s">
        <v>56</v>
      </c>
      <c r="I148" s="281" t="s">
        <v>59</v>
      </c>
      <c r="J148" s="281" t="s">
        <v>767</v>
      </c>
      <c r="K148" s="280"/>
    </row>
    <row r="149" spans="2:11" s="1" customFormat="1" ht="17.25" customHeight="1">
      <c r="B149" s="279"/>
      <c r="C149" s="283" t="s">
        <v>768</v>
      </c>
      <c r="D149" s="283"/>
      <c r="E149" s="283"/>
      <c r="F149" s="284" t="s">
        <v>769</v>
      </c>
      <c r="G149" s="285"/>
      <c r="H149" s="283"/>
      <c r="I149" s="283"/>
      <c r="J149" s="283" t="s">
        <v>770</v>
      </c>
      <c r="K149" s="280"/>
    </row>
    <row r="150" spans="2:11" s="1" customFormat="1" ht="5.25" customHeight="1">
      <c r="B150" s="291"/>
      <c r="C150" s="286"/>
      <c r="D150" s="286"/>
      <c r="E150" s="286"/>
      <c r="F150" s="286"/>
      <c r="G150" s="287"/>
      <c r="H150" s="286"/>
      <c r="I150" s="286"/>
      <c r="J150" s="286"/>
      <c r="K150" s="314"/>
    </row>
    <row r="151" spans="2:11" s="1" customFormat="1" ht="15" customHeight="1">
      <c r="B151" s="291"/>
      <c r="C151" s="318" t="s">
        <v>774</v>
      </c>
      <c r="D151" s="268"/>
      <c r="E151" s="268"/>
      <c r="F151" s="319" t="s">
        <v>771</v>
      </c>
      <c r="G151" s="268"/>
      <c r="H151" s="318" t="s">
        <v>811</v>
      </c>
      <c r="I151" s="318" t="s">
        <v>773</v>
      </c>
      <c r="J151" s="318">
        <v>120</v>
      </c>
      <c r="K151" s="314"/>
    </row>
    <row r="152" spans="2:11" s="1" customFormat="1" ht="15" customHeight="1">
      <c r="B152" s="291"/>
      <c r="C152" s="318" t="s">
        <v>820</v>
      </c>
      <c r="D152" s="268"/>
      <c r="E152" s="268"/>
      <c r="F152" s="319" t="s">
        <v>771</v>
      </c>
      <c r="G152" s="268"/>
      <c r="H152" s="318" t="s">
        <v>831</v>
      </c>
      <c r="I152" s="318" t="s">
        <v>773</v>
      </c>
      <c r="J152" s="318" t="s">
        <v>822</v>
      </c>
      <c r="K152" s="314"/>
    </row>
    <row r="153" spans="2:11" s="1" customFormat="1" ht="15" customHeight="1">
      <c r="B153" s="291"/>
      <c r="C153" s="318" t="s">
        <v>719</v>
      </c>
      <c r="D153" s="268"/>
      <c r="E153" s="268"/>
      <c r="F153" s="319" t="s">
        <v>771</v>
      </c>
      <c r="G153" s="268"/>
      <c r="H153" s="318" t="s">
        <v>832</v>
      </c>
      <c r="I153" s="318" t="s">
        <v>773</v>
      </c>
      <c r="J153" s="318" t="s">
        <v>822</v>
      </c>
      <c r="K153" s="314"/>
    </row>
    <row r="154" spans="2:11" s="1" customFormat="1" ht="15" customHeight="1">
      <c r="B154" s="291"/>
      <c r="C154" s="318" t="s">
        <v>776</v>
      </c>
      <c r="D154" s="268"/>
      <c r="E154" s="268"/>
      <c r="F154" s="319" t="s">
        <v>777</v>
      </c>
      <c r="G154" s="268"/>
      <c r="H154" s="318" t="s">
        <v>811</v>
      </c>
      <c r="I154" s="318" t="s">
        <v>773</v>
      </c>
      <c r="J154" s="318">
        <v>50</v>
      </c>
      <c r="K154" s="314"/>
    </row>
    <row r="155" spans="2:11" s="1" customFormat="1" ht="15" customHeight="1">
      <c r="B155" s="291"/>
      <c r="C155" s="318" t="s">
        <v>779</v>
      </c>
      <c r="D155" s="268"/>
      <c r="E155" s="268"/>
      <c r="F155" s="319" t="s">
        <v>771</v>
      </c>
      <c r="G155" s="268"/>
      <c r="H155" s="318" t="s">
        <v>811</v>
      </c>
      <c r="I155" s="318" t="s">
        <v>781</v>
      </c>
      <c r="J155" s="318"/>
      <c r="K155" s="314"/>
    </row>
    <row r="156" spans="2:11" s="1" customFormat="1" ht="15" customHeight="1">
      <c r="B156" s="291"/>
      <c r="C156" s="318" t="s">
        <v>790</v>
      </c>
      <c r="D156" s="268"/>
      <c r="E156" s="268"/>
      <c r="F156" s="319" t="s">
        <v>777</v>
      </c>
      <c r="G156" s="268"/>
      <c r="H156" s="318" t="s">
        <v>811</v>
      </c>
      <c r="I156" s="318" t="s">
        <v>773</v>
      </c>
      <c r="J156" s="318">
        <v>50</v>
      </c>
      <c r="K156" s="314"/>
    </row>
    <row r="157" spans="2:11" s="1" customFormat="1" ht="15" customHeight="1">
      <c r="B157" s="291"/>
      <c r="C157" s="318" t="s">
        <v>798</v>
      </c>
      <c r="D157" s="268"/>
      <c r="E157" s="268"/>
      <c r="F157" s="319" t="s">
        <v>777</v>
      </c>
      <c r="G157" s="268"/>
      <c r="H157" s="318" t="s">
        <v>811</v>
      </c>
      <c r="I157" s="318" t="s">
        <v>773</v>
      </c>
      <c r="J157" s="318">
        <v>50</v>
      </c>
      <c r="K157" s="314"/>
    </row>
    <row r="158" spans="2:11" s="1" customFormat="1" ht="15" customHeight="1">
      <c r="B158" s="291"/>
      <c r="C158" s="318" t="s">
        <v>796</v>
      </c>
      <c r="D158" s="268"/>
      <c r="E158" s="268"/>
      <c r="F158" s="319" t="s">
        <v>777</v>
      </c>
      <c r="G158" s="268"/>
      <c r="H158" s="318" t="s">
        <v>811</v>
      </c>
      <c r="I158" s="318" t="s">
        <v>773</v>
      </c>
      <c r="J158" s="318">
        <v>50</v>
      </c>
      <c r="K158" s="314"/>
    </row>
    <row r="159" spans="2:11" s="1" customFormat="1" ht="15" customHeight="1">
      <c r="B159" s="291"/>
      <c r="C159" s="318" t="s">
        <v>96</v>
      </c>
      <c r="D159" s="268"/>
      <c r="E159" s="268"/>
      <c r="F159" s="319" t="s">
        <v>771</v>
      </c>
      <c r="G159" s="268"/>
      <c r="H159" s="318" t="s">
        <v>833</v>
      </c>
      <c r="I159" s="318" t="s">
        <v>773</v>
      </c>
      <c r="J159" s="318" t="s">
        <v>834</v>
      </c>
      <c r="K159" s="314"/>
    </row>
    <row r="160" spans="2:11" s="1" customFormat="1" ht="15" customHeight="1">
      <c r="B160" s="291"/>
      <c r="C160" s="318" t="s">
        <v>835</v>
      </c>
      <c r="D160" s="268"/>
      <c r="E160" s="268"/>
      <c r="F160" s="319" t="s">
        <v>771</v>
      </c>
      <c r="G160" s="268"/>
      <c r="H160" s="318" t="s">
        <v>836</v>
      </c>
      <c r="I160" s="318" t="s">
        <v>806</v>
      </c>
      <c r="J160" s="318"/>
      <c r="K160" s="314"/>
    </row>
    <row r="161" spans="2:11" s="1" customFormat="1" ht="15" customHeight="1">
      <c r="B161" s="320"/>
      <c r="C161" s="300"/>
      <c r="D161" s="300"/>
      <c r="E161" s="300"/>
      <c r="F161" s="300"/>
      <c r="G161" s="300"/>
      <c r="H161" s="300"/>
      <c r="I161" s="300"/>
      <c r="J161" s="300"/>
      <c r="K161" s="321"/>
    </row>
    <row r="162" spans="2:11" s="1" customFormat="1" ht="18.75" customHeight="1">
      <c r="B162" s="302"/>
      <c r="C162" s="312"/>
      <c r="D162" s="312"/>
      <c r="E162" s="312"/>
      <c r="F162" s="322"/>
      <c r="G162" s="312"/>
      <c r="H162" s="312"/>
      <c r="I162" s="312"/>
      <c r="J162" s="312"/>
      <c r="K162" s="302"/>
    </row>
    <row r="163" spans="2:11" s="1" customFormat="1" ht="18.75" customHeight="1"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</row>
    <row r="164" spans="2:11" s="1" customFormat="1" ht="7.5" customHeight="1">
      <c r="B164" s="257"/>
      <c r="C164" s="258"/>
      <c r="D164" s="258"/>
      <c r="E164" s="258"/>
      <c r="F164" s="258"/>
      <c r="G164" s="258"/>
      <c r="H164" s="258"/>
      <c r="I164" s="258"/>
      <c r="J164" s="258"/>
      <c r="K164" s="259"/>
    </row>
    <row r="165" spans="2:11" s="1" customFormat="1" ht="45" customHeight="1">
      <c r="B165" s="260"/>
      <c r="C165" s="388" t="s">
        <v>837</v>
      </c>
      <c r="D165" s="388"/>
      <c r="E165" s="388"/>
      <c r="F165" s="388"/>
      <c r="G165" s="388"/>
      <c r="H165" s="388"/>
      <c r="I165" s="388"/>
      <c r="J165" s="388"/>
      <c r="K165" s="261"/>
    </row>
    <row r="166" spans="2:11" s="1" customFormat="1" ht="17.25" customHeight="1">
      <c r="B166" s="260"/>
      <c r="C166" s="281" t="s">
        <v>765</v>
      </c>
      <c r="D166" s="281"/>
      <c r="E166" s="281"/>
      <c r="F166" s="281" t="s">
        <v>766</v>
      </c>
      <c r="G166" s="323"/>
      <c r="H166" s="324" t="s">
        <v>56</v>
      </c>
      <c r="I166" s="324" t="s">
        <v>59</v>
      </c>
      <c r="J166" s="281" t="s">
        <v>767</v>
      </c>
      <c r="K166" s="261"/>
    </row>
    <row r="167" spans="2:11" s="1" customFormat="1" ht="17.25" customHeight="1">
      <c r="B167" s="262"/>
      <c r="C167" s="283" t="s">
        <v>768</v>
      </c>
      <c r="D167" s="283"/>
      <c r="E167" s="283"/>
      <c r="F167" s="284" t="s">
        <v>769</v>
      </c>
      <c r="G167" s="325"/>
      <c r="H167" s="326"/>
      <c r="I167" s="326"/>
      <c r="J167" s="283" t="s">
        <v>770</v>
      </c>
      <c r="K167" s="263"/>
    </row>
    <row r="168" spans="2:11" s="1" customFormat="1" ht="5.25" customHeight="1">
      <c r="B168" s="291"/>
      <c r="C168" s="286"/>
      <c r="D168" s="286"/>
      <c r="E168" s="286"/>
      <c r="F168" s="286"/>
      <c r="G168" s="287"/>
      <c r="H168" s="286"/>
      <c r="I168" s="286"/>
      <c r="J168" s="286"/>
      <c r="K168" s="314"/>
    </row>
    <row r="169" spans="2:11" s="1" customFormat="1" ht="15" customHeight="1">
      <c r="B169" s="291"/>
      <c r="C169" s="268" t="s">
        <v>774</v>
      </c>
      <c r="D169" s="268"/>
      <c r="E169" s="268"/>
      <c r="F169" s="289" t="s">
        <v>771</v>
      </c>
      <c r="G169" s="268"/>
      <c r="H169" s="268" t="s">
        <v>811</v>
      </c>
      <c r="I169" s="268" t="s">
        <v>773</v>
      </c>
      <c r="J169" s="268">
        <v>120</v>
      </c>
      <c r="K169" s="314"/>
    </row>
    <row r="170" spans="2:11" s="1" customFormat="1" ht="15" customHeight="1">
      <c r="B170" s="291"/>
      <c r="C170" s="268" t="s">
        <v>820</v>
      </c>
      <c r="D170" s="268"/>
      <c r="E170" s="268"/>
      <c r="F170" s="289" t="s">
        <v>771</v>
      </c>
      <c r="G170" s="268"/>
      <c r="H170" s="268" t="s">
        <v>821</v>
      </c>
      <c r="I170" s="268" t="s">
        <v>773</v>
      </c>
      <c r="J170" s="268" t="s">
        <v>822</v>
      </c>
      <c r="K170" s="314"/>
    </row>
    <row r="171" spans="2:11" s="1" customFormat="1" ht="15" customHeight="1">
      <c r="B171" s="291"/>
      <c r="C171" s="268" t="s">
        <v>719</v>
      </c>
      <c r="D171" s="268"/>
      <c r="E171" s="268"/>
      <c r="F171" s="289" t="s">
        <v>771</v>
      </c>
      <c r="G171" s="268"/>
      <c r="H171" s="268" t="s">
        <v>838</v>
      </c>
      <c r="I171" s="268" t="s">
        <v>773</v>
      </c>
      <c r="J171" s="268" t="s">
        <v>822</v>
      </c>
      <c r="K171" s="314"/>
    </row>
    <row r="172" spans="2:11" s="1" customFormat="1" ht="15" customHeight="1">
      <c r="B172" s="291"/>
      <c r="C172" s="268" t="s">
        <v>776</v>
      </c>
      <c r="D172" s="268"/>
      <c r="E172" s="268"/>
      <c r="F172" s="289" t="s">
        <v>777</v>
      </c>
      <c r="G172" s="268"/>
      <c r="H172" s="268" t="s">
        <v>838</v>
      </c>
      <c r="I172" s="268" t="s">
        <v>773</v>
      </c>
      <c r="J172" s="268">
        <v>50</v>
      </c>
      <c r="K172" s="314"/>
    </row>
    <row r="173" spans="2:11" s="1" customFormat="1" ht="15" customHeight="1">
      <c r="B173" s="291"/>
      <c r="C173" s="268" t="s">
        <v>779</v>
      </c>
      <c r="D173" s="268"/>
      <c r="E173" s="268"/>
      <c r="F173" s="289" t="s">
        <v>771</v>
      </c>
      <c r="G173" s="268"/>
      <c r="H173" s="268" t="s">
        <v>838</v>
      </c>
      <c r="I173" s="268" t="s">
        <v>781</v>
      </c>
      <c r="J173" s="268"/>
      <c r="K173" s="314"/>
    </row>
    <row r="174" spans="2:11" s="1" customFormat="1" ht="15" customHeight="1">
      <c r="B174" s="291"/>
      <c r="C174" s="268" t="s">
        <v>790</v>
      </c>
      <c r="D174" s="268"/>
      <c r="E174" s="268"/>
      <c r="F174" s="289" t="s">
        <v>777</v>
      </c>
      <c r="G174" s="268"/>
      <c r="H174" s="268" t="s">
        <v>838</v>
      </c>
      <c r="I174" s="268" t="s">
        <v>773</v>
      </c>
      <c r="J174" s="268">
        <v>50</v>
      </c>
      <c r="K174" s="314"/>
    </row>
    <row r="175" spans="2:11" s="1" customFormat="1" ht="15" customHeight="1">
      <c r="B175" s="291"/>
      <c r="C175" s="268" t="s">
        <v>798</v>
      </c>
      <c r="D175" s="268"/>
      <c r="E175" s="268"/>
      <c r="F175" s="289" t="s">
        <v>777</v>
      </c>
      <c r="G175" s="268"/>
      <c r="H175" s="268" t="s">
        <v>838</v>
      </c>
      <c r="I175" s="268" t="s">
        <v>773</v>
      </c>
      <c r="J175" s="268">
        <v>50</v>
      </c>
      <c r="K175" s="314"/>
    </row>
    <row r="176" spans="2:11" s="1" customFormat="1" ht="15" customHeight="1">
      <c r="B176" s="291"/>
      <c r="C176" s="268" t="s">
        <v>796</v>
      </c>
      <c r="D176" s="268"/>
      <c r="E176" s="268"/>
      <c r="F176" s="289" t="s">
        <v>777</v>
      </c>
      <c r="G176" s="268"/>
      <c r="H176" s="268" t="s">
        <v>838</v>
      </c>
      <c r="I176" s="268" t="s">
        <v>773</v>
      </c>
      <c r="J176" s="268">
        <v>50</v>
      </c>
      <c r="K176" s="314"/>
    </row>
    <row r="177" spans="2:11" s="1" customFormat="1" ht="15" customHeight="1">
      <c r="B177" s="291"/>
      <c r="C177" s="268" t="s">
        <v>108</v>
      </c>
      <c r="D177" s="268"/>
      <c r="E177" s="268"/>
      <c r="F177" s="289" t="s">
        <v>771</v>
      </c>
      <c r="G177" s="268"/>
      <c r="H177" s="268" t="s">
        <v>839</v>
      </c>
      <c r="I177" s="268" t="s">
        <v>840</v>
      </c>
      <c r="J177" s="268"/>
      <c r="K177" s="314"/>
    </row>
    <row r="178" spans="2:11" s="1" customFormat="1" ht="15" customHeight="1">
      <c r="B178" s="291"/>
      <c r="C178" s="268" t="s">
        <v>59</v>
      </c>
      <c r="D178" s="268"/>
      <c r="E178" s="268"/>
      <c r="F178" s="289" t="s">
        <v>771</v>
      </c>
      <c r="G178" s="268"/>
      <c r="H178" s="268" t="s">
        <v>841</v>
      </c>
      <c r="I178" s="268" t="s">
        <v>842</v>
      </c>
      <c r="J178" s="268">
        <v>1</v>
      </c>
      <c r="K178" s="314"/>
    </row>
    <row r="179" spans="2:11" s="1" customFormat="1" ht="15" customHeight="1">
      <c r="B179" s="291"/>
      <c r="C179" s="268" t="s">
        <v>55</v>
      </c>
      <c r="D179" s="268"/>
      <c r="E179" s="268"/>
      <c r="F179" s="289" t="s">
        <v>771</v>
      </c>
      <c r="G179" s="268"/>
      <c r="H179" s="268" t="s">
        <v>843</v>
      </c>
      <c r="I179" s="268" t="s">
        <v>773</v>
      </c>
      <c r="J179" s="268">
        <v>20</v>
      </c>
      <c r="K179" s="314"/>
    </row>
    <row r="180" spans="2:11" s="1" customFormat="1" ht="15" customHeight="1">
      <c r="B180" s="291"/>
      <c r="C180" s="268" t="s">
        <v>56</v>
      </c>
      <c r="D180" s="268"/>
      <c r="E180" s="268"/>
      <c r="F180" s="289" t="s">
        <v>771</v>
      </c>
      <c r="G180" s="268"/>
      <c r="H180" s="268" t="s">
        <v>844</v>
      </c>
      <c r="I180" s="268" t="s">
        <v>773</v>
      </c>
      <c r="J180" s="268">
        <v>255</v>
      </c>
      <c r="K180" s="314"/>
    </row>
    <row r="181" spans="2:11" s="1" customFormat="1" ht="15" customHeight="1">
      <c r="B181" s="291"/>
      <c r="C181" s="268" t="s">
        <v>109</v>
      </c>
      <c r="D181" s="268"/>
      <c r="E181" s="268"/>
      <c r="F181" s="289" t="s">
        <v>771</v>
      </c>
      <c r="G181" s="268"/>
      <c r="H181" s="268" t="s">
        <v>735</v>
      </c>
      <c r="I181" s="268" t="s">
        <v>773</v>
      </c>
      <c r="J181" s="268">
        <v>10</v>
      </c>
      <c r="K181" s="314"/>
    </row>
    <row r="182" spans="2:11" s="1" customFormat="1" ht="15" customHeight="1">
      <c r="B182" s="291"/>
      <c r="C182" s="268" t="s">
        <v>110</v>
      </c>
      <c r="D182" s="268"/>
      <c r="E182" s="268"/>
      <c r="F182" s="289" t="s">
        <v>771</v>
      </c>
      <c r="G182" s="268"/>
      <c r="H182" s="268" t="s">
        <v>845</v>
      </c>
      <c r="I182" s="268" t="s">
        <v>806</v>
      </c>
      <c r="J182" s="268"/>
      <c r="K182" s="314"/>
    </row>
    <row r="183" spans="2:11" s="1" customFormat="1" ht="15" customHeight="1">
      <c r="B183" s="291"/>
      <c r="C183" s="268" t="s">
        <v>846</v>
      </c>
      <c r="D183" s="268"/>
      <c r="E183" s="268"/>
      <c r="F183" s="289" t="s">
        <v>771</v>
      </c>
      <c r="G183" s="268"/>
      <c r="H183" s="268" t="s">
        <v>847</v>
      </c>
      <c r="I183" s="268" t="s">
        <v>806</v>
      </c>
      <c r="J183" s="268"/>
      <c r="K183" s="314"/>
    </row>
    <row r="184" spans="2:11" s="1" customFormat="1" ht="15" customHeight="1">
      <c r="B184" s="291"/>
      <c r="C184" s="268" t="s">
        <v>835</v>
      </c>
      <c r="D184" s="268"/>
      <c r="E184" s="268"/>
      <c r="F184" s="289" t="s">
        <v>771</v>
      </c>
      <c r="G184" s="268"/>
      <c r="H184" s="268" t="s">
        <v>848</v>
      </c>
      <c r="I184" s="268" t="s">
        <v>806</v>
      </c>
      <c r="J184" s="268"/>
      <c r="K184" s="314"/>
    </row>
    <row r="185" spans="2:11" s="1" customFormat="1" ht="15" customHeight="1">
      <c r="B185" s="291"/>
      <c r="C185" s="268" t="s">
        <v>112</v>
      </c>
      <c r="D185" s="268"/>
      <c r="E185" s="268"/>
      <c r="F185" s="289" t="s">
        <v>777</v>
      </c>
      <c r="G185" s="268"/>
      <c r="H185" s="268" t="s">
        <v>849</v>
      </c>
      <c r="I185" s="268" t="s">
        <v>773</v>
      </c>
      <c r="J185" s="268">
        <v>50</v>
      </c>
      <c r="K185" s="314"/>
    </row>
    <row r="186" spans="2:11" s="1" customFormat="1" ht="15" customHeight="1">
      <c r="B186" s="291"/>
      <c r="C186" s="268" t="s">
        <v>850</v>
      </c>
      <c r="D186" s="268"/>
      <c r="E186" s="268"/>
      <c r="F186" s="289" t="s">
        <v>777</v>
      </c>
      <c r="G186" s="268"/>
      <c r="H186" s="268" t="s">
        <v>851</v>
      </c>
      <c r="I186" s="268" t="s">
        <v>852</v>
      </c>
      <c r="J186" s="268"/>
      <c r="K186" s="314"/>
    </row>
    <row r="187" spans="2:11" s="1" customFormat="1" ht="15" customHeight="1">
      <c r="B187" s="291"/>
      <c r="C187" s="268" t="s">
        <v>853</v>
      </c>
      <c r="D187" s="268"/>
      <c r="E187" s="268"/>
      <c r="F187" s="289" t="s">
        <v>777</v>
      </c>
      <c r="G187" s="268"/>
      <c r="H187" s="268" t="s">
        <v>854</v>
      </c>
      <c r="I187" s="268" t="s">
        <v>852</v>
      </c>
      <c r="J187" s="268"/>
      <c r="K187" s="314"/>
    </row>
    <row r="188" spans="2:11" s="1" customFormat="1" ht="15" customHeight="1">
      <c r="B188" s="291"/>
      <c r="C188" s="268" t="s">
        <v>855</v>
      </c>
      <c r="D188" s="268"/>
      <c r="E188" s="268"/>
      <c r="F188" s="289" t="s">
        <v>777</v>
      </c>
      <c r="G188" s="268"/>
      <c r="H188" s="268" t="s">
        <v>856</v>
      </c>
      <c r="I188" s="268" t="s">
        <v>852</v>
      </c>
      <c r="J188" s="268"/>
      <c r="K188" s="314"/>
    </row>
    <row r="189" spans="2:11" s="1" customFormat="1" ht="15" customHeight="1">
      <c r="B189" s="291"/>
      <c r="C189" s="327" t="s">
        <v>857</v>
      </c>
      <c r="D189" s="268"/>
      <c r="E189" s="268"/>
      <c r="F189" s="289" t="s">
        <v>777</v>
      </c>
      <c r="G189" s="268"/>
      <c r="H189" s="268" t="s">
        <v>858</v>
      </c>
      <c r="I189" s="268" t="s">
        <v>859</v>
      </c>
      <c r="J189" s="328" t="s">
        <v>860</v>
      </c>
      <c r="K189" s="314"/>
    </row>
    <row r="190" spans="2:11" s="1" customFormat="1" ht="15" customHeight="1">
      <c r="B190" s="291"/>
      <c r="C190" s="327" t="s">
        <v>44</v>
      </c>
      <c r="D190" s="268"/>
      <c r="E190" s="268"/>
      <c r="F190" s="289" t="s">
        <v>771</v>
      </c>
      <c r="G190" s="268"/>
      <c r="H190" s="265" t="s">
        <v>861</v>
      </c>
      <c r="I190" s="268" t="s">
        <v>862</v>
      </c>
      <c r="J190" s="268"/>
      <c r="K190" s="314"/>
    </row>
    <row r="191" spans="2:11" s="1" customFormat="1" ht="15" customHeight="1">
      <c r="B191" s="291"/>
      <c r="C191" s="327" t="s">
        <v>863</v>
      </c>
      <c r="D191" s="268"/>
      <c r="E191" s="268"/>
      <c r="F191" s="289" t="s">
        <v>771</v>
      </c>
      <c r="G191" s="268"/>
      <c r="H191" s="268" t="s">
        <v>864</v>
      </c>
      <c r="I191" s="268" t="s">
        <v>806</v>
      </c>
      <c r="J191" s="268"/>
      <c r="K191" s="314"/>
    </row>
    <row r="192" spans="2:11" s="1" customFormat="1" ht="15" customHeight="1">
      <c r="B192" s="291"/>
      <c r="C192" s="327" t="s">
        <v>865</v>
      </c>
      <c r="D192" s="268"/>
      <c r="E192" s="268"/>
      <c r="F192" s="289" t="s">
        <v>771</v>
      </c>
      <c r="G192" s="268"/>
      <c r="H192" s="268" t="s">
        <v>866</v>
      </c>
      <c r="I192" s="268" t="s">
        <v>806</v>
      </c>
      <c r="J192" s="268"/>
      <c r="K192" s="314"/>
    </row>
    <row r="193" spans="2:11" s="1" customFormat="1" ht="15" customHeight="1">
      <c r="B193" s="291"/>
      <c r="C193" s="327" t="s">
        <v>867</v>
      </c>
      <c r="D193" s="268"/>
      <c r="E193" s="268"/>
      <c r="F193" s="289" t="s">
        <v>777</v>
      </c>
      <c r="G193" s="268"/>
      <c r="H193" s="268" t="s">
        <v>868</v>
      </c>
      <c r="I193" s="268" t="s">
        <v>806</v>
      </c>
      <c r="J193" s="268"/>
      <c r="K193" s="314"/>
    </row>
    <row r="194" spans="2:11" s="1" customFormat="1" ht="15" customHeight="1">
      <c r="B194" s="320"/>
      <c r="C194" s="329"/>
      <c r="D194" s="300"/>
      <c r="E194" s="300"/>
      <c r="F194" s="300"/>
      <c r="G194" s="300"/>
      <c r="H194" s="300"/>
      <c r="I194" s="300"/>
      <c r="J194" s="300"/>
      <c r="K194" s="321"/>
    </row>
    <row r="195" spans="2:11" s="1" customFormat="1" ht="18.75" customHeight="1">
      <c r="B195" s="302"/>
      <c r="C195" s="312"/>
      <c r="D195" s="312"/>
      <c r="E195" s="312"/>
      <c r="F195" s="322"/>
      <c r="G195" s="312"/>
      <c r="H195" s="312"/>
      <c r="I195" s="312"/>
      <c r="J195" s="312"/>
      <c r="K195" s="302"/>
    </row>
    <row r="196" spans="2:11" s="1" customFormat="1" ht="18.75" customHeight="1">
      <c r="B196" s="302"/>
      <c r="C196" s="312"/>
      <c r="D196" s="312"/>
      <c r="E196" s="312"/>
      <c r="F196" s="322"/>
      <c r="G196" s="312"/>
      <c r="H196" s="312"/>
      <c r="I196" s="312"/>
      <c r="J196" s="312"/>
      <c r="K196" s="302"/>
    </row>
    <row r="197" spans="2:11" s="1" customFormat="1" ht="18.75" customHeight="1">
      <c r="B197" s="275"/>
      <c r="C197" s="275"/>
      <c r="D197" s="275"/>
      <c r="E197" s="275"/>
      <c r="F197" s="275"/>
      <c r="G197" s="275"/>
      <c r="H197" s="275"/>
      <c r="I197" s="275"/>
      <c r="J197" s="275"/>
      <c r="K197" s="275"/>
    </row>
    <row r="198" spans="2:11" s="1" customFormat="1" ht="12">
      <c r="B198" s="257"/>
      <c r="C198" s="258"/>
      <c r="D198" s="258"/>
      <c r="E198" s="258"/>
      <c r="F198" s="258"/>
      <c r="G198" s="258"/>
      <c r="H198" s="258"/>
      <c r="I198" s="258"/>
      <c r="J198" s="258"/>
      <c r="K198" s="259"/>
    </row>
    <row r="199" spans="2:11" s="1" customFormat="1" ht="22.2">
      <c r="B199" s="260"/>
      <c r="C199" s="388" t="s">
        <v>869</v>
      </c>
      <c r="D199" s="388"/>
      <c r="E199" s="388"/>
      <c r="F199" s="388"/>
      <c r="G199" s="388"/>
      <c r="H199" s="388"/>
      <c r="I199" s="388"/>
      <c r="J199" s="388"/>
      <c r="K199" s="261"/>
    </row>
    <row r="200" spans="2:11" s="1" customFormat="1" ht="25.5" customHeight="1">
      <c r="B200" s="260"/>
      <c r="C200" s="330" t="s">
        <v>870</v>
      </c>
      <c r="D200" s="330"/>
      <c r="E200" s="330"/>
      <c r="F200" s="330" t="s">
        <v>871</v>
      </c>
      <c r="G200" s="331"/>
      <c r="H200" s="389" t="s">
        <v>872</v>
      </c>
      <c r="I200" s="389"/>
      <c r="J200" s="389"/>
      <c r="K200" s="261"/>
    </row>
    <row r="201" spans="2:11" s="1" customFormat="1" ht="5.25" customHeight="1">
      <c r="B201" s="291"/>
      <c r="C201" s="286"/>
      <c r="D201" s="286"/>
      <c r="E201" s="286"/>
      <c r="F201" s="286"/>
      <c r="G201" s="312"/>
      <c r="H201" s="286"/>
      <c r="I201" s="286"/>
      <c r="J201" s="286"/>
      <c r="K201" s="314"/>
    </row>
    <row r="202" spans="2:11" s="1" customFormat="1" ht="15" customHeight="1">
      <c r="B202" s="291"/>
      <c r="C202" s="268" t="s">
        <v>862</v>
      </c>
      <c r="D202" s="268"/>
      <c r="E202" s="268"/>
      <c r="F202" s="289" t="s">
        <v>45</v>
      </c>
      <c r="G202" s="268"/>
      <c r="H202" s="390" t="s">
        <v>873</v>
      </c>
      <c r="I202" s="390"/>
      <c r="J202" s="390"/>
      <c r="K202" s="314"/>
    </row>
    <row r="203" spans="2:11" s="1" customFormat="1" ht="15" customHeight="1">
      <c r="B203" s="291"/>
      <c r="C203" s="268"/>
      <c r="D203" s="268"/>
      <c r="E203" s="268"/>
      <c r="F203" s="289" t="s">
        <v>46</v>
      </c>
      <c r="G203" s="268"/>
      <c r="H203" s="390" t="s">
        <v>874</v>
      </c>
      <c r="I203" s="390"/>
      <c r="J203" s="390"/>
      <c r="K203" s="314"/>
    </row>
    <row r="204" spans="2:11" s="1" customFormat="1" ht="15" customHeight="1">
      <c r="B204" s="291"/>
      <c r="C204" s="268"/>
      <c r="D204" s="268"/>
      <c r="E204" s="268"/>
      <c r="F204" s="289" t="s">
        <v>49</v>
      </c>
      <c r="G204" s="268"/>
      <c r="H204" s="390" t="s">
        <v>875</v>
      </c>
      <c r="I204" s="390"/>
      <c r="J204" s="390"/>
      <c r="K204" s="314"/>
    </row>
    <row r="205" spans="2:11" s="1" customFormat="1" ht="15" customHeight="1">
      <c r="B205" s="291"/>
      <c r="C205" s="268"/>
      <c r="D205" s="268"/>
      <c r="E205" s="268"/>
      <c r="F205" s="289" t="s">
        <v>47</v>
      </c>
      <c r="G205" s="268"/>
      <c r="H205" s="390" t="s">
        <v>876</v>
      </c>
      <c r="I205" s="390"/>
      <c r="J205" s="390"/>
      <c r="K205" s="314"/>
    </row>
    <row r="206" spans="2:11" s="1" customFormat="1" ht="15" customHeight="1">
      <c r="B206" s="291"/>
      <c r="C206" s="268"/>
      <c r="D206" s="268"/>
      <c r="E206" s="268"/>
      <c r="F206" s="289" t="s">
        <v>48</v>
      </c>
      <c r="G206" s="268"/>
      <c r="H206" s="390" t="s">
        <v>877</v>
      </c>
      <c r="I206" s="390"/>
      <c r="J206" s="390"/>
      <c r="K206" s="314"/>
    </row>
    <row r="207" spans="2:11" s="1" customFormat="1" ht="15" customHeight="1">
      <c r="B207" s="291"/>
      <c r="C207" s="268"/>
      <c r="D207" s="268"/>
      <c r="E207" s="268"/>
      <c r="F207" s="289"/>
      <c r="G207" s="268"/>
      <c r="H207" s="268"/>
      <c r="I207" s="268"/>
      <c r="J207" s="268"/>
      <c r="K207" s="314"/>
    </row>
    <row r="208" spans="2:11" s="1" customFormat="1" ht="15" customHeight="1">
      <c r="B208" s="291"/>
      <c r="C208" s="268" t="s">
        <v>818</v>
      </c>
      <c r="D208" s="268"/>
      <c r="E208" s="268"/>
      <c r="F208" s="289" t="s">
        <v>81</v>
      </c>
      <c r="G208" s="268"/>
      <c r="H208" s="390" t="s">
        <v>878</v>
      </c>
      <c r="I208" s="390"/>
      <c r="J208" s="390"/>
      <c r="K208" s="314"/>
    </row>
    <row r="209" spans="2:11" s="1" customFormat="1" ht="15" customHeight="1">
      <c r="B209" s="291"/>
      <c r="C209" s="268"/>
      <c r="D209" s="268"/>
      <c r="E209" s="268"/>
      <c r="F209" s="289" t="s">
        <v>716</v>
      </c>
      <c r="G209" s="268"/>
      <c r="H209" s="390" t="s">
        <v>717</v>
      </c>
      <c r="I209" s="390"/>
      <c r="J209" s="390"/>
      <c r="K209" s="314"/>
    </row>
    <row r="210" spans="2:11" s="1" customFormat="1" ht="15" customHeight="1">
      <c r="B210" s="291"/>
      <c r="C210" s="268"/>
      <c r="D210" s="268"/>
      <c r="E210" s="268"/>
      <c r="F210" s="289" t="s">
        <v>714</v>
      </c>
      <c r="G210" s="268"/>
      <c r="H210" s="390" t="s">
        <v>879</v>
      </c>
      <c r="I210" s="390"/>
      <c r="J210" s="390"/>
      <c r="K210" s="314"/>
    </row>
    <row r="211" spans="2:11" s="1" customFormat="1" ht="15" customHeight="1">
      <c r="B211" s="332"/>
      <c r="C211" s="268"/>
      <c r="D211" s="268"/>
      <c r="E211" s="268"/>
      <c r="F211" s="289" t="s">
        <v>88</v>
      </c>
      <c r="G211" s="327"/>
      <c r="H211" s="391" t="s">
        <v>89</v>
      </c>
      <c r="I211" s="391"/>
      <c r="J211" s="391"/>
      <c r="K211" s="333"/>
    </row>
    <row r="212" spans="2:11" s="1" customFormat="1" ht="15" customHeight="1">
      <c r="B212" s="332"/>
      <c r="C212" s="268"/>
      <c r="D212" s="268"/>
      <c r="E212" s="268"/>
      <c r="F212" s="289" t="s">
        <v>577</v>
      </c>
      <c r="G212" s="327"/>
      <c r="H212" s="391" t="s">
        <v>647</v>
      </c>
      <c r="I212" s="391"/>
      <c r="J212" s="391"/>
      <c r="K212" s="333"/>
    </row>
    <row r="213" spans="2:11" s="1" customFormat="1" ht="15" customHeight="1">
      <c r="B213" s="332"/>
      <c r="C213" s="268"/>
      <c r="D213" s="268"/>
      <c r="E213" s="268"/>
      <c r="F213" s="289"/>
      <c r="G213" s="327"/>
      <c r="H213" s="318"/>
      <c r="I213" s="318"/>
      <c r="J213" s="318"/>
      <c r="K213" s="333"/>
    </row>
    <row r="214" spans="2:11" s="1" customFormat="1" ht="15" customHeight="1">
      <c r="B214" s="332"/>
      <c r="C214" s="268" t="s">
        <v>842</v>
      </c>
      <c r="D214" s="268"/>
      <c r="E214" s="268"/>
      <c r="F214" s="289">
        <v>1</v>
      </c>
      <c r="G214" s="327"/>
      <c r="H214" s="391" t="s">
        <v>880</v>
      </c>
      <c r="I214" s="391"/>
      <c r="J214" s="391"/>
      <c r="K214" s="333"/>
    </row>
    <row r="215" spans="2:11" s="1" customFormat="1" ht="15" customHeight="1">
      <c r="B215" s="332"/>
      <c r="C215" s="268"/>
      <c r="D215" s="268"/>
      <c r="E215" s="268"/>
      <c r="F215" s="289">
        <v>2</v>
      </c>
      <c r="G215" s="327"/>
      <c r="H215" s="391" t="s">
        <v>881</v>
      </c>
      <c r="I215" s="391"/>
      <c r="J215" s="391"/>
      <c r="K215" s="333"/>
    </row>
    <row r="216" spans="2:11" s="1" customFormat="1" ht="15" customHeight="1">
      <c r="B216" s="332"/>
      <c r="C216" s="268"/>
      <c r="D216" s="268"/>
      <c r="E216" s="268"/>
      <c r="F216" s="289">
        <v>3</v>
      </c>
      <c r="G216" s="327"/>
      <c r="H216" s="391" t="s">
        <v>882</v>
      </c>
      <c r="I216" s="391"/>
      <c r="J216" s="391"/>
      <c r="K216" s="333"/>
    </row>
    <row r="217" spans="2:11" s="1" customFormat="1" ht="15" customHeight="1">
      <c r="B217" s="332"/>
      <c r="C217" s="268"/>
      <c r="D217" s="268"/>
      <c r="E217" s="268"/>
      <c r="F217" s="289">
        <v>4</v>
      </c>
      <c r="G217" s="327"/>
      <c r="H217" s="391" t="s">
        <v>883</v>
      </c>
      <c r="I217" s="391"/>
      <c r="J217" s="391"/>
      <c r="K217" s="333"/>
    </row>
    <row r="218" spans="2:11" s="1" customFormat="1" ht="12.75" customHeight="1">
      <c r="B218" s="334"/>
      <c r="C218" s="335"/>
      <c r="D218" s="335"/>
      <c r="E218" s="335"/>
      <c r="F218" s="335"/>
      <c r="G218" s="335"/>
      <c r="H218" s="335"/>
      <c r="I218" s="335"/>
      <c r="J218" s="335"/>
      <c r="K218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Ing. Eva Morkesová</cp:lastModifiedBy>
  <dcterms:created xsi:type="dcterms:W3CDTF">2021-11-26T08:10:24Z</dcterms:created>
  <dcterms:modified xsi:type="dcterms:W3CDTF">2021-11-26T08:13:16Z</dcterms:modified>
  <cp:category/>
  <cp:version/>
  <cp:contentType/>
  <cp:contentStatus/>
</cp:coreProperties>
</file>