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3256" windowHeight="13176" firstSheet="14" activeTab="19"/>
  </bookViews>
  <sheets>
    <sheet name="Rekapitulace stavby" sheetId="1" r:id="rId1"/>
    <sheet name="0.0 - Vedlejší rozpočtové..." sheetId="2" r:id="rId2"/>
    <sheet name="1.1 - SO 011 - ř.km 28,88..." sheetId="3" r:id="rId3"/>
    <sheet name="1.2 - SO 012 - rozhrnutí ..." sheetId="4" r:id="rId4"/>
    <sheet name="1.3 - SO 013 - ř.km 28,98..." sheetId="5" r:id="rId5"/>
    <sheet name="1.4 - SO 014 - ř.km 29,05..." sheetId="6" r:id="rId6"/>
    <sheet name="1.6 - SO 0111 - ř.km 28,8..." sheetId="7" r:id="rId7"/>
    <sheet name="2.1 - SO 021 - ř.km 30,26..." sheetId="8" r:id="rId8"/>
    <sheet name="3.1 - SO 031 + SO 032 + S..." sheetId="9" r:id="rId9"/>
    <sheet name="3.2 - SO 034 + SO 039 + S..." sheetId="10" r:id="rId10"/>
    <sheet name="3.3 - SO 035 - ř.km 31,97..." sheetId="11" r:id="rId11"/>
    <sheet name="3.4 - SO 036 - ř.km 32,12..." sheetId="12" r:id="rId12"/>
    <sheet name="3.5 - SO 037 - ř.km 32,31..." sheetId="13" r:id="rId13"/>
    <sheet name="3.6 - SO 038 - ř.km 32,41..." sheetId="14" r:id="rId14"/>
    <sheet name="3.7 - SO 0312 - ř.km 32,6..." sheetId="15" r:id="rId15"/>
    <sheet name="3.8 - SO 0317 - ř.km 33,0..." sheetId="16" r:id="rId16"/>
    <sheet name="3.9 - SO 0318 - ř.km 33,1..." sheetId="17" r:id="rId17"/>
    <sheet name="042_PŠ 2. etapa - SO 04 -..." sheetId="18" r:id="rId18"/>
    <sheet name="051_PŠ - SO 05 - ř.km 30,..." sheetId="19" r:id="rId19"/>
    <sheet name="062_PŠ 2. etapa - SO 06 -..." sheetId="20" r:id="rId20"/>
    <sheet name="Pokyny pro vyplnění" sheetId="21" r:id="rId21"/>
  </sheets>
  <definedNames>
    <definedName name="_xlnm._FilterDatabase" localSheetId="1" hidden="1">'0.0 - Vedlejší rozpočtové...'!$C$79:$K$113</definedName>
    <definedName name="_xlnm._FilterDatabase" localSheetId="17" hidden="1">'042_PŠ 2. etapa - SO 04 -...'!$C$82:$K$166</definedName>
    <definedName name="_xlnm._FilterDatabase" localSheetId="18" hidden="1">'051_PŠ - SO 05 - ř.km 30,...'!$C$82:$K$124</definedName>
    <definedName name="_xlnm._FilterDatabase" localSheetId="19" hidden="1">'062_PŠ 2. etapa - SO 06 -...'!$C$81:$K$108</definedName>
    <definedName name="_xlnm._FilterDatabase" localSheetId="2" hidden="1">'1.1 - SO 011 - ř.km 28,88...'!$C$85:$K$230</definedName>
    <definedName name="_xlnm._FilterDatabase" localSheetId="3" hidden="1">'1.2 - SO 012 - rozhrnutí ...'!$C$80:$K$103</definedName>
    <definedName name="_xlnm._FilterDatabase" localSheetId="4" hidden="1">'1.3 - SO 013 - ř.km 28,98...'!$C$84:$K$191</definedName>
    <definedName name="_xlnm._FilterDatabase" localSheetId="5" hidden="1">'1.4 - SO 014 - ř.km 29,05...'!$C$85:$K$200</definedName>
    <definedName name="_xlnm._FilterDatabase" localSheetId="6" hidden="1">'1.6 - SO 0111 - ř.km 28,8...'!$C$82:$K$126</definedName>
    <definedName name="_xlnm._FilterDatabase" localSheetId="7" hidden="1">'2.1 - SO 021 - ř.km 30,26...'!$C$82:$K$144</definedName>
    <definedName name="_xlnm._FilterDatabase" localSheetId="8" hidden="1">'3.1 - SO 031 + SO 032 + S...'!$C$82:$K$214</definedName>
    <definedName name="_xlnm._FilterDatabase" localSheetId="9" hidden="1">'3.2 - SO 034 + SO 039 + S...'!$C$80:$K$123</definedName>
    <definedName name="_xlnm._FilterDatabase" localSheetId="10" hidden="1">'3.3 - SO 035 - ř.km 31,97...'!$C$85:$K$211</definedName>
    <definedName name="_xlnm._FilterDatabase" localSheetId="11" hidden="1">'3.4 - SO 036 - ř.km 32,12...'!$C$85:$K$210</definedName>
    <definedName name="_xlnm._FilterDatabase" localSheetId="12" hidden="1">'3.5 - SO 037 - ř.km 32,31...'!$C$85:$K$210</definedName>
    <definedName name="_xlnm._FilterDatabase" localSheetId="13" hidden="1">'3.6 - SO 038 - ř.km 32,41...'!$C$85:$K$208</definedName>
    <definedName name="_xlnm._FilterDatabase" localSheetId="14" hidden="1">'3.7 - SO 0312 - ř.km 32,6...'!$C$85:$K$170</definedName>
    <definedName name="_xlnm._FilterDatabase" localSheetId="15" hidden="1">'3.8 - SO 0317 - ř.km 33,0...'!$C$85:$K$171</definedName>
    <definedName name="_xlnm._FilterDatabase" localSheetId="16" hidden="1">'3.9 - SO 0318 - ř.km 33,1...'!$C$85:$K$171</definedName>
    <definedName name="_xlnm.Print_Area" localSheetId="1">'0.0 - Vedlejší rozpočtové...'!$C$4:$J$39,'0.0 - Vedlejší rozpočtové...'!$C$45:$J$61,'0.0 - Vedlejší rozpočtové...'!$C$67:$J$113</definedName>
    <definedName name="_xlnm.Print_Area" localSheetId="17">'042_PŠ 2. etapa - SO 04 -...'!$C$4:$J$39,'042_PŠ 2. etapa - SO 04 -...'!$C$45:$J$64,'042_PŠ 2. etapa - SO 04 -...'!$C$70:$J$166</definedName>
    <definedName name="_xlnm.Print_Area" localSheetId="18">'051_PŠ - SO 05 - ř.km 30,...'!$C$4:$J$39,'051_PŠ - SO 05 - ř.km 30,...'!$C$45:$J$64,'051_PŠ - SO 05 - ř.km 30,...'!$C$70:$J$124</definedName>
    <definedName name="_xlnm.Print_Area" localSheetId="19">'062_PŠ 2. etapa - SO 06 -...'!$C$4:$J$39,'062_PŠ 2. etapa - SO 06 -...'!$C$45:$J$63,'062_PŠ 2. etapa - SO 06 -...'!$C$69:$J$108</definedName>
    <definedName name="_xlnm.Print_Area" localSheetId="2">'1.1 - SO 011 - ř.km 28,88...'!$C$4:$J$39,'1.1 - SO 011 - ř.km 28,88...'!$C$45:$J$67,'1.1 - SO 011 - ř.km 28,88...'!$C$73:$J$230</definedName>
    <definedName name="_xlnm.Print_Area" localSheetId="3">'1.2 - SO 012 - rozhrnutí ...'!$C$4:$J$39,'1.2 - SO 012 - rozhrnutí ...'!$C$45:$J$62,'1.2 - SO 012 - rozhrnutí ...'!$C$68:$J$103</definedName>
    <definedName name="_xlnm.Print_Area" localSheetId="4">'1.3 - SO 013 - ř.km 28,98...'!$C$4:$J$39,'1.3 - SO 013 - ř.km 28,98...'!$C$45:$J$66,'1.3 - SO 013 - ř.km 28,98...'!$C$72:$J$191</definedName>
    <definedName name="_xlnm.Print_Area" localSheetId="5">'1.4 - SO 014 - ř.km 29,05...'!$C$4:$J$39,'1.4 - SO 014 - ř.km 29,05...'!$C$45:$J$67,'1.4 - SO 014 - ř.km 29,05...'!$C$73:$J$200</definedName>
    <definedName name="_xlnm.Print_Area" localSheetId="6">'1.6 - SO 0111 - ř.km 28,8...'!$C$4:$J$39,'1.6 - SO 0111 - ř.km 28,8...'!$C$45:$J$64,'1.6 - SO 0111 - ř.km 28,8...'!$C$70:$J$126</definedName>
    <definedName name="_xlnm.Print_Area" localSheetId="7">'2.1 - SO 021 - ř.km 30,26...'!$C$4:$J$39,'2.1 - SO 021 - ř.km 30,26...'!$C$45:$J$64,'2.1 - SO 021 - ř.km 30,26...'!$C$70:$J$144</definedName>
    <definedName name="_xlnm.Print_Area" localSheetId="8">'3.1 - SO 031 + SO 032 + S...'!$C$4:$J$39,'3.1 - SO 031 + SO 032 + S...'!$C$45:$J$64,'3.1 - SO 031 + SO 032 + S...'!$C$70:$J$214</definedName>
    <definedName name="_xlnm.Print_Area" localSheetId="9">'3.2 - SO 034 + SO 039 + S...'!$C$4:$J$39,'3.2 - SO 034 + SO 039 + S...'!$C$45:$J$62,'3.2 - SO 034 + SO 039 + S...'!$C$68:$J$123</definedName>
    <definedName name="_xlnm.Print_Area" localSheetId="10">'3.3 - SO 035 - ř.km 31,97...'!$C$4:$J$39,'3.3 - SO 035 - ř.km 31,97...'!$C$45:$J$67,'3.3 - SO 035 - ř.km 31,97...'!$C$73:$J$211</definedName>
    <definedName name="_xlnm.Print_Area" localSheetId="11">'3.4 - SO 036 - ř.km 32,12...'!$C$4:$J$39,'3.4 - SO 036 - ř.km 32,12...'!$C$45:$J$67,'3.4 - SO 036 - ř.km 32,12...'!$C$73:$J$210</definedName>
    <definedName name="_xlnm.Print_Area" localSheetId="12">'3.5 - SO 037 - ř.km 32,31...'!$C$4:$J$39,'3.5 - SO 037 - ř.km 32,31...'!$C$45:$J$67,'3.5 - SO 037 - ř.km 32,31...'!$C$73:$J$210</definedName>
    <definedName name="_xlnm.Print_Area" localSheetId="13">'3.6 - SO 038 - ř.km 32,41...'!$C$4:$J$39,'3.6 - SO 038 - ř.km 32,41...'!$C$45:$J$67,'3.6 - SO 038 - ř.km 32,41...'!$C$73:$J$208</definedName>
    <definedName name="_xlnm.Print_Area" localSheetId="14">'3.7 - SO 0312 - ř.km 32,6...'!$C$4:$J$39,'3.7 - SO 0312 - ř.km 32,6...'!$C$45:$J$67,'3.7 - SO 0312 - ř.km 32,6...'!$C$73:$J$170</definedName>
    <definedName name="_xlnm.Print_Area" localSheetId="15">'3.8 - SO 0317 - ř.km 33,0...'!$C$4:$J$39,'3.8 - SO 0317 - ř.km 33,0...'!$C$45:$J$67,'3.8 - SO 0317 - ř.km 33,0...'!$C$73:$J$171</definedName>
    <definedName name="_xlnm.Print_Area" localSheetId="16">'3.9 - SO 0318 - ř.km 33,1...'!$C$4:$J$39,'3.9 - SO 0318 - ř.km 33,1...'!$C$45:$J$67,'3.9 - SO 0318 - ř.km 33,1...'!$C$73:$J$171</definedName>
    <definedName name="_xlnm.Print_Area" localSheetId="2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stavby'!$C$42:$AQ$74</definedName>
    <definedName name="_xlnm.Print_Titles" localSheetId="0">'Rekapitulace stavby'!$52:$52</definedName>
    <definedName name="_xlnm.Print_Titles" localSheetId="1">'0.0 - Vedlejší rozpočtové...'!$79:$79</definedName>
    <definedName name="_xlnm.Print_Titles" localSheetId="3">'1.2 - SO 012 - rozhrnutí ...'!$80:$80</definedName>
    <definedName name="_xlnm.Print_Titles" localSheetId="8">'3.1 - SO 031 + SO 032 + S...'!$82:$82</definedName>
    <definedName name="_xlnm.Print_Titles" localSheetId="9">'3.2 - SO 034 + SO 039 + S...'!$80:$80</definedName>
    <definedName name="_xlnm.Print_Titles" localSheetId="17">'042_PŠ 2. etapa - SO 04 -...'!$82:$82</definedName>
    <definedName name="_xlnm.Print_Titles" localSheetId="19">'062_PŠ 2. etapa - SO 06 -...'!$81:$81</definedName>
  </definedNames>
  <calcPr calcId="181029"/>
  <extLst/>
</workbook>
</file>

<file path=xl/sharedStrings.xml><?xml version="1.0" encoding="utf-8"?>
<sst xmlns="http://schemas.openxmlformats.org/spreadsheetml/2006/main" count="16686" uniqueCount="1226">
  <si>
    <t>Export Komplet</t>
  </si>
  <si>
    <t>VZ</t>
  </si>
  <si>
    <t>2.0</t>
  </si>
  <si>
    <t>ZAMOK</t>
  </si>
  <si>
    <t>False</t>
  </si>
  <si>
    <t>{96ea39ae-07d6-4de5-8f02-247abe34aa7b}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</si>
  <si>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</si>
  <si>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</si>
  <si>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</si>
  <si>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</si>
  <si>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</si>
  <si>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</si>
  <si>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</si>
  <si>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</si>
  <si>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21-16b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</si>
  <si>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</si>
  <si>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</si>
  <si>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Desná, Loučná nad Desnou - oprava zdí a koryta toku</t>
  </si>
  <si>
    <t>KSO:</t>
  </si>
  <si>
    <t/>
  </si>
  <si>
    <t>CC-CZ:</t>
  </si>
  <si>
    <t>Místo:</t>
  </si>
  <si>
    <t>Loučná nad Desnou</t>
  </si>
  <si>
    <t>Datum:</t>
  </si>
  <si>
    <t>17. 9. 2021</t>
  </si>
  <si>
    <t>Zadavatel:</t>
  </si>
  <si>
    <t>IČ:</t>
  </si>
  <si>
    <t>70890013</t>
  </si>
  <si>
    <t>Povodí Moravy, s.p.</t>
  </si>
  <si>
    <t>DIČ:</t>
  </si>
  <si>
    <t>CZ70890013</t>
  </si>
  <si>
    <t>Uchazeč:</t>
  </si>
  <si>
    <t>Vyplň údaj</t>
  </si>
  <si>
    <t>Projektant:</t>
  </si>
  <si>
    <t>04373863</t>
  </si>
  <si>
    <t>Ing. Vít Pučálek</t>
  </si>
  <si>
    <t>CZ8208233528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</si>
  <si>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</si>
  <si>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</si>
  <si>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</si>
  <si>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</si>
  <si>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</si>
  <si>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</si>
  <si>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</si>
  <si>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</si>
  <si>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</si>
  <si>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</si>
  <si>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</si>
  <si>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</si>
  <si>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</si>
  <si>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</si>
  <si>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</si>
  <si>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</si>
  <si>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</si>
  <si>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</si>
  <si>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</si>
  <si>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</si>
  <si>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</si>
  <si>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</si>
  <si>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</si>
  <si>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</si>
  <si>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</si>
  <si>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</si>
  <si>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</si>
  <si>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</si>
  <si>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</si>
  <si>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</si>
  <si>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</si>
  <si>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</si>
  <si>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</si>
  <si>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</si>
  <si>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</si>
  <si>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</si>
  <si>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</si>
  <si>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</si>
  <si>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</si>
  <si>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</si>
  <si>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</si>
  <si>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</si>
  <si>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</si>
  <si>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0.0</t>
  </si>
  <si>
    <t>Vedlejší rozpočtové náklady</t>
  </si>
  <si>
    <t>STA</t>
  </si>
  <si>
    <t>1</t>
  </si>
  <si>
    <t>{abf67489-5563-4054-a19e-4f367c483ba3}</t>
  </si>
  <si>
    <t>2</t>
  </si>
  <si>
    <t>1.1</t>
  </si>
  <si>
    <t>SO 011 - ř.km 28,880 - oprava spádového stupně a oprava zdi na pravém břehu</t>
  </si>
  <si>
    <t>{57fd38ff-7190-46d3-905d-e992d1cc7e37}</t>
  </si>
  <si>
    <t>1.2</t>
  </si>
  <si>
    <t>SO 012 - rozhrnutí nánosu ve dně</t>
  </si>
  <si>
    <t>{6175f1ee-ca84-4c89-a9b9-5fddcd9cd48f}</t>
  </si>
  <si>
    <t>1.3</t>
  </si>
  <si>
    <t>SO 013 - ř.km 28,980 - oprava torza spádového stupně</t>
  </si>
  <si>
    <t>{cfd8bbce-2d65-47b1-853a-6d7c1ddf10c5}</t>
  </si>
  <si>
    <t>1.4</t>
  </si>
  <si>
    <t>SO 014 - ř.km 29,050 - oprava spádového stupně</t>
  </si>
  <si>
    <t>{6049538d-1c2e-4ee1-b049-ce0e4ed296d7}</t>
  </si>
  <si>
    <t>1.6</t>
  </si>
  <si>
    <t>SO 0111 - ř.km 28,883 - 29,045 - oprava zdi na LB</t>
  </si>
  <si>
    <t>{21ab6548-0272-4aca-af78-9a91f3520aec}</t>
  </si>
  <si>
    <t>2.1</t>
  </si>
  <si>
    <t>SO 021 - ř.km 30,264 - 300,422 - oprava opevnění na PB</t>
  </si>
  <si>
    <t>{ea22b0bb-64e0-4af3-87d1-8a4dac61d563}</t>
  </si>
  <si>
    <t>3.1</t>
  </si>
  <si>
    <t>SO 031 + SO 032 + SO 033 + SO 0310 + SO 0311 + SO 0313 + SO 0320 - oprava opevnění</t>
  </si>
  <si>
    <t>{d8fcac8a-7097-4542-9404-a04acc305c70}</t>
  </si>
  <si>
    <t>3.2</t>
  </si>
  <si>
    <t>SO 034 + SO 039 + SO 0314 + SO 0316 + SO 0319 - rozhrnutí nánosu</t>
  </si>
  <si>
    <t>{0289f5aa-5e13-425a-8236-ba99e5cef5df}</t>
  </si>
  <si>
    <t>3.3</t>
  </si>
  <si>
    <t>SO 035 - ř.km 31,970 - oprava spádového stupně</t>
  </si>
  <si>
    <t>{df2cbd21-54ac-4367-bf14-329b46233b3b}</t>
  </si>
  <si>
    <t>3.4</t>
  </si>
  <si>
    <t>SO 036 - ř.km 32,128 - oprava spádového stupně</t>
  </si>
  <si>
    <t>{c2f31301-1ce2-4935-880e-2cc9d338336b}</t>
  </si>
  <si>
    <t>3.5</t>
  </si>
  <si>
    <t>SO 037 - ř.km 32,310 - oprava spádového stupně</t>
  </si>
  <si>
    <t>{4284fd74-7ef2-46a9-ab28-dda34faf8d2a}</t>
  </si>
  <si>
    <t>3.6</t>
  </si>
  <si>
    <t>SO 038 - ř.km 32,410 - oprava spádového stupně</t>
  </si>
  <si>
    <t>{61c41c94-9d1c-4de9-8abc-222ec4c3bd65}</t>
  </si>
  <si>
    <t>3.7</t>
  </si>
  <si>
    <t>SO 0312 - ř.km 32,610 - oprava balvanitého skluzu</t>
  </si>
  <si>
    <t>{2f4d1dc7-6107-47aa-a61e-9885b6c25f98}</t>
  </si>
  <si>
    <t>3.8</t>
  </si>
  <si>
    <t>SO 0317 - ř.km 33,048 - oprava balvanitého skluzu</t>
  </si>
  <si>
    <t>{e097f9b7-8941-46b5-a319-16a8f523cfe7}</t>
  </si>
  <si>
    <t>3.9</t>
  </si>
  <si>
    <t>SO 0318 - ř.km 33,120 - oprava balvanitého skluzu</t>
  </si>
  <si>
    <t>{57889663-2211-42a3-8e43-d075657e39a4}</t>
  </si>
  <si>
    <t>042_PŠ 2. etapa</t>
  </si>
  <si>
    <t>SO 04 - ř.km 29,864 - 30,057</t>
  </si>
  <si>
    <t>{494df048-70f6-45c6-b31a-66bba061abeb}</t>
  </si>
  <si>
    <t>051_PŠ</t>
  </si>
  <si>
    <t>SO 05 - ř.km 30,095 - 30,197</t>
  </si>
  <si>
    <t>{2d8c8308-87b1-40e5-9ce4-e791fe70c10a}</t>
  </si>
  <si>
    <t>062_PŠ 2. etapa</t>
  </si>
  <si>
    <t>SO 06 - ř.km 30,197 - 30,251 40</t>
  </si>
  <si>
    <t>{459e496f-1482-47b4-8a08-1f1cdfac8f33}</t>
  </si>
  <si>
    <t>KRYCÍ LIST SOUPISU PRACÍ</t>
  </si>
  <si>
    <t>Objekt:</t>
  </si>
  <si>
    <t>0.0 -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</si>
  <si>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</si>
  <si>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</si>
  <si>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</si>
  <si>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</si>
  <si>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</si>
  <si>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</si>
  <si>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</si>
  <si>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</si>
  <si>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</si>
  <si>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</si>
  <si>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</si>
  <si>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</si>
  <si>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</si>
  <si>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</si>
  <si>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</si>
  <si>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</si>
  <si>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</si>
  <si>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</si>
  <si>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</si>
  <si>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</si>
  <si>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</si>
  <si>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K</t>
  </si>
  <si>
    <t>R01</t>
  </si>
  <si>
    <t>Vytyčení stavby</t>
  </si>
  <si>
    <t>soubor</t>
  </si>
  <si>
    <t>4</t>
  </si>
  <si>
    <t>1324178390</t>
  </si>
  <si>
    <t>P</t>
  </si>
  <si>
    <t>Poznámka k položce:
- případně pozemků nebo provedení jiných geodetických prací odborně způsobilou osobou v oboru zeměměřičství v rámci navržených objektů, konstrukcí a oprav v rámci stavby budou vytýčeny (umístění) všechny navrhované a opravované  objekty. Dále budou vytýčeny hranice dotčených pozemků.
- vytýčení bude provedeno geodetickou firmou na základě předané digitální formy situace stavby v JTSK a BPV.
- detailní vytýčení jednotlivých prvků stavebních objektů bude provedeno na základě předané projektové dokumentace k provádění stavby (rozměry prvků, výškové osazení).</t>
  </si>
  <si>
    <t>R02</t>
  </si>
  <si>
    <t>Zajištění a zabezpečení zařízení staveniště</t>
  </si>
  <si>
    <t>-1123629372</t>
  </si>
  <si>
    <t>Poznámka k položce:
- zřízení, provoz a likvidace zařízení staveniště, včetně případných přípojek, přístupů, deponií apod.
- zajištění umístění štítku o povolení stavby</t>
  </si>
  <si>
    <t>18</t>
  </si>
  <si>
    <t>R04</t>
  </si>
  <si>
    <t>Zřízení přístupu na jednotlivé stavební objekty, včetně jeho likvidace a navrácení dotčených ploch do původního stavu</t>
  </si>
  <si>
    <t>1133467747</t>
  </si>
  <si>
    <t>3</t>
  </si>
  <si>
    <t>R05</t>
  </si>
  <si>
    <t>Protokolární předání stavbou dotčených pozemků</t>
  </si>
  <si>
    <t>-900847335</t>
  </si>
  <si>
    <t>Poznámka k položce:
- včetně komunikací, uvedených do původního stavu, zpět jejich vlastníkům</t>
  </si>
  <si>
    <t>R06</t>
  </si>
  <si>
    <t>Zpracování a předání dokumentace skutečného provedení</t>
  </si>
  <si>
    <t>62533602</t>
  </si>
  <si>
    <t>Poznámka k položce:
 včetně kompletní fotodokumentace</t>
  </si>
  <si>
    <t>20</t>
  </si>
  <si>
    <t>R07</t>
  </si>
  <si>
    <t>Zajištění všech nezbytných průzkumů nutných pro řádné provádění a dokončení díla</t>
  </si>
  <si>
    <t>512</t>
  </si>
  <si>
    <t>-773608617</t>
  </si>
  <si>
    <t>6</t>
  </si>
  <si>
    <t>R08</t>
  </si>
  <si>
    <t>2 x zkoušky pevnosti, mrazuvzdornosti a průsaků vod u betonových konstrukcí</t>
  </si>
  <si>
    <t>1726826379</t>
  </si>
  <si>
    <t>Poznámka k položce:
- odběr vzorku pro stanovení a zajištění zkoušky krychelné pevnosti
- přizvat TDS - odběr na místě na stavbě
- zkoušky provedeny akreditovanou laboratoří</t>
  </si>
  <si>
    <t>19</t>
  </si>
  <si>
    <t>R09</t>
  </si>
  <si>
    <t>Převedení vody během stavebních prací po celou dobu stavby - dle zvolené technologie zhotovitele - kompletní dodávka + montáž/demontáž</t>
  </si>
  <si>
    <t>-1100898480</t>
  </si>
  <si>
    <t>7</t>
  </si>
  <si>
    <t>R10</t>
  </si>
  <si>
    <t>Záchranný transfer živočichů</t>
  </si>
  <si>
    <t>-1151122766</t>
  </si>
  <si>
    <t xml:space="preserve">Poznámka k položce:
- viz biologické hodnocení záměru
</t>
  </si>
  <si>
    <t>8</t>
  </si>
  <si>
    <t>R12</t>
  </si>
  <si>
    <t>Zpracování dílenské dokumentace</t>
  </si>
  <si>
    <t>-478005142</t>
  </si>
  <si>
    <t>Poznámka k položce:
- výztuže betonových konstrukcí</t>
  </si>
  <si>
    <t>9</t>
  </si>
  <si>
    <t>R13</t>
  </si>
  <si>
    <t>Vytyčení inženýrských sítí</t>
  </si>
  <si>
    <t>1726481957</t>
  </si>
  <si>
    <t>Poznámka k položce:
- vytýčení, zajištění, předání stávajícího vedení včetně veškerých předávacíh protokolů</t>
  </si>
  <si>
    <t>10</t>
  </si>
  <si>
    <t>R15</t>
  </si>
  <si>
    <t>Dočasná dopravní opatření</t>
  </si>
  <si>
    <t>13638528</t>
  </si>
  <si>
    <t>Poznámka k položce:
- náklady na vyhotovení návrhu dočasného dopravního značení, jeho projednání s dotčenými orgány a organizacemi vč. zajištění rozhodnutí o zvláštním užívání komunikace, dodání dopravních značek a světelné signalizace, jejich rozmístění a přemísťování a jejich údržba v průběhu výstavby včetně následného odstranění po ukončení stavebních prací.
- v rozsahu nezbytném pro řádné a bezpečné provádění prací na stavbě</t>
  </si>
  <si>
    <t>11</t>
  </si>
  <si>
    <t>R16</t>
  </si>
  <si>
    <t>Zajištění plnění povinností dle zák. č. 309/2006 Sb.</t>
  </si>
  <si>
    <t>807488570</t>
  </si>
  <si>
    <t>Poznámka k položce:
- včetně aktualizace plánu BOZP
- především opatření vyplívající z plánu BOZP, havarijního a povodňového plánu</t>
  </si>
  <si>
    <t>12</t>
  </si>
  <si>
    <t>R17</t>
  </si>
  <si>
    <t>Aktualizace havarijního a povodňového plánu pro celou stavbu</t>
  </si>
  <si>
    <t>-690976542</t>
  </si>
  <si>
    <t>Poznámka k položce:
- včetně zajištění provádění opatření vyplívajících z tohoto plánu</t>
  </si>
  <si>
    <t>13</t>
  </si>
  <si>
    <t>R18</t>
  </si>
  <si>
    <t>Kompletní pasportizace okolních pozemků, komunikací a budov před zahájením stavby</t>
  </si>
  <si>
    <t>1576904741</t>
  </si>
  <si>
    <t>14</t>
  </si>
  <si>
    <t>R21</t>
  </si>
  <si>
    <t>Zajištění biologického dozoru při výstavbě odborně způsobilou osobou</t>
  </si>
  <si>
    <t>1945119359</t>
  </si>
  <si>
    <t>Poznámka k položce:
- včetně zajištění všech nezbytných průzkumů nutných pro řádné provádění a dokončení díla</t>
  </si>
  <si>
    <t>R24</t>
  </si>
  <si>
    <t>Odlov ryb</t>
  </si>
  <si>
    <t>1868893553</t>
  </si>
  <si>
    <t>Poznámka k položce:
- v opravovaných úsecích toku</t>
  </si>
  <si>
    <t>16</t>
  </si>
  <si>
    <t>R26</t>
  </si>
  <si>
    <t>Zajištění rozborů pro výkopek dle platné legislativy pro jeho následnou manipulaci</t>
  </si>
  <si>
    <t>93667573</t>
  </si>
  <si>
    <t>Poznámka k položce:
- předpokládá se odvoz výkopku na skládku do Rapotína</t>
  </si>
  <si>
    <t>1.1 - SO 011 - ř.km 28,880 - oprava spádového stupně a oprava zdi na pravém břehu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</si>
  <si>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</si>
  <si>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</si>
  <si>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</si>
  <si>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</si>
  <si>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</si>
  <si>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</si>
  <si>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</si>
  <si>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</si>
  <si>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</si>
  <si>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</si>
  <si>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33</t>
  </si>
  <si>
    <t>129951113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</si>
  <si>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</si>
  <si>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m3</t>
  </si>
  <si>
    <t>-675962335</t>
  </si>
  <si>
    <t>Online PSC</t>
  </si>
  <si>
    <t>https://podminky.urs.cz/item/CS_URS_2021_02/129951113</t>
  </si>
  <si>
    <t>VV</t>
  </si>
  <si>
    <t>"rybochod - stávající narušená rampa"8,6*1,5*1,2</t>
  </si>
  <si>
    <t>Součet</t>
  </si>
  <si>
    <t>129253201</t>
  </si>
  <si>
    <t>Čištění otevřených koryt vodotečí strojně s přehozením rozpojeného nánosu do 3 m nebo s naložením na dopravní prostředek při šířce původního dna přes 5 m a hloubce koryta do 5 m v hornině třídy těžitelnosti I skupiny 3</t>
  </si>
  <si>
    <t>-637793845</t>
  </si>
  <si>
    <t>https://podminky.urs.cz/item/CS_URS_2021_02/129253201</t>
  </si>
  <si>
    <t>"nános ve vývaru"11*10*0,75</t>
  </si>
  <si>
    <t>132351252</t>
  </si>
  <si>
    <t>Hloubení nezapažených rýh šířky přes 800 do 2 000 mm strojně s urovnáním dna do předepsaného profilu a spádu v hornině třídy těžitelnosti II skupiny 4 přes 20 do 50 m3</t>
  </si>
  <si>
    <t>703254928</t>
  </si>
  <si>
    <t>https://podminky.urs.cz/item/CS_URS_2021_02/132351252</t>
  </si>
  <si>
    <t>"dno před a za stupněm"2*12,5*1,3</t>
  </si>
  <si>
    <t>"založení opěrné zdi"13*3,5</t>
  </si>
  <si>
    <t>151101102</t>
  </si>
  <si>
    <t>Zřízení pažení a rozepření stěn rýh pro podzemní vedení příložné pro jakoukoliv mezerovitost, hloubky přes 2 do 4 m</t>
  </si>
  <si>
    <t>m2</t>
  </si>
  <si>
    <t>633464618</t>
  </si>
  <si>
    <t>https://podminky.urs.cz/item/CS_URS_2021_02/151101102</t>
  </si>
  <si>
    <t>"opěrná zeď"12,34*4,25</t>
  </si>
  <si>
    <t>151101112</t>
  </si>
  <si>
    <t>Odstranění pažení a rozepření stěn rýh pro podzemní vedení s uložením materiálu na vzdálenost do 3 m od kraje výkopu příložné, hloubky přes 2 do 4 m</t>
  </si>
  <si>
    <t>-271604381</t>
  </si>
  <si>
    <t>https://podminky.urs.cz/item/CS_URS_2021_02/151101112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</si>
  <si>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</si>
  <si>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</si>
  <si>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-649418283</t>
  </si>
  <si>
    <t>https://podminky.urs.cz/item/CS_URS_2021_02/162351123</t>
  </si>
  <si>
    <t>Poznámka k položce:
- uložení do dna v ř.km 28,890</t>
  </si>
  <si>
    <t>171151112</t>
  </si>
  <si>
    <t>Uložení sypanin do násypů strojně s rozprostřením sypaniny ve vrstvách a s hrubým urovnáním zhutněných z hornin nesoudržných kamenitých</t>
  </si>
  <si>
    <t>965832202</t>
  </si>
  <si>
    <t>https://podminky.urs.cz/item/CS_URS_2021_02/171151112</t>
  </si>
  <si>
    <t>Svislé a kompletní konstrukce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</si>
  <si>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</si>
  <si>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</si>
  <si>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938957058</t>
  </si>
  <si>
    <t>https://podminky.urs.cz/item/CS_URS_2021_02/321213345</t>
  </si>
  <si>
    <t xml:space="preserve">"doplnění obkladního zdiva v rámci prahu a předprahu"1 </t>
  </si>
  <si>
    <t>"rybochod - rozražeče"10*0,5*0,3*0,3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</si>
  <si>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</si>
  <si>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</si>
  <si>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-1236825245</t>
  </si>
  <si>
    <t>https://podminky.urs.cz/item/CS_URS_2021_02/321321116</t>
  </si>
  <si>
    <t>"základový pas opěrné zdi"12,34*1,75*1,1</t>
  </si>
  <si>
    <t>"rybochod - rampa"12,24*1,5+9,3*0,5*0,3+1,5*0,8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</si>
  <si>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</si>
  <si>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</si>
  <si>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-1862621410</t>
  </si>
  <si>
    <t>https://podminky.urs.cz/item/CS_URS_2021_02/321351010</t>
  </si>
  <si>
    <t>"základový pas opěrné zdi"12,34*1,75+2*1,75*1,1</t>
  </si>
  <si>
    <t>"rybochod - rampa"9,3*(2,25+0,5)+1,5*1,5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</si>
  <si>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</si>
  <si>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</si>
  <si>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-443978754</t>
  </si>
  <si>
    <t>https://podminky.urs.cz/item/CS_URS_2021_02/321352010</t>
  </si>
  <si>
    <t>32</t>
  </si>
  <si>
    <t>321366112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</si>
  <si>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</si>
  <si>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t</t>
  </si>
  <si>
    <t>1135972855</t>
  </si>
  <si>
    <t>https://podminky.urs.cz/item/CS_URS_2021_02/321366112</t>
  </si>
  <si>
    <t>"základový pas opěrné zdi"1,58*(12,34*5*2*3,184+2*24*6,5+2*24*3,184)/1000</t>
  </si>
  <si>
    <t>"rybochod - rampa"1,58*(8,57*5*2*3,884+9,3*5*2,784+2*36*5,5+2*36*3,884)/1000</t>
  </si>
  <si>
    <t>31</t>
  </si>
  <si>
    <t>R32001</t>
  </si>
  <si>
    <t>Chemická kotva - D+M</t>
  </si>
  <si>
    <t>kus</t>
  </si>
  <si>
    <t>787629601</t>
  </si>
  <si>
    <t>Poznámka k položce:
- dle specifikace v projektové dokumentaci - typ C</t>
  </si>
  <si>
    <t>R32002</t>
  </si>
  <si>
    <t>Těsnění pracovní spáry - D+M</t>
  </si>
  <si>
    <t>m</t>
  </si>
  <si>
    <t>387807849</t>
  </si>
  <si>
    <t>Poznámka k položce:
- bobtnavý pásek</t>
  </si>
  <si>
    <t>2*12,34</t>
  </si>
  <si>
    <t>34</t>
  </si>
  <si>
    <t>R32003</t>
  </si>
  <si>
    <t>Těsnění dilatační spáry - D+M</t>
  </si>
  <si>
    <t>2139815954</t>
  </si>
  <si>
    <t>Poznámka k položce:
- dle specifikace v projektové dokumentaci - výkres D.8.
- vztaženo na délku těsnícího pásu</t>
  </si>
  <si>
    <t>Vodorovné konstrukce</t>
  </si>
  <si>
    <t>462514161</t>
  </si>
  <si>
    <t>Zához z lomového kamene neupraveného provedený ze břehu nebo z lešení, do sucha nebo do vody záhozového, hmotnost jednotlivých kamenů přes 500 kg bez výplně mezer</t>
  </si>
  <si>
    <t>-1250548506</t>
  </si>
  <si>
    <t>https://podminky.urs.cz/item/CS_URS_2021_02/462514161</t>
  </si>
  <si>
    <t>462514169</t>
  </si>
  <si>
    <t>Zához z lomového kamene neupraveného provedený ze břehu nebo z lešení, do sucha nebo do vody záhozového, hmotnost jednotlivých kamenů přes 500 kg Příplatek k ceně za urovnání líce záhozu</t>
  </si>
  <si>
    <t>1289252783</t>
  </si>
  <si>
    <t>https://podminky.urs.cz/item/CS_URS_2021_02/462514169</t>
  </si>
  <si>
    <t>"dno před a za stupněm"2*12,5*2</t>
  </si>
  <si>
    <t>17</t>
  </si>
  <si>
    <t>465511513</t>
  </si>
  <si>
    <t>Dlažba z lomového kamene upraveného vodorovná nebo plocha ve sklonu do 1:2 s dodáním hmot do cementové malty, s vyplněním spár a s vyspárováním cementovou maltou v ploše do 20 m2, tl. 300 mm</t>
  </si>
  <si>
    <t>-336603192</t>
  </si>
  <si>
    <t>https://podminky.urs.cz/item/CS_URS_2021_02/465511513</t>
  </si>
  <si>
    <t>"oprava v rámci vývaru - 5%"10*11*0,05</t>
  </si>
  <si>
    <t>"rybochod - rampa"10</t>
  </si>
  <si>
    <t>R46001</t>
  </si>
  <si>
    <t>Zdivo z těžkého lomového kamene</t>
  </si>
  <si>
    <t>-927610194</t>
  </si>
  <si>
    <t xml:space="preserve">Poznámka k položce:
- technologie provádění dle PD D.1. Technická zpráva
- hmotnost tříděného lomového kamene 500 - 800 kg
- beton třídy C 30/37 XF3 XC3 XA1
</t>
  </si>
  <si>
    <t>"opěrná zeď"28,8*0,85</t>
  </si>
  <si>
    <t>R46002</t>
  </si>
  <si>
    <t>-346077463</t>
  </si>
  <si>
    <t>Poznámka k položce:
- dle specifikace v projektové dokumentaci - typ A</t>
  </si>
  <si>
    <t>"opěrná zeď"13</t>
  </si>
  <si>
    <t>Ostatní konstrukce a práce, bourání</t>
  </si>
  <si>
    <t>938903111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</si>
  <si>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</si>
  <si>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2122201916</t>
  </si>
  <si>
    <t>https://podminky.urs.cz/item/CS_URS_2021_02/938903111</t>
  </si>
  <si>
    <t>"vývar - 20%"10*11*0,2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</si>
  <si>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</si>
  <si>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</si>
  <si>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2043376585</t>
  </si>
  <si>
    <t>https://podminky.urs.cz/item/CS_URS_2021_02/938903113</t>
  </si>
  <si>
    <t>"práh a předpráh"12,5*(1,75+1,2+0,8)</t>
  </si>
  <si>
    <t>"opěrná zeď na LB"40*0,2</t>
  </si>
  <si>
    <t>22</t>
  </si>
  <si>
    <t>985131111</t>
  </si>
  <si>
    <t>Očištění ploch stěn, rubu kleneb a podlah tlakovou vodou</t>
  </si>
  <si>
    <t>-445233649</t>
  </si>
  <si>
    <t>https://podminky.urs.cz/item/CS_URS_2021_02/985131111</t>
  </si>
  <si>
    <t>Poznámka k položce:
- očištění plochy po odstranění staré malty</t>
  </si>
  <si>
    <t>"opěrná zeď na LB - 2 m spáry na 1 m2 zdiva"40*0,2/3</t>
  </si>
  <si>
    <t>23</t>
  </si>
  <si>
    <t>985232111</t>
  </si>
  <si>
    <t>Hloubkové spárování zdiva hloubky přes 40 do 80 mm aktivovanou maltou délky spáry na 1 m2 upravované plochy do 6 m</t>
  </si>
  <si>
    <t>-551821589</t>
  </si>
  <si>
    <t>https://podminky.urs.cz/item/CS_URS_2021_02/985232111</t>
  </si>
  <si>
    <t>24</t>
  </si>
  <si>
    <t>985233111</t>
  </si>
  <si>
    <t>Úprava spár po spárování zdiva kamenného nebo cihelného délky spáry na 1 m2 upravované plochy do 6 m uhlazením</t>
  </si>
  <si>
    <t>-2053207489</t>
  </si>
  <si>
    <t>https://podminky.urs.cz/item/CS_URS_2021_02/985233111</t>
  </si>
  <si>
    <t>25</t>
  </si>
  <si>
    <t>R985001</t>
  </si>
  <si>
    <t>Příplatek za použití spárovací hmoty</t>
  </si>
  <si>
    <t>1863531596</t>
  </si>
  <si>
    <t>Poznámka k položce:
- spárovací hmota pro vrchní 3 cm výplně spár
- 1-komponentní reprofilační malta s cementovým pojivem, zušlechtěná umělými vlákny, splňující požadavky ČSN EN 1504-3 třídy R4</t>
  </si>
  <si>
    <t>26</t>
  </si>
  <si>
    <t>R985131111</t>
  </si>
  <si>
    <t>1134419405</t>
  </si>
  <si>
    <t>https://podminky.urs.cz/item/CS_URS_2021_02/R985131111</t>
  </si>
  <si>
    <t>Poznámka k položce:
- očištění tlakovou vodou VVP do 500 barů
- včetně mechanického dočištění, odstranění mechů, řas a nesoudržných částí betonu ve spárách</t>
  </si>
  <si>
    <t>"kce spádového stupně"12,5*(1,75+1,2+0,8)+10*11+40</t>
  </si>
  <si>
    <t>997</t>
  </si>
  <si>
    <t>Přesun sutě</t>
  </si>
  <si>
    <t>27</t>
  </si>
  <si>
    <t>997002511</t>
  </si>
  <si>
    <t>Vodorovné přemístění suti a vybouraných hmot bez naložení, se složením a hrubým urovnáním na vzdálenost do 1 km</t>
  </si>
  <si>
    <t>-140267424</t>
  </si>
  <si>
    <t>https://podminky.urs.cz/item/CS_URS_2021_02/997002511</t>
  </si>
  <si>
    <t>28</t>
  </si>
  <si>
    <t>997002519</t>
  </si>
  <si>
    <t>Vodorovné přemístění suti a vybouraných hmot bez naložení, se složením a hrubým urovnáním Příplatek k ceně za každý další i započatý 1 km přes 1 km</t>
  </si>
  <si>
    <t>401620621</t>
  </si>
  <si>
    <t>https://podminky.urs.cz/item/CS_URS_2021_02/997002519</t>
  </si>
  <si>
    <t>44,578*15 'Přepočtené koeficientem množství</t>
  </si>
  <si>
    <t>29</t>
  </si>
  <si>
    <t>997013601</t>
  </si>
  <si>
    <t>Poplatek za uložení stavebního odpadu na skládce (skládkovné) z prostého betonu zatříděného do Katalogu odpadů pod kódem 17 01 01</t>
  </si>
  <si>
    <t>1821859034</t>
  </si>
  <si>
    <t>https://podminky.urs.cz/item/CS_URS_2021_02/997013601</t>
  </si>
  <si>
    <t>998</t>
  </si>
  <si>
    <t>Přesun hmot</t>
  </si>
  <si>
    <t>30</t>
  </si>
  <si>
    <t>998332011</t>
  </si>
  <si>
    <t>Přesun hmot pro úpravy vodních toků a kanály, hráze rybníků apod. dopravní vzdálenost do 500 m</t>
  </si>
  <si>
    <t>1819190176</t>
  </si>
  <si>
    <t>https://podminky.urs.cz/item/CS_URS_2021_02/998332011</t>
  </si>
  <si>
    <t>1.2 - SO 012 - rozhrnutí nánosu ve dně</t>
  </si>
  <si>
    <t>264423509</t>
  </si>
  <si>
    <t>"SO 012 - průměrná mocnost nánosu 30 cm"175*0,3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</si>
  <si>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</si>
  <si>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</si>
  <si>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1312999432</t>
  </si>
  <si>
    <t>https://podminky.urs.cz/item/CS_URS_2021_02/162751117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</si>
  <si>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</si>
  <si>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</si>
  <si>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807072547</t>
  </si>
  <si>
    <t>https://podminky.urs.cz/item/CS_URS_2021_02/162751119</t>
  </si>
  <si>
    <t>52,5*6 'Přepočtené koeficientem množství</t>
  </si>
  <si>
    <t>171251201</t>
  </si>
  <si>
    <t>Uložení sypaniny na skládky nebo meziskládky bez hutnění s upravením uložené sypaniny do předepsaného tvaru</t>
  </si>
  <si>
    <t>88768221</t>
  </si>
  <si>
    <t>https://podminky.urs.cz/item/CS_URS_2021_02/171251201</t>
  </si>
  <si>
    <t>R17001</t>
  </si>
  <si>
    <t>Poplatek za skládku</t>
  </si>
  <si>
    <t>1421214615</t>
  </si>
  <si>
    <t>1.3 - SO 013 - ř.km 28,980 - oprava torza spádového stupně</t>
  </si>
  <si>
    <t>122351104</t>
  </si>
  <si>
    <t>Odkopávky a prokopávky nezapažené strojně v hornině třídy těžitelnosti II skupiny 4 přes 100 do 500 m3</t>
  </si>
  <si>
    <t>-1859008229</t>
  </si>
  <si>
    <t>https://podminky.urs.cz/item/CS_URS_2021_02/122351104</t>
  </si>
  <si>
    <t>"skluz + opěrná zeď"228*1,2</t>
  </si>
  <si>
    <t>-1604883264</t>
  </si>
  <si>
    <t>"opěrná zeď"12*3,8</t>
  </si>
  <si>
    <t>77802522</t>
  </si>
  <si>
    <t>272579906</t>
  </si>
  <si>
    <t>-1050149815</t>
  </si>
  <si>
    <t>321222111</t>
  </si>
  <si>
    <t>Zdění obkladního zdiva vodních staveb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</si>
  <si>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1389058977</t>
  </si>
  <si>
    <t>https://podminky.urs.cz/item/CS_URS_2021_02/321222111</t>
  </si>
  <si>
    <t>"práh a předpráh"12,85*1,0*0,3+14,00*0,8*0,3</t>
  </si>
  <si>
    <t>M</t>
  </si>
  <si>
    <t>58381079</t>
  </si>
  <si>
    <t>hranoly lámané pro řádkové zdivo 20x20x40cm</t>
  </si>
  <si>
    <t>698535439</t>
  </si>
  <si>
    <t>https://podminky.urs.cz/item/CS_URS_2021_02/58381079</t>
  </si>
  <si>
    <t>7,215*2,5 'Přepočtené koeficientem množství</t>
  </si>
  <si>
    <t>755422871</t>
  </si>
  <si>
    <t>"práh a předpráh"12,85*1,3*1,0+14,00*1,3*0,8</t>
  </si>
  <si>
    <t>"základ opěrné zdi"12*1,6*1,1</t>
  </si>
  <si>
    <t>738143018</t>
  </si>
  <si>
    <t>"práh a předpráh"2*12,85*1,3+1,3*1+2*14*1,3+1,3*0,8</t>
  </si>
  <si>
    <t>"základ opěrné zdi"12*1,6+2*1,6*1,1</t>
  </si>
  <si>
    <t>1124834093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</si>
  <si>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</si>
  <si>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</si>
  <si>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1054599682</t>
  </si>
  <si>
    <t>https://podminky.urs.cz/item/CS_URS_2021_02/321366111</t>
  </si>
  <si>
    <t>"práh a předpráh"31*50/1000</t>
  </si>
  <si>
    <t>"základ opěrné zdi"21*50/1000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</si>
  <si>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</si>
  <si>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</si>
  <si>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-1531944166</t>
  </si>
  <si>
    <t>https://podminky.urs.cz/item/CS_URS_2021_02/321368211</t>
  </si>
  <si>
    <t>"skluz"138*1,2*4,44/1000</t>
  </si>
  <si>
    <t>-1503772953</t>
  </si>
  <si>
    <t>Poznámka k položce:
dle specifikace v projektové dokumentaci - typ 8</t>
  </si>
  <si>
    <t>2*1,3</t>
  </si>
  <si>
    <t>1617078482</t>
  </si>
  <si>
    <t xml:space="preserve">Poznámka k položce:
dle specifikace v projektové dokumentaci - typ 9
</t>
  </si>
  <si>
    <t>12*2</t>
  </si>
  <si>
    <t>R32004</t>
  </si>
  <si>
    <t>1549501996</t>
  </si>
  <si>
    <t>Poznámka k položce:
- dle specifikace v projektové dokumentaci - typ B
- kotvení obkladu z řádkového zdiva trny v rastru 3 ks/m2</t>
  </si>
  <si>
    <t>"práh a předpráh"24*3</t>
  </si>
  <si>
    <t>451317124</t>
  </si>
  <si>
    <t>Podklad pod dlažbu z betonu prostého pro prostředí s mrazovými cykly tř. C 30/37 tl. přes 200 do 250 mm</t>
  </si>
  <si>
    <t>1275909004</t>
  </si>
  <si>
    <t>https://podminky.urs.cz/item/CS_URS_2021_02/451317124</t>
  </si>
  <si>
    <t>"dlažba skluzu"2*138</t>
  </si>
  <si>
    <t>452311131</t>
  </si>
  <si>
    <t>Podkladní a zajišťovací konstrukce z betonu prostého v otevřeném výkopu desky pod potrubí, stoky a drobné objekty z betonu tř. C 12/15</t>
  </si>
  <si>
    <t>2098681064</t>
  </si>
  <si>
    <t>"práh a předpráh"12,85*1,2*0,1+14*1*0,1</t>
  </si>
  <si>
    <t>"opěrná zeď"12*1,3*0,1</t>
  </si>
  <si>
    <t>405587918</t>
  </si>
  <si>
    <t>"dno před a za skluzem"12,85*2,05+14*2,05</t>
  </si>
  <si>
    <t>-783556677</t>
  </si>
  <si>
    <t>"dno před a za skluzem"12,85*2,0+14*2,0</t>
  </si>
  <si>
    <t>465511523</t>
  </si>
  <si>
    <t>Dlažba z lomového kamene upraveného vodorovná nebo plocha ve sklonu do 1:2 s dodáním hmot do cementové malty, s vyplněním spár a s vyspárováním cementovou maltou v ploše přes 20 m2, tl. 300 mm</t>
  </si>
  <si>
    <t>362715303</t>
  </si>
  <si>
    <t>https://podminky.urs.cz/item/CS_URS_2021_02/465511523</t>
  </si>
  <si>
    <t>"skluz"138</t>
  </si>
  <si>
    <t>-867156767</t>
  </si>
  <si>
    <t>"opěrná zeď"12*2,2*0,85</t>
  </si>
  <si>
    <t>-426208965</t>
  </si>
  <si>
    <t>R46003</t>
  </si>
  <si>
    <t>754508826</t>
  </si>
  <si>
    <t xml:space="preserve">Poznámka k položce:
- dle specifikace v projektové dokumentaci - typ D
</t>
  </si>
  <si>
    <t>2*11+32</t>
  </si>
  <si>
    <t>-1023180552</t>
  </si>
  <si>
    <t>-178228772</t>
  </si>
  <si>
    <t>1.4 - SO 014 - ř.km 29,050 - oprava spádového stupně</t>
  </si>
  <si>
    <t>1487273861</t>
  </si>
  <si>
    <t>539604760</t>
  </si>
  <si>
    <t>"nános ve vývaru"11,5*10*0,75</t>
  </si>
  <si>
    <t>-184560039</t>
  </si>
  <si>
    <t>611702558</t>
  </si>
  <si>
    <t>-1848518530</t>
  </si>
  <si>
    <t>-1490566296</t>
  </si>
  <si>
    <t>"doplnění obkladního zdiva v rámci prahu a předprahu"1</t>
  </si>
  <si>
    <t>-167258335</t>
  </si>
  <si>
    <t>-459844083</t>
  </si>
  <si>
    <t>1488543561</t>
  </si>
  <si>
    <t>1218953469</t>
  </si>
  <si>
    <t>-1513901980</t>
  </si>
  <si>
    <t>618565266</t>
  </si>
  <si>
    <t>-938704111</t>
  </si>
  <si>
    <t>-831633053</t>
  </si>
  <si>
    <t>223748429</t>
  </si>
  <si>
    <t>"oprava v rámci vývaru - 5%"10*11,5*0,05</t>
  </si>
  <si>
    <t>-1929306648</t>
  </si>
  <si>
    <t>"vývar - 20%"10*11,5*0,2</t>
  </si>
  <si>
    <t>744648406</t>
  </si>
  <si>
    <t>"práh a předpráh"13*(1,75+1,2+0,8)</t>
  </si>
  <si>
    <t>"opěrná zeď na LB a PB- 20%"(35+25)*0,2</t>
  </si>
  <si>
    <t>-1047883055</t>
  </si>
  <si>
    <t>2009519441</t>
  </si>
  <si>
    <t>-1167564726</t>
  </si>
  <si>
    <t>1075100897</t>
  </si>
  <si>
    <t>1551461469</t>
  </si>
  <si>
    <t>"kce spádového stupně"13*(1,75+1,2+0,8)+35+25+10*11,5</t>
  </si>
  <si>
    <t>-959087685</t>
  </si>
  <si>
    <t>-95339153</t>
  </si>
  <si>
    <t>45,11*15 'Přepočtené koeficientem množství</t>
  </si>
  <si>
    <t>412488798</t>
  </si>
  <si>
    <t>-288508269</t>
  </si>
  <si>
    <t>1.6 - SO 0111 - ř.km 28,883 - 29,045 - oprava zdi na LB</t>
  </si>
  <si>
    <t>89849592</t>
  </si>
  <si>
    <t>"předpatka"162*0,5</t>
  </si>
  <si>
    <t>"opěrná zeď - délka spáry - 2m/1m2 zdiva"162*2,1*0,5/3</t>
  </si>
  <si>
    <t>401422675</t>
  </si>
  <si>
    <t>-1154239920</t>
  </si>
  <si>
    <t>1940706660</t>
  </si>
  <si>
    <t>-662856246</t>
  </si>
  <si>
    <t>-707267478</t>
  </si>
  <si>
    <t>"plocha opěrné zdi včetně koruny"162*2,1</t>
  </si>
  <si>
    <t>-195525369</t>
  </si>
  <si>
    <t>1446857810</t>
  </si>
  <si>
    <t>1180976142</t>
  </si>
  <si>
    <t>-1656969925</t>
  </si>
  <si>
    <t>2.1 - SO 021 - ř.km 30,264 - 300,422 - oprava opevnění na PB</t>
  </si>
  <si>
    <t>1308756991</t>
  </si>
  <si>
    <t>"vytlačená zemina opevněním"690*0,5</t>
  </si>
  <si>
    <t>132351103</t>
  </si>
  <si>
    <t>Hloubení nezapažených rýh šířky do 800 mm strojně s urovnáním dna do předepsaného profilu a spádu v hornině třídy těžitelnosti II skupiny 4 přes 50 do 100 m3</t>
  </si>
  <si>
    <t>-1817057435</t>
  </si>
  <si>
    <t>https://podminky.urs.cz/item/CS_URS_2021_02/132351103</t>
  </si>
  <si>
    <t>"zapuštěná patka"158*1,1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</si>
  <si>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</si>
  <si>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</si>
  <si>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-1640078436</t>
  </si>
  <si>
    <t>https://podminky.urs.cz/item/CS_URS_2021_02/162751137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</si>
  <si>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</si>
  <si>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</si>
  <si>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286769830</t>
  </si>
  <si>
    <t>https://podminky.urs.cz/item/CS_URS_2021_02/162751139</t>
  </si>
  <si>
    <t>518,8*7 'Přepočtené koeficientem množství</t>
  </si>
  <si>
    <t>167151102</t>
  </si>
  <si>
    <t>Nakládání, skládání a překládání neulehlého výkopku nebo sypaniny strojně nakládání, množství do 100 m3, z horniny třídy těžitelnosti II, skupiny 4 a 5</t>
  </si>
  <si>
    <t>1993498249</t>
  </si>
  <si>
    <t>https://podminky.urs.cz/item/CS_URS_2021_02/167151102</t>
  </si>
  <si>
    <t>Poznámka k položce:
- ohrázkování stavebního prostoru</t>
  </si>
  <si>
    <t>267178089</t>
  </si>
  <si>
    <t>-1262629559</t>
  </si>
  <si>
    <t>182151112</t>
  </si>
  <si>
    <t>Svahování trvalých svahů do projektovaných profilů strojně s potřebným přemístěním výkopku při svahování v zářezech v hornině třídy těžitelnosti II, skupiny 4 a 5</t>
  </si>
  <si>
    <t>-1404784651</t>
  </si>
  <si>
    <t>https://podminky.urs.cz/item/CS_URS_2021_02/182151112</t>
  </si>
  <si>
    <t>"pod opevnění břehu"690</t>
  </si>
  <si>
    <t>573569715</t>
  </si>
  <si>
    <t>1066211374</t>
  </si>
  <si>
    <t>"opevnění břehu"690*0,5</t>
  </si>
  <si>
    <t>864612044</t>
  </si>
  <si>
    <t>"zapuštěná patka"158*1,0</t>
  </si>
  <si>
    <t>"opevnění břehu"690</t>
  </si>
  <si>
    <t>R46004</t>
  </si>
  <si>
    <t>Zához z lomového kamene - příplatek za vyklínování spár a dutin úlomky kamene</t>
  </si>
  <si>
    <t>-215831075</t>
  </si>
  <si>
    <t>714148585</t>
  </si>
  <si>
    <t>3.1 - SO 031 + SO 032 + SO 033 + SO 0310 + SO 0311 + SO 0313 + SO 0320 - oprava opevnění</t>
  </si>
  <si>
    <t>-1824873397</t>
  </si>
  <si>
    <t>Poznámka k položce:
- vytlačená zemina opevněním</t>
  </si>
  <si>
    <t>"SO 031"15*4*0,5</t>
  </si>
  <si>
    <t>"SO 032"370*0,5</t>
  </si>
  <si>
    <t>"SO 033"10*3,2</t>
  </si>
  <si>
    <t>"SO 0310"15*3,5*0,5</t>
  </si>
  <si>
    <t>"SO 0311"40*4*0,5</t>
  </si>
  <si>
    <t>"SO 0313"60*4*0,5</t>
  </si>
  <si>
    <t>"SO 0320"15*4*0,5</t>
  </si>
  <si>
    <t>-1874752970</t>
  </si>
  <si>
    <t>Poznámka k položce:
- zapuštěná patka</t>
  </si>
  <si>
    <t>"SO 031"15*1,1</t>
  </si>
  <si>
    <t>"SO 032"90*1,1</t>
  </si>
  <si>
    <t>"SO 033"10*1,1</t>
  </si>
  <si>
    <t>"SO 0310"15*1,1</t>
  </si>
  <si>
    <t>"SO 0311"40*1,1</t>
  </si>
  <si>
    <t>"SO 0313"60*1,1</t>
  </si>
  <si>
    <t>"SO 0320"15*1,1</t>
  </si>
  <si>
    <t>-1487225040</t>
  </si>
  <si>
    <t>"SO 031"15*4*0,5+15*1,1</t>
  </si>
  <si>
    <t>"SO 032"370*0,5+90*1,1</t>
  </si>
  <si>
    <t>"SO 033"10*3,2+10*1,1</t>
  </si>
  <si>
    <t>"SO 0310"15*3,5*0,5+15*1,1</t>
  </si>
  <si>
    <t>"SO 0311"40*4*0,5+40*1,1</t>
  </si>
  <si>
    <t>"SO 0313"60*4*0,5+60*1,1</t>
  </si>
  <si>
    <t>"SO 0320"15*4*0,5+15*1,1</t>
  </si>
  <si>
    <t>1448910719</t>
  </si>
  <si>
    <t>772,75*10 'Přepočtené koeficientem množství</t>
  </si>
  <si>
    <t>167151103</t>
  </si>
  <si>
    <t>Nakládání, skládání a překládání neulehlého výkopku nebo sypaniny strojně nakládání, množství do 100 m3, z horniny třídy těžitelnosti III, skupiny 6 a 7</t>
  </si>
  <si>
    <t>1000297487</t>
  </si>
  <si>
    <t>https://podminky.urs.cz/item/CS_URS_2021_02/167151103</t>
  </si>
  <si>
    <t>Poznámka k položce:
- vytlačená zemina novou konstrukcí
- odvoz na skládku do Rapotína</t>
  </si>
  <si>
    <t>206853020</t>
  </si>
  <si>
    <t>-2040501390</t>
  </si>
  <si>
    <t>-1512938194</t>
  </si>
  <si>
    <t>Poznámka k položce:
- pod opevnění břehů</t>
  </si>
  <si>
    <t>"SO 031"15*4</t>
  </si>
  <si>
    <t>"SO 032"370</t>
  </si>
  <si>
    <t>"SO 0310"15*3,5</t>
  </si>
  <si>
    <t>"SO 0311"40*4</t>
  </si>
  <si>
    <t>"SO 0313"60*4</t>
  </si>
  <si>
    <t>"SO 0320"15*4</t>
  </si>
  <si>
    <t>-47422159</t>
  </si>
  <si>
    <t>-1194316949</t>
  </si>
  <si>
    <t>Poznámka k položce:
"zapuštěná patka"</t>
  </si>
  <si>
    <t>"SO 031"15*1,1+15*4*0,5</t>
  </si>
  <si>
    <t>"SO 032"90*1,1+160*0,5</t>
  </si>
  <si>
    <t>"SO 033"10*1,1+10*2,3</t>
  </si>
  <si>
    <t>"SO 0310"15*1,1+15*2*0,5</t>
  </si>
  <si>
    <t>"SO 0311"40*1,1+40*2,5*0,5</t>
  </si>
  <si>
    <t>"SO 0313"60*1,1+60*1,9*0,5</t>
  </si>
  <si>
    <t>"SO 0320"15*1,1+15*4*0,5</t>
  </si>
  <si>
    <t>1116615120</t>
  </si>
  <si>
    <t>"SO 031"15*1+15*4</t>
  </si>
  <si>
    <t>"SO 032"90*1+160</t>
  </si>
  <si>
    <t>"SO 033"10*1+10*2,3</t>
  </si>
  <si>
    <t>"SO 0310"15*1+15*2</t>
  </si>
  <si>
    <t>"SO 0311"40*1+40*2,5</t>
  </si>
  <si>
    <t>"SO 0313"60*1+60*1,9</t>
  </si>
  <si>
    <t>"SO 0320"15*1+15*4</t>
  </si>
  <si>
    <t>2069085580</t>
  </si>
  <si>
    <t>441706530</t>
  </si>
  <si>
    <t>3.2 - SO 034 + SO 039 + SO 0314 + SO 0316 + SO 0319 - rozhrnutí nánosu</t>
  </si>
  <si>
    <t>1309551891</t>
  </si>
  <si>
    <t>"SO 034 - průměrná mocnost nánosu 20 cm"35*0,2</t>
  </si>
  <si>
    <t>"SO 039 - průměrná mocnost nánosu 20 cm"60*0,2</t>
  </si>
  <si>
    <t>"SO 0314 - průměrná mocnost nánosu 20 cm" 65*0,2</t>
  </si>
  <si>
    <t>"SO 0316 - průměrná mocnost nánosu 30 cm"160*0,3</t>
  </si>
  <si>
    <t>"SO 0319 - průměrná mocnost nánosu 30 cm"95*0,3</t>
  </si>
  <si>
    <t>-2028348124</t>
  </si>
  <si>
    <t>1420363542</t>
  </si>
  <si>
    <t>108,5*10 'Přepočtené koeficientem množství</t>
  </si>
  <si>
    <t>-1792085602</t>
  </si>
  <si>
    <t>-1152455816</t>
  </si>
  <si>
    <t>3.3 - SO 035 - ř.km 31,970 - oprava spádového stupně</t>
  </si>
  <si>
    <t>-302271798</t>
  </si>
  <si>
    <t>"rybochod - stávající narušená rampa"8,4*1,5*1,2</t>
  </si>
  <si>
    <t>-958970742</t>
  </si>
  <si>
    <t>"nános ve vývaru"11,65*8,6*0,85</t>
  </si>
  <si>
    <t>239628278</t>
  </si>
  <si>
    <t>"dno před a za stupněm"2*12,6*1,3</t>
  </si>
  <si>
    <t>-1521057732</t>
  </si>
  <si>
    <t>-1739955962</t>
  </si>
  <si>
    <t>117,922*10 'Přepočtené koeficientem množství</t>
  </si>
  <si>
    <t>-371348897</t>
  </si>
  <si>
    <t>564122140</t>
  </si>
  <si>
    <t>-1571990568</t>
  </si>
  <si>
    <t>-178760075</t>
  </si>
  <si>
    <t>https://podminky.urs.cz/item/CS_URS_2021_01/321321116</t>
  </si>
  <si>
    <t>1215492234</t>
  </si>
  <si>
    <t>https://podminky.urs.cz/item/CS_URS_2021_01/321351010</t>
  </si>
  <si>
    <t>-2049753622</t>
  </si>
  <si>
    <t>https://podminky.urs.cz/item/CS_URS_2021_01/321352010</t>
  </si>
  <si>
    <t>-855540146</t>
  </si>
  <si>
    <t>-1042902126</t>
  </si>
  <si>
    <t>-1578438552</t>
  </si>
  <si>
    <t>-1422206005</t>
  </si>
  <si>
    <t>"dno před a za stupněm"2*12,56*1,3</t>
  </si>
  <si>
    <t>-908832307</t>
  </si>
  <si>
    <t>"dno před a za stupněm"2*12,56*2</t>
  </si>
  <si>
    <t>-356308515</t>
  </si>
  <si>
    <t>"oprava v rámci vývaru a břehů - 5%"(11,65*8,6+30+32)*0,05</t>
  </si>
  <si>
    <t>1625374480</t>
  </si>
  <si>
    <t>"vývar - 20%"11,65*8,6*0,2</t>
  </si>
  <si>
    <t>"dlažby na LB a PB- 20%"(30+32)*0,2</t>
  </si>
  <si>
    <t>1805753824</t>
  </si>
  <si>
    <t>"práh a předpráh"(2,8+12)*1,3+13,1*1,65+19*0,8</t>
  </si>
  <si>
    <t>-706500817</t>
  </si>
  <si>
    <t>-1957918284</t>
  </si>
  <si>
    <t>-1586532416</t>
  </si>
  <si>
    <t>1100154051</t>
  </si>
  <si>
    <t>1109242471</t>
  </si>
  <si>
    <t>"kce spádového stupně"(2,8+12)*1,3+13,1*1,65+19*0,8+11,65*8,6+30+32</t>
  </si>
  <si>
    <t>-1530132346</t>
  </si>
  <si>
    <t>1622877885</t>
  </si>
  <si>
    <t>41,5*19 'Přepočtené koeficientem množství</t>
  </si>
  <si>
    <t>-625131195</t>
  </si>
  <si>
    <t>1050486617</t>
  </si>
  <si>
    <t>3.4 - SO 036 - ř.km 32,128 - oprava spádového stupně</t>
  </si>
  <si>
    <t>1611248421</t>
  </si>
  <si>
    <t>"rybochod - stávající narušená rampa"12*1,2*1,2</t>
  </si>
  <si>
    <t>-785758131</t>
  </si>
  <si>
    <t>"nános ve vývaru"10,7*8,9*0,5</t>
  </si>
  <si>
    <t>-1737464680</t>
  </si>
  <si>
    <t>"dno před a za stupněm"2*10*1,3</t>
  </si>
  <si>
    <t>-674922410</t>
  </si>
  <si>
    <t>340706907</t>
  </si>
  <si>
    <t>73,615*10 'Přepočtené koeficientem množství</t>
  </si>
  <si>
    <t>969595815</t>
  </si>
  <si>
    <t>360195601</t>
  </si>
  <si>
    <t>-1138379382</t>
  </si>
  <si>
    <t>"rybochod - rozražeče"12*0,5*0,3*0,3</t>
  </si>
  <si>
    <t>1363738601</t>
  </si>
  <si>
    <t>"rybochod - rampa"12,24*1,5+14,5*0,5*0,3+1,5*0,8</t>
  </si>
  <si>
    <t>1590596973</t>
  </si>
  <si>
    <t>"rybochod - rampa"14,5*(1,9+0,5)+1,5*1,5</t>
  </si>
  <si>
    <t>944641558</t>
  </si>
  <si>
    <t>69699881</t>
  </si>
  <si>
    <t>"rybochod - rampa"1,58*(12*5*2*3,184+14,5*5*2,784+2*36*7+2*36*3,184)/1000</t>
  </si>
  <si>
    <t>-1719572870</t>
  </si>
  <si>
    <t>886775043</t>
  </si>
  <si>
    <t>1850633789</t>
  </si>
  <si>
    <t>"pravý břeh u rybochodu"2*1,5*0,6</t>
  </si>
  <si>
    <t>-2135316591</t>
  </si>
  <si>
    <t>"dno před a za stupněm"2*10*2</t>
  </si>
  <si>
    <t>"pravý břeh u rybochodu"2*1,5</t>
  </si>
  <si>
    <t>-1093794287</t>
  </si>
  <si>
    <t>"oprava v rámci břehů - 5%"(37+37)*0,05</t>
  </si>
  <si>
    <t>"rybochod - rampa"14</t>
  </si>
  <si>
    <t>-889005127</t>
  </si>
  <si>
    <t>-1186500872</t>
  </si>
  <si>
    <t>"dlažby na LB a PB- 20%"(37+37)*0,2</t>
  </si>
  <si>
    <t>426513381</t>
  </si>
  <si>
    <t>"práh a předpráh"(2,9+11)*1,3+10*1,5+15*0,8</t>
  </si>
  <si>
    <t>1118637315</t>
  </si>
  <si>
    <t>-1803738013</t>
  </si>
  <si>
    <t>1496026493</t>
  </si>
  <si>
    <t>496611767</t>
  </si>
  <si>
    <t>-1587416975</t>
  </si>
  <si>
    <t>"kce spádového stupně"(2,9+11)*1,3+10*1,5+15*0,8+37+37</t>
  </si>
  <si>
    <t>-980434156</t>
  </si>
  <si>
    <t>2058907826</t>
  </si>
  <si>
    <t>47,792*19 'Přepočtené koeficientem množství</t>
  </si>
  <si>
    <t>502322667</t>
  </si>
  <si>
    <t>-941843600</t>
  </si>
  <si>
    <t>3.5 - SO 037 - ř.km 32,310 - oprava spádového stupně</t>
  </si>
  <si>
    <t>-1725560893</t>
  </si>
  <si>
    <t>-398242231</t>
  </si>
  <si>
    <t>"nános ve vývaru"10,7*8,5*0,2</t>
  </si>
  <si>
    <t>153548724</t>
  </si>
  <si>
    <t>"dno před a za stupněm"2*9,5*1,2</t>
  </si>
  <si>
    <t>130908866</t>
  </si>
  <si>
    <t>-50991547</t>
  </si>
  <si>
    <t>40,99*10 'Přepočtené koeficientem množství</t>
  </si>
  <si>
    <t>1418223963</t>
  </si>
  <si>
    <t>-1789926580</t>
  </si>
  <si>
    <t>-1267789743</t>
  </si>
  <si>
    <t>1728374720</t>
  </si>
  <si>
    <t>"rybochod - rampa"9*1,5+14,5*0,5*0,3+1,5*0,8</t>
  </si>
  <si>
    <t>-1941800999</t>
  </si>
  <si>
    <t>"rybochod - rampa"14,5*(1,6+0,5)+1,5*1,5</t>
  </si>
  <si>
    <t>-1374631470</t>
  </si>
  <si>
    <t>1409170056</t>
  </si>
  <si>
    <t>695981259</t>
  </si>
  <si>
    <t>1806111102</t>
  </si>
  <si>
    <t>468731699</t>
  </si>
  <si>
    <t>2108244649</t>
  </si>
  <si>
    <t>"dno před a za stupněm"2*9,5*2</t>
  </si>
  <si>
    <t>585892402</t>
  </si>
  <si>
    <t>"oprava v rámci břehů - 5%"(30+42)*0,05</t>
  </si>
  <si>
    <t>898685557</t>
  </si>
  <si>
    <t>-1365936695</t>
  </si>
  <si>
    <t>"dlažby na LB a PB- 20%"(30+42)*0,2</t>
  </si>
  <si>
    <t>-1157080502</t>
  </si>
  <si>
    <t>"práh a předpráh"(3,1+12,6)*1,3+14,35*1,2+14,9*0,8</t>
  </si>
  <si>
    <t>1740715685</t>
  </si>
  <si>
    <t>-1123602564</t>
  </si>
  <si>
    <t>-193368473</t>
  </si>
  <si>
    <t>-1143306210</t>
  </si>
  <si>
    <t>1791751689</t>
  </si>
  <si>
    <t>"kce spádového stupně"(3,1+12,6)*1,3+14,35*1,2+14,9*0,8+30+42</t>
  </si>
  <si>
    <t>-1157128431</t>
  </si>
  <si>
    <t>1407322502</t>
  </si>
  <si>
    <t>48,113*19 'Přepočtené koeficientem množství</t>
  </si>
  <si>
    <t>-930825950</t>
  </si>
  <si>
    <t>950579517</t>
  </si>
  <si>
    <t>3.6 - SO 038 - ř.km 32,410 - oprava spádového stupně</t>
  </si>
  <si>
    <t>-914399512</t>
  </si>
  <si>
    <t>-1700135226</t>
  </si>
  <si>
    <t>360185370</t>
  </si>
  <si>
    <t>-1771039520</t>
  </si>
  <si>
    <t>2077400604</t>
  </si>
  <si>
    <t>1557550234</t>
  </si>
  <si>
    <t>241226615</t>
  </si>
  <si>
    <t>2025126093</t>
  </si>
  <si>
    <t>248349836</t>
  </si>
  <si>
    <t>-701306253</t>
  </si>
  <si>
    <t>-156092757</t>
  </si>
  <si>
    <t>-2739177</t>
  </si>
  <si>
    <t>-290083301</t>
  </si>
  <si>
    <t>1701181930</t>
  </si>
  <si>
    <t>-2027298041</t>
  </si>
  <si>
    <t>2146495370</t>
  </si>
  <si>
    <t>266334087</t>
  </si>
  <si>
    <t>797641922</t>
  </si>
  <si>
    <t>-544442840</t>
  </si>
  <si>
    <t>-530780863</t>
  </si>
  <si>
    <t>-544665498</t>
  </si>
  <si>
    <t>901039507</t>
  </si>
  <si>
    <t>2071354213</t>
  </si>
  <si>
    <t>1662075675</t>
  </si>
  <si>
    <t>-1478824779</t>
  </si>
  <si>
    <t>848452291</t>
  </si>
  <si>
    <t>-972051315</t>
  </si>
  <si>
    <t>2055806638</t>
  </si>
  <si>
    <t>595009267</t>
  </si>
  <si>
    <t>3.7 - SO 0312 - ř.km 32,610 - oprava balvanitého skluzu</t>
  </si>
  <si>
    <t>1729104973</t>
  </si>
  <si>
    <t>"dno před a za skluzem"9*2+9*3,75</t>
  </si>
  <si>
    <t>866768209</t>
  </si>
  <si>
    <t>-1178202635</t>
  </si>
  <si>
    <t>51,75*10 'Přepočtené koeficientem množství</t>
  </si>
  <si>
    <t>595874619</t>
  </si>
  <si>
    <t>135629439</t>
  </si>
  <si>
    <t>888422616</t>
  </si>
  <si>
    <t>"doplnění obkladového zdiva v rámci prahu a předprahu"1</t>
  </si>
  <si>
    <t>-1848097328</t>
  </si>
  <si>
    <t>-1755942833</t>
  </si>
  <si>
    <t>"dno před a za skluzem"9*2+9*4,8</t>
  </si>
  <si>
    <t>-1827627676</t>
  </si>
  <si>
    <t>"oprava dlažby na březích"2*10*0,3</t>
  </si>
  <si>
    <t>-1709467076</t>
  </si>
  <si>
    <t>"kce balvanitého skluzu"15*1+15*0,8+10*2,5*1,2+10*2,5*1,2</t>
  </si>
  <si>
    <t>1277688412</t>
  </si>
  <si>
    <t>"dlažby na LB a PB - 20%"(10*2,5*1,2+10*2,5*1,2)*0,2</t>
  </si>
  <si>
    <t>-159915319</t>
  </si>
  <si>
    <t>"práh a předpráh"15*1+15*0,8</t>
  </si>
  <si>
    <t>-1519907407</t>
  </si>
  <si>
    <t>-2070471627</t>
  </si>
  <si>
    <t>696457401</t>
  </si>
  <si>
    <t>-1688974880</t>
  </si>
  <si>
    <t>574908410</t>
  </si>
  <si>
    <t>-432508304</t>
  </si>
  <si>
    <t>989477258</t>
  </si>
  <si>
    <t>1251867674</t>
  </si>
  <si>
    <t>3.8 - SO 0317 - ř.km 33,048 - oprava balvanitého skluzu</t>
  </si>
  <si>
    <t>-1557855929</t>
  </si>
  <si>
    <t>1205751522</t>
  </si>
  <si>
    <t>2067892116</t>
  </si>
  <si>
    <t>1125850766</t>
  </si>
  <si>
    <t>-461904099</t>
  </si>
  <si>
    <t>-1650244711</t>
  </si>
  <si>
    <t>1120850643</t>
  </si>
  <si>
    <t>-725229946</t>
  </si>
  <si>
    <t>1013664483</t>
  </si>
  <si>
    <t>"oprava dlažby na březích"3*10*0,3</t>
  </si>
  <si>
    <t>-689740862</t>
  </si>
  <si>
    <t>"kce balvanitého skluzu"14,5*1+14,5*0,8+10*2,25*1,2+10*2,25*1,2+10*2,25*1,2</t>
  </si>
  <si>
    <t>673988584</t>
  </si>
  <si>
    <t>"dlažby na LB a PB - 20%"(10*2,25*1,2+10*2,25*1,2+10*2,25*1,2)*0,2</t>
  </si>
  <si>
    <t>1684010915</t>
  </si>
  <si>
    <t>"práh a předpráh"14,5*1+14,5*0,8</t>
  </si>
  <si>
    <t>-605053240</t>
  </si>
  <si>
    <t>183479940</t>
  </si>
  <si>
    <t>-1169707855</t>
  </si>
  <si>
    <t>-1919842909</t>
  </si>
  <si>
    <t>-1776829685</t>
  </si>
  <si>
    <t>1237652176</t>
  </si>
  <si>
    <t>1848799015</t>
  </si>
  <si>
    <t>-193740708</t>
  </si>
  <si>
    <t>3.9 - SO 0318 - ř.km 33,120 - oprava balvanitého skluzu</t>
  </si>
  <si>
    <t>462969954</t>
  </si>
  <si>
    <t>-602299005</t>
  </si>
  <si>
    <t>-292141063</t>
  </si>
  <si>
    <t>439544111</t>
  </si>
  <si>
    <t>2045044908</t>
  </si>
  <si>
    <t>1570174072</t>
  </si>
  <si>
    <t>-284780052</t>
  </si>
  <si>
    <t>1716174604</t>
  </si>
  <si>
    <t>1670152645</t>
  </si>
  <si>
    <t>-1382391475</t>
  </si>
  <si>
    <t>"kce balvanitého skluzu"12*1+12,4*0,8+10*2+10*2,3</t>
  </si>
  <si>
    <t>-1402988843</t>
  </si>
  <si>
    <t>"dlažby na LB a PB - 20%"(10*2+10*2,3)*0,2</t>
  </si>
  <si>
    <t>-285019358</t>
  </si>
  <si>
    <t>"práh a předpráh"12*1+12,4*0,8</t>
  </si>
  <si>
    <t>-2052204272</t>
  </si>
  <si>
    <t>1388427979</t>
  </si>
  <si>
    <t>-776328154</t>
  </si>
  <si>
    <t>104004583</t>
  </si>
  <si>
    <t>-589929777</t>
  </si>
  <si>
    <t>1745136779</t>
  </si>
  <si>
    <t>-2085187209</t>
  </si>
  <si>
    <t>-267937446</t>
  </si>
  <si>
    <t>042_PŠ 2. etapa - SO 04 - ř.km 29,864 - 30,057</t>
  </si>
  <si>
    <t>KN Rejhotice</t>
  </si>
  <si>
    <t>R11001</t>
  </si>
  <si>
    <t>Zpevnění příjezdové cesty a zřízení sjezdu do koryta</t>
  </si>
  <si>
    <t>-1549338588</t>
  </si>
  <si>
    <t>Poznámka k položce:
- přístup podél levého břehu
- manipulační pruh šířky 4,0 m
- položení separační geotextílie 300 g/m2
- zřízení podsypu tl. 15 cm ŠTP (dodávka + montáž)
- opevnění silničními panely</t>
  </si>
  <si>
    <t>"celková délka sjezdu - 90 m"90*4</t>
  </si>
  <si>
    <t>R11004</t>
  </si>
  <si>
    <t>-491702749</t>
  </si>
  <si>
    <t>-1748364696</t>
  </si>
  <si>
    <t>https://podminky.urs.cz/item/CS_URS_2021_01/129253201</t>
  </si>
  <si>
    <t>Poznámka k položce:
- dle kubaturového listu</t>
  </si>
  <si>
    <t>"SO 044 ř.km 29,925 - 30,015"270</t>
  </si>
  <si>
    <t>1331033997</t>
  </si>
  <si>
    <t>https://podminky.urs.cz/item/CS_URS_2021_01/132351103</t>
  </si>
  <si>
    <t xml:space="preserve">"SO 043 ř.km 30,014 - 30,057"23*1,1+10*0,9 </t>
  </si>
  <si>
    <t>Zřízení pažení a rozepření stěn rýh pro podzemní vedení příložné pro jakoukoliv mezerovitost, hloubky do 4 m</t>
  </si>
  <si>
    <t>-1999265716</t>
  </si>
  <si>
    <t>https://podminky.urs.cz/item/CS_URS_2021_01/151101102</t>
  </si>
  <si>
    <t>"SO 043 ř.km 30,014 - 30,057"5*3,5</t>
  </si>
  <si>
    <t>1294647176</t>
  </si>
  <si>
    <t>https://podminky.urs.cz/item/CS_URS_2021_01/151101112</t>
  </si>
  <si>
    <t>-1604587044</t>
  </si>
  <si>
    <t>https://podminky.urs.cz/item/CS_URS_2021_01/162751117</t>
  </si>
  <si>
    <t>-38271849</t>
  </si>
  <si>
    <t>https://podminky.urs.cz/item/CS_URS_2021_01/162751119</t>
  </si>
  <si>
    <t>270*7 'Přepočtené koeficientem množství</t>
  </si>
  <si>
    <t>666765993</t>
  </si>
  <si>
    <t>https://podminky.urs.cz/item/CS_URS_2021_01/162751137</t>
  </si>
  <si>
    <t>-598376241</t>
  </si>
  <si>
    <t>https://podminky.urs.cz/item/CS_URS_2021_01/162751139</t>
  </si>
  <si>
    <t>34,3*7 'Přepočtené koeficientem množství</t>
  </si>
  <si>
    <t>-787195855</t>
  </si>
  <si>
    <t>https://podminky.urs.cz/item/CS_URS_2021_01/167151103</t>
  </si>
  <si>
    <t>-438693122</t>
  </si>
  <si>
    <t>https://podminky.urs.cz/item/CS_URS_2021_01/171151112</t>
  </si>
  <si>
    <t>1273070424</t>
  </si>
  <si>
    <t>https://podminky.urs.cz/item/CS_URS_2021_01/171251201</t>
  </si>
  <si>
    <t>1897952958</t>
  </si>
  <si>
    <t>-535017346</t>
  </si>
  <si>
    <t>https://podminky.urs.cz/item/CS_URS_2021_01/182151112</t>
  </si>
  <si>
    <t>Poznámka k položce:
- opevnění břehu</t>
  </si>
  <si>
    <t>"SO 043 ř.km 30,014 - 30,057"23*3,8+10*1</t>
  </si>
  <si>
    <t>-819610199</t>
  </si>
  <si>
    <t>https://podminky.urs.cz/item/CS_URS_2021_01/462514161</t>
  </si>
  <si>
    <t>"SO 043 ř.km 30,014 - 30,057"23*1,1</t>
  </si>
  <si>
    <t>-564422370</t>
  </si>
  <si>
    <t>https://podminky.urs.cz/item/CS_URS_2021_01/462514169</t>
  </si>
  <si>
    <t>"SO 043 ř.km 30,014 - 30,057"23*1</t>
  </si>
  <si>
    <t>463212111</t>
  </si>
  <si>
    <t>Rovnanina z lomového kamene upraveného, tříděného jakékoliv tloušťky rovnaniny s vyklínováním spár a dutin úlomky kamene</t>
  </si>
  <si>
    <t>-829687402</t>
  </si>
  <si>
    <t>https://podminky.urs.cz/item/CS_URS_2021_01/463212111</t>
  </si>
  <si>
    <t>"SO 043 ř.km 30,014 - 30,057"23*3,8*0,5+10*1</t>
  </si>
  <si>
    <t>463212191</t>
  </si>
  <si>
    <t>Rovnanina z lomového kamene upraveného, tříděného Příplatek k cenám za vypracování líce</t>
  </si>
  <si>
    <t>947343728</t>
  </si>
  <si>
    <t>https://podminky.urs.cz/item/CS_URS_2021_01/463212191</t>
  </si>
  <si>
    <t>Zdivo z těžkého lomého kamene</t>
  </si>
  <si>
    <t>-1541479423</t>
  </si>
  <si>
    <t>"SO 043 ř.km 30,014 - 30,057"6,25+10</t>
  </si>
  <si>
    <t>2038001165</t>
  </si>
  <si>
    <t>https://podminky.urs.cz/item/CS_URS_2021_01/998332011</t>
  </si>
  <si>
    <t>051_PŠ - SO 05 - ř.km 30,095 - 30,197</t>
  </si>
  <si>
    <t>-1812042146</t>
  </si>
  <si>
    <t>129951114</t>
  </si>
  <si>
    <t>Bourání konstrukcí v odkopávkách a prokopávkách strojně s přemístěním suti na hromady na vzdálenost do 20 m nebo s naložením na dopravní prostředek ze zdiva kamenného, pro jakýkoliv druh kamene na sucho</t>
  </si>
  <si>
    <t>-2120944774</t>
  </si>
  <si>
    <t>https://podminky.urs.cz/item/CS_URS_2021_01/129951114</t>
  </si>
  <si>
    <t>"SO 053 ř.km 30,160 40 - 30,197"36,6*1,6</t>
  </si>
  <si>
    <t>-1855902464</t>
  </si>
  <si>
    <t>"SO 053 ř.km 30,160 40 - 30,197"36,6*2</t>
  </si>
  <si>
    <t>1274531574</t>
  </si>
  <si>
    <t>-484455173</t>
  </si>
  <si>
    <t>191372345</t>
  </si>
  <si>
    <t>58,56*7 'Přepočtené koeficientem množství</t>
  </si>
  <si>
    <t>113647043</t>
  </si>
  <si>
    <t>113329118</t>
  </si>
  <si>
    <t>991376535</t>
  </si>
  <si>
    <t>988329863</t>
  </si>
  <si>
    <t>-923435858</t>
  </si>
  <si>
    <t>062_PŠ 2. etapa - SO 06 - ř.km 30,197 - 30,251 40</t>
  </si>
  <si>
    <t>Zpevnění příjezdové cesty a zřízení sjezdu do koryta toku</t>
  </si>
  <si>
    <t>961259448</t>
  </si>
  <si>
    <t>"pro celý stavební objekt"45*4</t>
  </si>
  <si>
    <t>-1147092895</t>
  </si>
  <si>
    <t>"SO 063 ř.km 30,197 - 30,251 40"100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</si>
  <si>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</si>
  <si>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</si>
  <si>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-994469432</t>
  </si>
  <si>
    <t>https://podminky.urs.cz/item/CS_URS_2021_01/162751157</t>
  </si>
  <si>
    <t>162751159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</si>
  <si>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</si>
  <si>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-1554031330</t>
  </si>
  <si>
    <t>https://podminky.urs.cz/item/CS_URS_2021_01/162751159</t>
  </si>
  <si>
    <t>100*7 'Přepočtené koeficientem množství</t>
  </si>
  <si>
    <t>1705937997</t>
  </si>
  <si>
    <t>-550218753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</si>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</sst>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253201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751137" TargetMode="External" /><Relationship Id="rId5" Type="http://schemas.openxmlformats.org/officeDocument/2006/relationships/hyperlink" Target="https://podminky.urs.cz/item/CS_URS_2021_02/162751139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321213345" TargetMode="External" /><Relationship Id="rId8" Type="http://schemas.openxmlformats.org/officeDocument/2006/relationships/hyperlink" Target="https://podminky.urs.cz/item/CS_URS_2021_01/321321116" TargetMode="External" /><Relationship Id="rId9" Type="http://schemas.openxmlformats.org/officeDocument/2006/relationships/hyperlink" Target="https://podminky.urs.cz/item/CS_URS_2021_01/321351010" TargetMode="External" /><Relationship Id="rId10" Type="http://schemas.openxmlformats.org/officeDocument/2006/relationships/hyperlink" Target="https://podminky.urs.cz/item/CS_URS_2021_01/321352010" TargetMode="External" /><Relationship Id="rId11" Type="http://schemas.openxmlformats.org/officeDocument/2006/relationships/hyperlink" Target="https://podminky.urs.cz/item/CS_URS_2021_02/321366112" TargetMode="External" /><Relationship Id="rId12" Type="http://schemas.openxmlformats.org/officeDocument/2006/relationships/hyperlink" Target="https://podminky.urs.cz/item/CS_URS_2021_02/462514161" TargetMode="External" /><Relationship Id="rId13" Type="http://schemas.openxmlformats.org/officeDocument/2006/relationships/hyperlink" Target="https://podminky.urs.cz/item/CS_URS_2021_02/462514169" TargetMode="External" /><Relationship Id="rId14" Type="http://schemas.openxmlformats.org/officeDocument/2006/relationships/hyperlink" Target="https://podminky.urs.cz/item/CS_URS_2021_02/465511513" TargetMode="External" /><Relationship Id="rId15" Type="http://schemas.openxmlformats.org/officeDocument/2006/relationships/hyperlink" Target="https://podminky.urs.cz/item/CS_URS_2021_02/938903111" TargetMode="External" /><Relationship Id="rId16" Type="http://schemas.openxmlformats.org/officeDocument/2006/relationships/hyperlink" Target="https://podminky.urs.cz/item/CS_URS_2021_02/938903113" TargetMode="External" /><Relationship Id="rId17" Type="http://schemas.openxmlformats.org/officeDocument/2006/relationships/hyperlink" Target="https://podminky.urs.cz/item/CS_URS_2021_02/985131111" TargetMode="External" /><Relationship Id="rId18" Type="http://schemas.openxmlformats.org/officeDocument/2006/relationships/hyperlink" Target="https://podminky.urs.cz/item/CS_URS_2021_02/985232111" TargetMode="External" /><Relationship Id="rId19" Type="http://schemas.openxmlformats.org/officeDocument/2006/relationships/hyperlink" Target="https://podminky.urs.cz/item/CS_URS_2021_02/985233111" TargetMode="External" /><Relationship Id="rId20" Type="http://schemas.openxmlformats.org/officeDocument/2006/relationships/hyperlink" Target="https://podminky.urs.cz/item/CS_URS_2021_02/R985131111" TargetMode="External" /><Relationship Id="rId21" Type="http://schemas.openxmlformats.org/officeDocument/2006/relationships/hyperlink" Target="https://podminky.urs.cz/item/CS_URS_2021_02/997002511" TargetMode="External" /><Relationship Id="rId22" Type="http://schemas.openxmlformats.org/officeDocument/2006/relationships/hyperlink" Target="https://podminky.urs.cz/item/CS_URS_2021_02/997002519" TargetMode="External" /><Relationship Id="rId23" Type="http://schemas.openxmlformats.org/officeDocument/2006/relationships/hyperlink" Target="https://podminky.urs.cz/item/CS_URS_2021_02/997013601" TargetMode="External" /><Relationship Id="rId24" Type="http://schemas.openxmlformats.org/officeDocument/2006/relationships/hyperlink" Target="https://podminky.urs.cz/item/CS_URS_2021_02/998332011" TargetMode="External" /><Relationship Id="rId2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751137" TargetMode="External" /><Relationship Id="rId5" Type="http://schemas.openxmlformats.org/officeDocument/2006/relationships/hyperlink" Target="https://podminky.urs.cz/item/CS_URS_2021_02/162751139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321213345" TargetMode="External" /><Relationship Id="rId8" Type="http://schemas.openxmlformats.org/officeDocument/2006/relationships/hyperlink" Target="https://podminky.urs.cz/item/CS_URS_2021_02/321321116" TargetMode="External" /><Relationship Id="rId9" Type="http://schemas.openxmlformats.org/officeDocument/2006/relationships/hyperlink" Target="https://podminky.urs.cz/item/CS_URS_2021_02/321351010" TargetMode="External" /><Relationship Id="rId10" Type="http://schemas.openxmlformats.org/officeDocument/2006/relationships/hyperlink" Target="https://podminky.urs.cz/item/CS_URS_2021_02/321352010" TargetMode="External" /><Relationship Id="rId11" Type="http://schemas.openxmlformats.org/officeDocument/2006/relationships/hyperlink" Target="https://podminky.urs.cz/item/CS_URS_2021_02/321366112" TargetMode="External" /><Relationship Id="rId12" Type="http://schemas.openxmlformats.org/officeDocument/2006/relationships/hyperlink" Target="https://podminky.urs.cz/item/CS_URS_2021_02/462514161" TargetMode="External" /><Relationship Id="rId13" Type="http://schemas.openxmlformats.org/officeDocument/2006/relationships/hyperlink" Target="https://podminky.urs.cz/item/CS_URS_2021_02/462514169" TargetMode="External" /><Relationship Id="rId14" Type="http://schemas.openxmlformats.org/officeDocument/2006/relationships/hyperlink" Target="https://podminky.urs.cz/item/CS_URS_2021_02/465511513" TargetMode="External" /><Relationship Id="rId15" Type="http://schemas.openxmlformats.org/officeDocument/2006/relationships/hyperlink" Target="https://podminky.urs.cz/item/CS_URS_2021_02/938903111" TargetMode="External" /><Relationship Id="rId16" Type="http://schemas.openxmlformats.org/officeDocument/2006/relationships/hyperlink" Target="https://podminky.urs.cz/item/CS_URS_2021_02/938903113" TargetMode="External" /><Relationship Id="rId17" Type="http://schemas.openxmlformats.org/officeDocument/2006/relationships/hyperlink" Target="https://podminky.urs.cz/item/CS_URS_2021_02/985131111" TargetMode="External" /><Relationship Id="rId18" Type="http://schemas.openxmlformats.org/officeDocument/2006/relationships/hyperlink" Target="https://podminky.urs.cz/item/CS_URS_2021_02/985232111" TargetMode="External" /><Relationship Id="rId19" Type="http://schemas.openxmlformats.org/officeDocument/2006/relationships/hyperlink" Target="https://podminky.urs.cz/item/CS_URS_2021_02/985233111" TargetMode="External" /><Relationship Id="rId20" Type="http://schemas.openxmlformats.org/officeDocument/2006/relationships/hyperlink" Target="https://podminky.urs.cz/item/CS_URS_2021_02/R985131111" TargetMode="External" /><Relationship Id="rId21" Type="http://schemas.openxmlformats.org/officeDocument/2006/relationships/hyperlink" Target="https://podminky.urs.cz/item/CS_URS_2021_02/997002511" TargetMode="External" /><Relationship Id="rId22" Type="http://schemas.openxmlformats.org/officeDocument/2006/relationships/hyperlink" Target="https://podminky.urs.cz/item/CS_URS_2021_02/997002519" TargetMode="External" /><Relationship Id="rId23" Type="http://schemas.openxmlformats.org/officeDocument/2006/relationships/hyperlink" Target="https://podminky.urs.cz/item/CS_URS_2021_02/997013601" TargetMode="External" /><Relationship Id="rId24" Type="http://schemas.openxmlformats.org/officeDocument/2006/relationships/hyperlink" Target="https://podminky.urs.cz/item/CS_URS_2021_02/998332011" TargetMode="External" /><Relationship Id="rId25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751137" TargetMode="External" /><Relationship Id="rId5" Type="http://schemas.openxmlformats.org/officeDocument/2006/relationships/hyperlink" Target="https://podminky.urs.cz/item/CS_URS_2021_02/162751139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321213345" TargetMode="External" /><Relationship Id="rId8" Type="http://schemas.openxmlformats.org/officeDocument/2006/relationships/hyperlink" Target="https://podminky.urs.cz/item/CS_URS_2021_02/321321116" TargetMode="External" /><Relationship Id="rId9" Type="http://schemas.openxmlformats.org/officeDocument/2006/relationships/hyperlink" Target="https://podminky.urs.cz/item/CS_URS_2021_02/321351010" TargetMode="External" /><Relationship Id="rId10" Type="http://schemas.openxmlformats.org/officeDocument/2006/relationships/hyperlink" Target="https://podminky.urs.cz/item/CS_URS_2021_02/321352010" TargetMode="External" /><Relationship Id="rId11" Type="http://schemas.openxmlformats.org/officeDocument/2006/relationships/hyperlink" Target="https://podminky.urs.cz/item/CS_URS_2021_02/321366112" TargetMode="External" /><Relationship Id="rId12" Type="http://schemas.openxmlformats.org/officeDocument/2006/relationships/hyperlink" Target="https://podminky.urs.cz/item/CS_URS_2021_02/462514161" TargetMode="External" /><Relationship Id="rId13" Type="http://schemas.openxmlformats.org/officeDocument/2006/relationships/hyperlink" Target="https://podminky.urs.cz/item/CS_URS_2021_02/462514169" TargetMode="External" /><Relationship Id="rId14" Type="http://schemas.openxmlformats.org/officeDocument/2006/relationships/hyperlink" Target="https://podminky.urs.cz/item/CS_URS_2021_02/465511513" TargetMode="External" /><Relationship Id="rId15" Type="http://schemas.openxmlformats.org/officeDocument/2006/relationships/hyperlink" Target="https://podminky.urs.cz/item/CS_URS_2021_02/938903111" TargetMode="External" /><Relationship Id="rId16" Type="http://schemas.openxmlformats.org/officeDocument/2006/relationships/hyperlink" Target="https://podminky.urs.cz/item/CS_URS_2021_02/938903113" TargetMode="External" /><Relationship Id="rId17" Type="http://schemas.openxmlformats.org/officeDocument/2006/relationships/hyperlink" Target="https://podminky.urs.cz/item/CS_URS_2021_02/985131111" TargetMode="External" /><Relationship Id="rId18" Type="http://schemas.openxmlformats.org/officeDocument/2006/relationships/hyperlink" Target="https://podminky.urs.cz/item/CS_URS_2021_02/985232111" TargetMode="External" /><Relationship Id="rId19" Type="http://schemas.openxmlformats.org/officeDocument/2006/relationships/hyperlink" Target="https://podminky.urs.cz/item/CS_URS_2021_02/985233111" TargetMode="External" /><Relationship Id="rId20" Type="http://schemas.openxmlformats.org/officeDocument/2006/relationships/hyperlink" Target="https://podminky.urs.cz/item/CS_URS_2021_02/R985131111" TargetMode="External" /><Relationship Id="rId21" Type="http://schemas.openxmlformats.org/officeDocument/2006/relationships/hyperlink" Target="https://podminky.urs.cz/item/CS_URS_2021_02/997002511" TargetMode="External" /><Relationship Id="rId22" Type="http://schemas.openxmlformats.org/officeDocument/2006/relationships/hyperlink" Target="https://podminky.urs.cz/item/CS_URS_2021_02/997002519" TargetMode="External" /><Relationship Id="rId23" Type="http://schemas.openxmlformats.org/officeDocument/2006/relationships/hyperlink" Target="https://podminky.urs.cz/item/CS_URS_2021_02/997013601" TargetMode="External" /><Relationship Id="rId24" Type="http://schemas.openxmlformats.org/officeDocument/2006/relationships/hyperlink" Target="https://podminky.urs.cz/item/CS_URS_2021_02/998332011" TargetMode="External" /><Relationship Id="rId25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751137" TargetMode="External" /><Relationship Id="rId5" Type="http://schemas.openxmlformats.org/officeDocument/2006/relationships/hyperlink" Target="https://podminky.urs.cz/item/CS_URS_2021_02/162751139" TargetMode="External" /><Relationship Id="rId6" Type="http://schemas.openxmlformats.org/officeDocument/2006/relationships/hyperlink" Target="https://podminky.urs.cz/item/CS_URS_2021_02/171251201" TargetMode="External" /><Relationship Id="rId7" Type="http://schemas.openxmlformats.org/officeDocument/2006/relationships/hyperlink" Target="https://podminky.urs.cz/item/CS_URS_2021_02/321213345" TargetMode="External" /><Relationship Id="rId8" Type="http://schemas.openxmlformats.org/officeDocument/2006/relationships/hyperlink" Target="https://podminky.urs.cz/item/CS_URS_2021_02/321321116" TargetMode="External" /><Relationship Id="rId9" Type="http://schemas.openxmlformats.org/officeDocument/2006/relationships/hyperlink" Target="https://podminky.urs.cz/item/CS_URS_2021_02/321351010" TargetMode="External" /><Relationship Id="rId10" Type="http://schemas.openxmlformats.org/officeDocument/2006/relationships/hyperlink" Target="https://podminky.urs.cz/item/CS_URS_2021_02/321352010" TargetMode="External" /><Relationship Id="rId11" Type="http://schemas.openxmlformats.org/officeDocument/2006/relationships/hyperlink" Target="https://podminky.urs.cz/item/CS_URS_2021_02/321366112" TargetMode="External" /><Relationship Id="rId12" Type="http://schemas.openxmlformats.org/officeDocument/2006/relationships/hyperlink" Target="https://podminky.urs.cz/item/CS_URS_2021_02/462514161" TargetMode="External" /><Relationship Id="rId13" Type="http://schemas.openxmlformats.org/officeDocument/2006/relationships/hyperlink" Target="https://podminky.urs.cz/item/CS_URS_2021_02/462514169" TargetMode="External" /><Relationship Id="rId14" Type="http://schemas.openxmlformats.org/officeDocument/2006/relationships/hyperlink" Target="https://podminky.urs.cz/item/CS_URS_2021_02/465511513" TargetMode="External" /><Relationship Id="rId15" Type="http://schemas.openxmlformats.org/officeDocument/2006/relationships/hyperlink" Target="https://podminky.urs.cz/item/CS_URS_2021_02/938903111" TargetMode="External" /><Relationship Id="rId16" Type="http://schemas.openxmlformats.org/officeDocument/2006/relationships/hyperlink" Target="https://podminky.urs.cz/item/CS_URS_2021_02/938903113" TargetMode="External" /><Relationship Id="rId17" Type="http://schemas.openxmlformats.org/officeDocument/2006/relationships/hyperlink" Target="https://podminky.urs.cz/item/CS_URS_2021_02/985131111" TargetMode="External" /><Relationship Id="rId18" Type="http://schemas.openxmlformats.org/officeDocument/2006/relationships/hyperlink" Target="https://podminky.urs.cz/item/CS_URS_2021_02/985232111" TargetMode="External" /><Relationship Id="rId19" Type="http://schemas.openxmlformats.org/officeDocument/2006/relationships/hyperlink" Target="https://podminky.urs.cz/item/CS_URS_2021_02/985233111" TargetMode="External" /><Relationship Id="rId20" Type="http://schemas.openxmlformats.org/officeDocument/2006/relationships/hyperlink" Target="https://podminky.urs.cz/item/CS_URS_2021_02/R985131111" TargetMode="External" /><Relationship Id="rId21" Type="http://schemas.openxmlformats.org/officeDocument/2006/relationships/hyperlink" Target="https://podminky.urs.cz/item/CS_URS_2021_02/997002511" TargetMode="External" /><Relationship Id="rId22" Type="http://schemas.openxmlformats.org/officeDocument/2006/relationships/hyperlink" Target="https://podminky.urs.cz/item/CS_URS_2021_02/997002519" TargetMode="External" /><Relationship Id="rId23" Type="http://schemas.openxmlformats.org/officeDocument/2006/relationships/hyperlink" Target="https://podminky.urs.cz/item/CS_URS_2021_02/997013601" TargetMode="External" /><Relationship Id="rId24" Type="http://schemas.openxmlformats.org/officeDocument/2006/relationships/hyperlink" Target="https://podminky.urs.cz/item/CS_URS_2021_02/998332011" TargetMode="External" /><Relationship Id="rId25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351252" TargetMode="External" /><Relationship Id="rId2" Type="http://schemas.openxmlformats.org/officeDocument/2006/relationships/hyperlink" Target="https://podminky.urs.cz/item/CS_URS_2021_02/162751137" TargetMode="External" /><Relationship Id="rId3" Type="http://schemas.openxmlformats.org/officeDocument/2006/relationships/hyperlink" Target="https://podminky.urs.cz/item/CS_URS_2021_02/16275113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321213345" TargetMode="External" /><Relationship Id="rId6" Type="http://schemas.openxmlformats.org/officeDocument/2006/relationships/hyperlink" Target="https://podminky.urs.cz/item/CS_URS_2021_02/462514161" TargetMode="External" /><Relationship Id="rId7" Type="http://schemas.openxmlformats.org/officeDocument/2006/relationships/hyperlink" Target="https://podminky.urs.cz/item/CS_URS_2021_02/462514169" TargetMode="External" /><Relationship Id="rId8" Type="http://schemas.openxmlformats.org/officeDocument/2006/relationships/hyperlink" Target="https://podminky.urs.cz/item/CS_URS_2021_02/465511513" TargetMode="External" /><Relationship Id="rId9" Type="http://schemas.openxmlformats.org/officeDocument/2006/relationships/hyperlink" Target="https://podminky.urs.cz/item/CS_URS_2021_02/R985131111" TargetMode="External" /><Relationship Id="rId10" Type="http://schemas.openxmlformats.org/officeDocument/2006/relationships/hyperlink" Target="https://podminky.urs.cz/item/CS_URS_2021_02/938903111" TargetMode="External" /><Relationship Id="rId11" Type="http://schemas.openxmlformats.org/officeDocument/2006/relationships/hyperlink" Target="https://podminky.urs.cz/item/CS_URS_2021_02/938903113" TargetMode="External" /><Relationship Id="rId12" Type="http://schemas.openxmlformats.org/officeDocument/2006/relationships/hyperlink" Target="https://podminky.urs.cz/item/CS_URS_2021_02/985131111" TargetMode="External" /><Relationship Id="rId13" Type="http://schemas.openxmlformats.org/officeDocument/2006/relationships/hyperlink" Target="https://podminky.urs.cz/item/CS_URS_2021_02/985232111" TargetMode="External" /><Relationship Id="rId14" Type="http://schemas.openxmlformats.org/officeDocument/2006/relationships/hyperlink" Target="https://podminky.urs.cz/item/CS_URS_2021_02/985233111" TargetMode="External" /><Relationship Id="rId15" Type="http://schemas.openxmlformats.org/officeDocument/2006/relationships/hyperlink" Target="https://podminky.urs.cz/item/CS_URS_2021_02/997002511" TargetMode="External" /><Relationship Id="rId16" Type="http://schemas.openxmlformats.org/officeDocument/2006/relationships/hyperlink" Target="https://podminky.urs.cz/item/CS_URS_2021_02/997002519" TargetMode="External" /><Relationship Id="rId17" Type="http://schemas.openxmlformats.org/officeDocument/2006/relationships/hyperlink" Target="https://podminky.urs.cz/item/CS_URS_2021_02/997013601" TargetMode="External" /><Relationship Id="rId18" Type="http://schemas.openxmlformats.org/officeDocument/2006/relationships/hyperlink" Target="https://podminky.urs.cz/item/CS_URS_2021_02/998332011" TargetMode="External" /><Relationship Id="rId19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351252" TargetMode="External" /><Relationship Id="rId2" Type="http://schemas.openxmlformats.org/officeDocument/2006/relationships/hyperlink" Target="https://podminky.urs.cz/item/CS_URS_2021_02/162751137" TargetMode="External" /><Relationship Id="rId3" Type="http://schemas.openxmlformats.org/officeDocument/2006/relationships/hyperlink" Target="https://podminky.urs.cz/item/CS_URS_2021_02/16275113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321213345" TargetMode="External" /><Relationship Id="rId6" Type="http://schemas.openxmlformats.org/officeDocument/2006/relationships/hyperlink" Target="https://podminky.urs.cz/item/CS_URS_2021_02/462514161" TargetMode="External" /><Relationship Id="rId7" Type="http://schemas.openxmlformats.org/officeDocument/2006/relationships/hyperlink" Target="https://podminky.urs.cz/item/CS_URS_2021_02/462514169" TargetMode="External" /><Relationship Id="rId8" Type="http://schemas.openxmlformats.org/officeDocument/2006/relationships/hyperlink" Target="https://podminky.urs.cz/item/CS_URS_2021_02/465511513" TargetMode="External" /><Relationship Id="rId9" Type="http://schemas.openxmlformats.org/officeDocument/2006/relationships/hyperlink" Target="https://podminky.urs.cz/item/CS_URS_2021_02/R985131111" TargetMode="External" /><Relationship Id="rId10" Type="http://schemas.openxmlformats.org/officeDocument/2006/relationships/hyperlink" Target="https://podminky.urs.cz/item/CS_URS_2021_02/938903111" TargetMode="External" /><Relationship Id="rId11" Type="http://schemas.openxmlformats.org/officeDocument/2006/relationships/hyperlink" Target="https://podminky.urs.cz/item/CS_URS_2021_02/938903113" TargetMode="External" /><Relationship Id="rId12" Type="http://schemas.openxmlformats.org/officeDocument/2006/relationships/hyperlink" Target="https://podminky.urs.cz/item/CS_URS_2021_02/985131111" TargetMode="External" /><Relationship Id="rId13" Type="http://schemas.openxmlformats.org/officeDocument/2006/relationships/hyperlink" Target="https://podminky.urs.cz/item/CS_URS_2021_02/985232111" TargetMode="External" /><Relationship Id="rId14" Type="http://schemas.openxmlformats.org/officeDocument/2006/relationships/hyperlink" Target="https://podminky.urs.cz/item/CS_URS_2021_02/985233111" TargetMode="External" /><Relationship Id="rId15" Type="http://schemas.openxmlformats.org/officeDocument/2006/relationships/hyperlink" Target="https://podminky.urs.cz/item/CS_URS_2021_02/997002511" TargetMode="External" /><Relationship Id="rId16" Type="http://schemas.openxmlformats.org/officeDocument/2006/relationships/hyperlink" Target="https://podminky.urs.cz/item/CS_URS_2021_02/997002519" TargetMode="External" /><Relationship Id="rId17" Type="http://schemas.openxmlformats.org/officeDocument/2006/relationships/hyperlink" Target="https://podminky.urs.cz/item/CS_URS_2021_02/997013601" TargetMode="External" /><Relationship Id="rId18" Type="http://schemas.openxmlformats.org/officeDocument/2006/relationships/hyperlink" Target="https://podminky.urs.cz/item/CS_URS_2021_02/998332011" TargetMode="External" /><Relationship Id="rId19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351252" TargetMode="External" /><Relationship Id="rId2" Type="http://schemas.openxmlformats.org/officeDocument/2006/relationships/hyperlink" Target="https://podminky.urs.cz/item/CS_URS_2021_02/162751137" TargetMode="External" /><Relationship Id="rId3" Type="http://schemas.openxmlformats.org/officeDocument/2006/relationships/hyperlink" Target="https://podminky.urs.cz/item/CS_URS_2021_02/16275113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321213345" TargetMode="External" /><Relationship Id="rId6" Type="http://schemas.openxmlformats.org/officeDocument/2006/relationships/hyperlink" Target="https://podminky.urs.cz/item/CS_URS_2021_02/462514161" TargetMode="External" /><Relationship Id="rId7" Type="http://schemas.openxmlformats.org/officeDocument/2006/relationships/hyperlink" Target="https://podminky.urs.cz/item/CS_URS_2021_02/462514169" TargetMode="External" /><Relationship Id="rId8" Type="http://schemas.openxmlformats.org/officeDocument/2006/relationships/hyperlink" Target="https://podminky.urs.cz/item/CS_URS_2021_02/465511513" TargetMode="External" /><Relationship Id="rId9" Type="http://schemas.openxmlformats.org/officeDocument/2006/relationships/hyperlink" Target="https://podminky.urs.cz/item/CS_URS_2021_02/R985131111" TargetMode="External" /><Relationship Id="rId10" Type="http://schemas.openxmlformats.org/officeDocument/2006/relationships/hyperlink" Target="https://podminky.urs.cz/item/CS_URS_2021_02/938903111" TargetMode="External" /><Relationship Id="rId11" Type="http://schemas.openxmlformats.org/officeDocument/2006/relationships/hyperlink" Target="https://podminky.urs.cz/item/CS_URS_2021_02/938903113" TargetMode="External" /><Relationship Id="rId12" Type="http://schemas.openxmlformats.org/officeDocument/2006/relationships/hyperlink" Target="https://podminky.urs.cz/item/CS_URS_2021_02/985131111" TargetMode="External" /><Relationship Id="rId13" Type="http://schemas.openxmlformats.org/officeDocument/2006/relationships/hyperlink" Target="https://podminky.urs.cz/item/CS_URS_2021_02/985232111" TargetMode="External" /><Relationship Id="rId14" Type="http://schemas.openxmlformats.org/officeDocument/2006/relationships/hyperlink" Target="https://podminky.urs.cz/item/CS_URS_2021_02/985233111" TargetMode="External" /><Relationship Id="rId15" Type="http://schemas.openxmlformats.org/officeDocument/2006/relationships/hyperlink" Target="https://podminky.urs.cz/item/CS_URS_2021_02/997002511" TargetMode="External" /><Relationship Id="rId16" Type="http://schemas.openxmlformats.org/officeDocument/2006/relationships/hyperlink" Target="https://podminky.urs.cz/item/CS_URS_2021_02/997002519" TargetMode="External" /><Relationship Id="rId17" Type="http://schemas.openxmlformats.org/officeDocument/2006/relationships/hyperlink" Target="https://podminky.urs.cz/item/CS_URS_2021_02/997013601" TargetMode="External" /><Relationship Id="rId18" Type="http://schemas.openxmlformats.org/officeDocument/2006/relationships/hyperlink" Target="https://podminky.urs.cz/item/CS_URS_2021_02/998332011" TargetMode="External" /><Relationship Id="rId19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9253201" TargetMode="External" /><Relationship Id="rId2" Type="http://schemas.openxmlformats.org/officeDocument/2006/relationships/hyperlink" Target="https://podminky.urs.cz/item/CS_URS_2021_01/132351103" TargetMode="External" /><Relationship Id="rId3" Type="http://schemas.openxmlformats.org/officeDocument/2006/relationships/hyperlink" Target="https://podminky.urs.cz/item/CS_URS_2021_01/151101102" TargetMode="External" /><Relationship Id="rId4" Type="http://schemas.openxmlformats.org/officeDocument/2006/relationships/hyperlink" Target="https://podminky.urs.cz/item/CS_URS_2021_01/151101112" TargetMode="External" /><Relationship Id="rId5" Type="http://schemas.openxmlformats.org/officeDocument/2006/relationships/hyperlink" Target="https://podminky.urs.cz/item/CS_URS_2021_01/162751117" TargetMode="External" /><Relationship Id="rId6" Type="http://schemas.openxmlformats.org/officeDocument/2006/relationships/hyperlink" Target="https://podminky.urs.cz/item/CS_URS_2021_01/162751119" TargetMode="External" /><Relationship Id="rId7" Type="http://schemas.openxmlformats.org/officeDocument/2006/relationships/hyperlink" Target="https://podminky.urs.cz/item/CS_URS_2021_01/162751137" TargetMode="External" /><Relationship Id="rId8" Type="http://schemas.openxmlformats.org/officeDocument/2006/relationships/hyperlink" Target="https://podminky.urs.cz/item/CS_URS_2021_01/162751139" TargetMode="External" /><Relationship Id="rId9" Type="http://schemas.openxmlformats.org/officeDocument/2006/relationships/hyperlink" Target="https://podminky.urs.cz/item/CS_URS_2021_01/167151103" TargetMode="External" /><Relationship Id="rId10" Type="http://schemas.openxmlformats.org/officeDocument/2006/relationships/hyperlink" Target="https://podminky.urs.cz/item/CS_URS_2021_01/171151112" TargetMode="External" /><Relationship Id="rId11" Type="http://schemas.openxmlformats.org/officeDocument/2006/relationships/hyperlink" Target="https://podminky.urs.cz/item/CS_URS_2021_01/171251201" TargetMode="External" /><Relationship Id="rId12" Type="http://schemas.openxmlformats.org/officeDocument/2006/relationships/hyperlink" Target="https://podminky.urs.cz/item/CS_URS_2021_01/182151112" TargetMode="External" /><Relationship Id="rId13" Type="http://schemas.openxmlformats.org/officeDocument/2006/relationships/hyperlink" Target="https://podminky.urs.cz/item/CS_URS_2021_01/462514161" TargetMode="External" /><Relationship Id="rId14" Type="http://schemas.openxmlformats.org/officeDocument/2006/relationships/hyperlink" Target="https://podminky.urs.cz/item/CS_URS_2021_01/462514169" TargetMode="External" /><Relationship Id="rId15" Type="http://schemas.openxmlformats.org/officeDocument/2006/relationships/hyperlink" Target="https://podminky.urs.cz/item/CS_URS_2021_01/463212111" TargetMode="External" /><Relationship Id="rId16" Type="http://schemas.openxmlformats.org/officeDocument/2006/relationships/hyperlink" Target="https://podminky.urs.cz/item/CS_URS_2021_01/463212191" TargetMode="External" /><Relationship Id="rId17" Type="http://schemas.openxmlformats.org/officeDocument/2006/relationships/hyperlink" Target="https://podminky.urs.cz/item/CS_URS_2021_01/998332011" TargetMode="External" /><Relationship Id="rId18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9951114" TargetMode="External" /><Relationship Id="rId2" Type="http://schemas.openxmlformats.org/officeDocument/2006/relationships/hyperlink" Target="https://podminky.urs.cz/item/CS_URS_2021_01/151101102" TargetMode="External" /><Relationship Id="rId3" Type="http://schemas.openxmlformats.org/officeDocument/2006/relationships/hyperlink" Target="https://podminky.urs.cz/item/CS_URS_2021_01/151101112" TargetMode="External" /><Relationship Id="rId4" Type="http://schemas.openxmlformats.org/officeDocument/2006/relationships/hyperlink" Target="https://podminky.urs.cz/item/CS_URS_2021_01/162751137" TargetMode="External" /><Relationship Id="rId5" Type="http://schemas.openxmlformats.org/officeDocument/2006/relationships/hyperlink" Target="https://podminky.urs.cz/item/CS_URS_2021_01/162751139" TargetMode="External" /><Relationship Id="rId6" Type="http://schemas.openxmlformats.org/officeDocument/2006/relationships/hyperlink" Target="https://podminky.urs.cz/item/CS_URS_2021_01/171251201" TargetMode="External" /><Relationship Id="rId7" Type="http://schemas.openxmlformats.org/officeDocument/2006/relationships/hyperlink" Target="https://podminky.urs.cz/item/CS_URS_2021_01/998332011" TargetMode="External" /><Relationship Id="rId8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9253201" TargetMode="External" /><Relationship Id="rId2" Type="http://schemas.openxmlformats.org/officeDocument/2006/relationships/hyperlink" Target="https://podminky.urs.cz/item/CS_URS_2021_01/162751157" TargetMode="External" /><Relationship Id="rId3" Type="http://schemas.openxmlformats.org/officeDocument/2006/relationships/hyperlink" Target="https://podminky.urs.cz/item/CS_URS_2021_01/162751159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51101102" TargetMode="External" /><Relationship Id="rId5" Type="http://schemas.openxmlformats.org/officeDocument/2006/relationships/hyperlink" Target="https://podminky.urs.cz/item/CS_URS_2021_02/151101112" TargetMode="External" /><Relationship Id="rId6" Type="http://schemas.openxmlformats.org/officeDocument/2006/relationships/hyperlink" Target="https://podminky.urs.cz/item/CS_URS_2021_02/162351123" TargetMode="External" /><Relationship Id="rId7" Type="http://schemas.openxmlformats.org/officeDocument/2006/relationships/hyperlink" Target="https://podminky.urs.cz/item/CS_URS_2021_02/171151112" TargetMode="External" /><Relationship Id="rId8" Type="http://schemas.openxmlformats.org/officeDocument/2006/relationships/hyperlink" Target="https://podminky.urs.cz/item/CS_URS_2021_02/321213345" TargetMode="External" /><Relationship Id="rId9" Type="http://schemas.openxmlformats.org/officeDocument/2006/relationships/hyperlink" Target="https://podminky.urs.cz/item/CS_URS_2021_02/321321116" TargetMode="External" /><Relationship Id="rId10" Type="http://schemas.openxmlformats.org/officeDocument/2006/relationships/hyperlink" Target="https://podminky.urs.cz/item/CS_URS_2021_02/321351010" TargetMode="External" /><Relationship Id="rId11" Type="http://schemas.openxmlformats.org/officeDocument/2006/relationships/hyperlink" Target="https://podminky.urs.cz/item/CS_URS_2021_02/321352010" TargetMode="External" /><Relationship Id="rId12" Type="http://schemas.openxmlformats.org/officeDocument/2006/relationships/hyperlink" Target="https://podminky.urs.cz/item/CS_URS_2021_02/321366112" TargetMode="External" /><Relationship Id="rId13" Type="http://schemas.openxmlformats.org/officeDocument/2006/relationships/hyperlink" Target="https://podminky.urs.cz/item/CS_URS_2021_02/462514161" TargetMode="External" /><Relationship Id="rId14" Type="http://schemas.openxmlformats.org/officeDocument/2006/relationships/hyperlink" Target="https://podminky.urs.cz/item/CS_URS_2021_02/462514169" TargetMode="External" /><Relationship Id="rId15" Type="http://schemas.openxmlformats.org/officeDocument/2006/relationships/hyperlink" Target="https://podminky.urs.cz/item/CS_URS_2021_02/465511513" TargetMode="External" /><Relationship Id="rId16" Type="http://schemas.openxmlformats.org/officeDocument/2006/relationships/hyperlink" Target="https://podminky.urs.cz/item/CS_URS_2021_02/938903111" TargetMode="External" /><Relationship Id="rId17" Type="http://schemas.openxmlformats.org/officeDocument/2006/relationships/hyperlink" Target="https://podminky.urs.cz/item/CS_URS_2021_02/938903113" TargetMode="External" /><Relationship Id="rId18" Type="http://schemas.openxmlformats.org/officeDocument/2006/relationships/hyperlink" Target="https://podminky.urs.cz/item/CS_URS_2021_02/985131111" TargetMode="External" /><Relationship Id="rId19" Type="http://schemas.openxmlformats.org/officeDocument/2006/relationships/hyperlink" Target="https://podminky.urs.cz/item/CS_URS_2021_02/985232111" TargetMode="External" /><Relationship Id="rId20" Type="http://schemas.openxmlformats.org/officeDocument/2006/relationships/hyperlink" Target="https://podminky.urs.cz/item/CS_URS_2021_02/985233111" TargetMode="External" /><Relationship Id="rId21" Type="http://schemas.openxmlformats.org/officeDocument/2006/relationships/hyperlink" Target="https://podminky.urs.cz/item/CS_URS_2021_02/R985131111" TargetMode="External" /><Relationship Id="rId22" Type="http://schemas.openxmlformats.org/officeDocument/2006/relationships/hyperlink" Target="https://podminky.urs.cz/item/CS_URS_2021_02/997002511" TargetMode="External" /><Relationship Id="rId23" Type="http://schemas.openxmlformats.org/officeDocument/2006/relationships/hyperlink" Target="https://podminky.urs.cz/item/CS_URS_2021_02/997002519" TargetMode="External" /><Relationship Id="rId24" Type="http://schemas.openxmlformats.org/officeDocument/2006/relationships/hyperlink" Target="https://podminky.urs.cz/item/CS_URS_2021_02/997013601" TargetMode="External" /><Relationship Id="rId25" Type="http://schemas.openxmlformats.org/officeDocument/2006/relationships/hyperlink" Target="https://podminky.urs.cz/item/CS_URS_2021_02/998332011" TargetMode="External" /><Relationship Id="rId2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253201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351104" TargetMode="External" /><Relationship Id="rId2" Type="http://schemas.openxmlformats.org/officeDocument/2006/relationships/hyperlink" Target="https://podminky.urs.cz/item/CS_URS_2021_02/151101102" TargetMode="External" /><Relationship Id="rId3" Type="http://schemas.openxmlformats.org/officeDocument/2006/relationships/hyperlink" Target="https://podminky.urs.cz/item/CS_URS_2021_02/151101112" TargetMode="External" /><Relationship Id="rId4" Type="http://schemas.openxmlformats.org/officeDocument/2006/relationships/hyperlink" Target="https://podminky.urs.cz/item/CS_URS_2021_02/162351123" TargetMode="External" /><Relationship Id="rId5" Type="http://schemas.openxmlformats.org/officeDocument/2006/relationships/hyperlink" Target="https://podminky.urs.cz/item/CS_URS_2021_02/171151112" TargetMode="External" /><Relationship Id="rId6" Type="http://schemas.openxmlformats.org/officeDocument/2006/relationships/hyperlink" Target="https://podminky.urs.cz/item/CS_URS_2021_02/321222111" TargetMode="External" /><Relationship Id="rId7" Type="http://schemas.openxmlformats.org/officeDocument/2006/relationships/hyperlink" Target="https://podminky.urs.cz/item/CS_URS_2021_02/58381079" TargetMode="External" /><Relationship Id="rId8" Type="http://schemas.openxmlformats.org/officeDocument/2006/relationships/hyperlink" Target="https://podminky.urs.cz/item/CS_URS_2021_02/321321116" TargetMode="External" /><Relationship Id="rId9" Type="http://schemas.openxmlformats.org/officeDocument/2006/relationships/hyperlink" Target="https://podminky.urs.cz/item/CS_URS_2021_02/321351010" TargetMode="External" /><Relationship Id="rId10" Type="http://schemas.openxmlformats.org/officeDocument/2006/relationships/hyperlink" Target="https://podminky.urs.cz/item/CS_URS_2021_02/321352010" TargetMode="External" /><Relationship Id="rId11" Type="http://schemas.openxmlformats.org/officeDocument/2006/relationships/hyperlink" Target="https://podminky.urs.cz/item/CS_URS_2021_02/321366111" TargetMode="External" /><Relationship Id="rId12" Type="http://schemas.openxmlformats.org/officeDocument/2006/relationships/hyperlink" Target="https://podminky.urs.cz/item/CS_URS_2021_02/321368211" TargetMode="External" /><Relationship Id="rId13" Type="http://schemas.openxmlformats.org/officeDocument/2006/relationships/hyperlink" Target="https://podminky.urs.cz/item/CS_URS_2021_02/451317124" TargetMode="External" /><Relationship Id="rId14" Type="http://schemas.openxmlformats.org/officeDocument/2006/relationships/hyperlink" Target="https://podminky.urs.cz/item/CS_URS_2021_02/462514161" TargetMode="External" /><Relationship Id="rId15" Type="http://schemas.openxmlformats.org/officeDocument/2006/relationships/hyperlink" Target="https://podminky.urs.cz/item/CS_URS_2021_02/462514169" TargetMode="External" /><Relationship Id="rId16" Type="http://schemas.openxmlformats.org/officeDocument/2006/relationships/hyperlink" Target="https://podminky.urs.cz/item/CS_URS_2021_02/465511523" TargetMode="External" /><Relationship Id="rId17" Type="http://schemas.openxmlformats.org/officeDocument/2006/relationships/hyperlink" Target="https://podminky.urs.cz/item/CS_URS_2021_02/998332011" TargetMode="External" /><Relationship Id="rId1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9951113" TargetMode="External" /><Relationship Id="rId2" Type="http://schemas.openxmlformats.org/officeDocument/2006/relationships/hyperlink" Target="https://podminky.urs.cz/item/CS_URS_2021_02/129253201" TargetMode="External" /><Relationship Id="rId3" Type="http://schemas.openxmlformats.org/officeDocument/2006/relationships/hyperlink" Target="https://podminky.urs.cz/item/CS_URS_2021_02/132351252" TargetMode="External" /><Relationship Id="rId4" Type="http://schemas.openxmlformats.org/officeDocument/2006/relationships/hyperlink" Target="https://podminky.urs.cz/item/CS_URS_2021_02/162351123" TargetMode="External" /><Relationship Id="rId5" Type="http://schemas.openxmlformats.org/officeDocument/2006/relationships/hyperlink" Target="https://podminky.urs.cz/item/CS_URS_2021_02/171151112" TargetMode="External" /><Relationship Id="rId6" Type="http://schemas.openxmlformats.org/officeDocument/2006/relationships/hyperlink" Target="https://podminky.urs.cz/item/CS_URS_2021_02/321213345" TargetMode="External" /><Relationship Id="rId7" Type="http://schemas.openxmlformats.org/officeDocument/2006/relationships/hyperlink" Target="https://podminky.urs.cz/item/CS_URS_2021_02/321321116" TargetMode="External" /><Relationship Id="rId8" Type="http://schemas.openxmlformats.org/officeDocument/2006/relationships/hyperlink" Target="https://podminky.urs.cz/item/CS_URS_2021_02/321351010" TargetMode="External" /><Relationship Id="rId9" Type="http://schemas.openxmlformats.org/officeDocument/2006/relationships/hyperlink" Target="https://podminky.urs.cz/item/CS_URS_2021_02/321352010" TargetMode="External" /><Relationship Id="rId10" Type="http://schemas.openxmlformats.org/officeDocument/2006/relationships/hyperlink" Target="https://podminky.urs.cz/item/CS_URS_2021_02/321366112" TargetMode="External" /><Relationship Id="rId11" Type="http://schemas.openxmlformats.org/officeDocument/2006/relationships/hyperlink" Target="https://podminky.urs.cz/item/CS_URS_2021_02/462514161" TargetMode="External" /><Relationship Id="rId12" Type="http://schemas.openxmlformats.org/officeDocument/2006/relationships/hyperlink" Target="https://podminky.urs.cz/item/CS_URS_2021_02/462514169" TargetMode="External" /><Relationship Id="rId13" Type="http://schemas.openxmlformats.org/officeDocument/2006/relationships/hyperlink" Target="https://podminky.urs.cz/item/CS_URS_2021_02/465511513" TargetMode="External" /><Relationship Id="rId14" Type="http://schemas.openxmlformats.org/officeDocument/2006/relationships/hyperlink" Target="https://podminky.urs.cz/item/CS_URS_2021_02/938903111" TargetMode="External" /><Relationship Id="rId15" Type="http://schemas.openxmlformats.org/officeDocument/2006/relationships/hyperlink" Target="https://podminky.urs.cz/item/CS_URS_2021_02/938903113" TargetMode="External" /><Relationship Id="rId16" Type="http://schemas.openxmlformats.org/officeDocument/2006/relationships/hyperlink" Target="https://podminky.urs.cz/item/CS_URS_2021_02/985131111" TargetMode="External" /><Relationship Id="rId17" Type="http://schemas.openxmlformats.org/officeDocument/2006/relationships/hyperlink" Target="https://podminky.urs.cz/item/CS_URS_2021_02/985232111" TargetMode="External" /><Relationship Id="rId18" Type="http://schemas.openxmlformats.org/officeDocument/2006/relationships/hyperlink" Target="https://podminky.urs.cz/item/CS_URS_2021_02/985233111" TargetMode="External" /><Relationship Id="rId19" Type="http://schemas.openxmlformats.org/officeDocument/2006/relationships/hyperlink" Target="https://podminky.urs.cz/item/CS_URS_2021_02/R985131111" TargetMode="External" /><Relationship Id="rId20" Type="http://schemas.openxmlformats.org/officeDocument/2006/relationships/hyperlink" Target="https://podminky.urs.cz/item/CS_URS_2021_02/997002511" TargetMode="External" /><Relationship Id="rId21" Type="http://schemas.openxmlformats.org/officeDocument/2006/relationships/hyperlink" Target="https://podminky.urs.cz/item/CS_URS_2021_02/997002519" TargetMode="External" /><Relationship Id="rId22" Type="http://schemas.openxmlformats.org/officeDocument/2006/relationships/hyperlink" Target="https://podminky.urs.cz/item/CS_URS_2021_02/997013601" TargetMode="External" /><Relationship Id="rId23" Type="http://schemas.openxmlformats.org/officeDocument/2006/relationships/hyperlink" Target="https://podminky.urs.cz/item/CS_URS_2021_02/998332011" TargetMode="External" /><Relationship Id="rId2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38903113" TargetMode="External" /><Relationship Id="rId2" Type="http://schemas.openxmlformats.org/officeDocument/2006/relationships/hyperlink" Target="https://podminky.urs.cz/item/CS_URS_2021_02/985131111" TargetMode="External" /><Relationship Id="rId3" Type="http://schemas.openxmlformats.org/officeDocument/2006/relationships/hyperlink" Target="https://podminky.urs.cz/item/CS_URS_2021_02/985232111" TargetMode="External" /><Relationship Id="rId4" Type="http://schemas.openxmlformats.org/officeDocument/2006/relationships/hyperlink" Target="https://podminky.urs.cz/item/CS_URS_2021_02/985233111" TargetMode="External" /><Relationship Id="rId5" Type="http://schemas.openxmlformats.org/officeDocument/2006/relationships/hyperlink" Target="https://podminky.urs.cz/item/CS_URS_2021_02/R985131111" TargetMode="External" /><Relationship Id="rId6" Type="http://schemas.openxmlformats.org/officeDocument/2006/relationships/hyperlink" Target="https://podminky.urs.cz/item/CS_URS_2021_02/997002511" TargetMode="External" /><Relationship Id="rId7" Type="http://schemas.openxmlformats.org/officeDocument/2006/relationships/hyperlink" Target="https://podminky.urs.cz/item/CS_URS_2021_02/997002519" TargetMode="External" /><Relationship Id="rId8" Type="http://schemas.openxmlformats.org/officeDocument/2006/relationships/hyperlink" Target="https://podminky.urs.cz/item/CS_URS_2021_02/997013601" TargetMode="External" /><Relationship Id="rId9" Type="http://schemas.openxmlformats.org/officeDocument/2006/relationships/hyperlink" Target="https://podminky.urs.cz/item/CS_URS_2021_02/998332011" TargetMode="External" /><Relationship Id="rId10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351104" TargetMode="External" /><Relationship Id="rId2" Type="http://schemas.openxmlformats.org/officeDocument/2006/relationships/hyperlink" Target="https://podminky.urs.cz/item/CS_URS_2021_02/132351103" TargetMode="External" /><Relationship Id="rId3" Type="http://schemas.openxmlformats.org/officeDocument/2006/relationships/hyperlink" Target="https://podminky.urs.cz/item/CS_URS_2021_02/162751137" TargetMode="External" /><Relationship Id="rId4" Type="http://schemas.openxmlformats.org/officeDocument/2006/relationships/hyperlink" Target="https://podminky.urs.cz/item/CS_URS_2021_02/162751139" TargetMode="External" /><Relationship Id="rId5" Type="http://schemas.openxmlformats.org/officeDocument/2006/relationships/hyperlink" Target="https://podminky.urs.cz/item/CS_URS_2021_02/167151102" TargetMode="External" /><Relationship Id="rId6" Type="http://schemas.openxmlformats.org/officeDocument/2006/relationships/hyperlink" Target="https://podminky.urs.cz/item/CS_URS_2021_02/171151112" TargetMode="External" /><Relationship Id="rId7" Type="http://schemas.openxmlformats.org/officeDocument/2006/relationships/hyperlink" Target="https://podminky.urs.cz/item/CS_URS_2021_02/171251201" TargetMode="External" /><Relationship Id="rId8" Type="http://schemas.openxmlformats.org/officeDocument/2006/relationships/hyperlink" Target="https://podminky.urs.cz/item/CS_URS_2021_02/182151112" TargetMode="External" /><Relationship Id="rId9" Type="http://schemas.openxmlformats.org/officeDocument/2006/relationships/hyperlink" Target="https://podminky.urs.cz/item/CS_URS_2021_02/462514161" TargetMode="External" /><Relationship Id="rId10" Type="http://schemas.openxmlformats.org/officeDocument/2006/relationships/hyperlink" Target="https://podminky.urs.cz/item/CS_URS_2021_02/462514169" TargetMode="External" /><Relationship Id="rId11" Type="http://schemas.openxmlformats.org/officeDocument/2006/relationships/hyperlink" Target="https://podminky.urs.cz/item/CS_URS_2021_02/998332011" TargetMode="External" /><Relationship Id="rId1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351104" TargetMode="External" /><Relationship Id="rId2" Type="http://schemas.openxmlformats.org/officeDocument/2006/relationships/hyperlink" Target="https://podminky.urs.cz/item/CS_URS_2021_02/132351103" TargetMode="External" /><Relationship Id="rId3" Type="http://schemas.openxmlformats.org/officeDocument/2006/relationships/hyperlink" Target="https://podminky.urs.cz/item/CS_URS_2021_02/162751137" TargetMode="External" /><Relationship Id="rId4" Type="http://schemas.openxmlformats.org/officeDocument/2006/relationships/hyperlink" Target="https://podminky.urs.cz/item/CS_URS_2021_02/162751139" TargetMode="External" /><Relationship Id="rId5" Type="http://schemas.openxmlformats.org/officeDocument/2006/relationships/hyperlink" Target="https://podminky.urs.cz/item/CS_URS_2021_02/167151103" TargetMode="External" /><Relationship Id="rId6" Type="http://schemas.openxmlformats.org/officeDocument/2006/relationships/hyperlink" Target="https://podminky.urs.cz/item/CS_URS_2021_02/171151112" TargetMode="External" /><Relationship Id="rId7" Type="http://schemas.openxmlformats.org/officeDocument/2006/relationships/hyperlink" Target="https://podminky.urs.cz/item/CS_URS_2021_02/171251201" TargetMode="External" /><Relationship Id="rId8" Type="http://schemas.openxmlformats.org/officeDocument/2006/relationships/hyperlink" Target="https://podminky.urs.cz/item/CS_URS_2021_02/182151112" TargetMode="External" /><Relationship Id="rId9" Type="http://schemas.openxmlformats.org/officeDocument/2006/relationships/hyperlink" Target="https://podminky.urs.cz/item/CS_URS_2021_02/462514161" TargetMode="External" /><Relationship Id="rId10" Type="http://schemas.openxmlformats.org/officeDocument/2006/relationships/hyperlink" Target="https://podminky.urs.cz/item/CS_URS_2021_02/462514169" TargetMode="External" /><Relationship Id="rId11" Type="http://schemas.openxmlformats.org/officeDocument/2006/relationships/hyperlink" Target="https://podminky.urs.cz/item/CS_URS_2021_02/998332011" TargetMode="External" /><Relationship Id="rId1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42" t="s">
        <v>14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22"/>
      <c r="AQ5" s="22"/>
      <c r="AR5" s="20"/>
      <c r="BE5" s="339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44" t="s">
        <v>17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22"/>
      <c r="AQ6" s="22"/>
      <c r="AR6" s="20"/>
      <c r="BE6" s="34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40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40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40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40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40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40"/>
      <c r="BS12" s="17" t="s">
        <v>6</v>
      </c>
    </row>
    <row r="13" spans="2:71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340"/>
      <c r="BS13" s="17" t="s">
        <v>6</v>
      </c>
    </row>
    <row r="14" spans="2:71" ht="13.2">
      <c r="B14" s="21"/>
      <c r="C14" s="22"/>
      <c r="D14" s="22"/>
      <c r="E14" s="345" t="s">
        <v>32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340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40"/>
      <c r="BS15" s="17" t="s">
        <v>4</v>
      </c>
    </row>
    <row r="16" spans="2:71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40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40"/>
      <c r="BS17" s="17" t="s">
        <v>37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40"/>
      <c r="BS18" s="17" t="s">
        <v>6</v>
      </c>
    </row>
    <row r="19" spans="2:71" s="1" customFormat="1" ht="12" customHeight="1">
      <c r="B19" s="21"/>
      <c r="C19" s="22"/>
      <c r="D19" s="29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34</v>
      </c>
      <c r="AO19" s="22"/>
      <c r="AP19" s="22"/>
      <c r="AQ19" s="22"/>
      <c r="AR19" s="20"/>
      <c r="BE19" s="340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36</v>
      </c>
      <c r="AO20" s="22"/>
      <c r="AP20" s="22"/>
      <c r="AQ20" s="22"/>
      <c r="AR20" s="20"/>
      <c r="BE20" s="340"/>
      <c r="BS20" s="17" t="s">
        <v>4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40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40"/>
    </row>
    <row r="23" spans="2:57" s="1" customFormat="1" ht="47.25" customHeight="1">
      <c r="B23" s="21"/>
      <c r="C23" s="22"/>
      <c r="D23" s="22"/>
      <c r="E23" s="347" t="s">
        <v>40</v>
      </c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22"/>
      <c r="AP23" s="22"/>
      <c r="AQ23" s="22"/>
      <c r="AR23" s="20"/>
      <c r="BE23" s="340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40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40"/>
    </row>
    <row r="26" spans="1:57" s="2" customFormat="1" ht="25.95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8" t="e">
        <f>ROUND(AG54,2)</f>
        <v>#REF!</v>
      </c>
      <c r="AL26" s="349"/>
      <c r="AM26" s="349"/>
      <c r="AN26" s="349"/>
      <c r="AO26" s="349"/>
      <c r="AP26" s="36"/>
      <c r="AQ26" s="36"/>
      <c r="AR26" s="39"/>
      <c r="BE26" s="340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40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50" t="s">
        <v>42</v>
      </c>
      <c r="M28" s="350"/>
      <c r="N28" s="350"/>
      <c r="O28" s="350"/>
      <c r="P28" s="350"/>
      <c r="Q28" s="36"/>
      <c r="R28" s="36"/>
      <c r="S28" s="36"/>
      <c r="T28" s="36"/>
      <c r="U28" s="36"/>
      <c r="V28" s="36"/>
      <c r="W28" s="350" t="s">
        <v>43</v>
      </c>
      <c r="X28" s="350"/>
      <c r="Y28" s="350"/>
      <c r="Z28" s="350"/>
      <c r="AA28" s="350"/>
      <c r="AB28" s="350"/>
      <c r="AC28" s="350"/>
      <c r="AD28" s="350"/>
      <c r="AE28" s="350"/>
      <c r="AF28" s="36"/>
      <c r="AG28" s="36"/>
      <c r="AH28" s="36"/>
      <c r="AI28" s="36"/>
      <c r="AJ28" s="36"/>
      <c r="AK28" s="350" t="s">
        <v>44</v>
      </c>
      <c r="AL28" s="350"/>
      <c r="AM28" s="350"/>
      <c r="AN28" s="350"/>
      <c r="AO28" s="350"/>
      <c r="AP28" s="36"/>
      <c r="AQ28" s="36"/>
      <c r="AR28" s="39"/>
      <c r="BE28" s="340"/>
    </row>
    <row r="29" spans="2:57" s="3" customFormat="1" ht="14.4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327">
        <v>0.21</v>
      </c>
      <c r="M29" s="326"/>
      <c r="N29" s="326"/>
      <c r="O29" s="326"/>
      <c r="P29" s="326"/>
      <c r="Q29" s="41"/>
      <c r="R29" s="41"/>
      <c r="S29" s="41"/>
      <c r="T29" s="41"/>
      <c r="U29" s="41"/>
      <c r="V29" s="41"/>
      <c r="W29" s="325">
        <f>ROUND(AZ54,2)</f>
        <v>0</v>
      </c>
      <c r="X29" s="326"/>
      <c r="Y29" s="326"/>
      <c r="Z29" s="326"/>
      <c r="AA29" s="326"/>
      <c r="AB29" s="326"/>
      <c r="AC29" s="326"/>
      <c r="AD29" s="326"/>
      <c r="AE29" s="326"/>
      <c r="AF29" s="41"/>
      <c r="AG29" s="41"/>
      <c r="AH29" s="41"/>
      <c r="AI29" s="41"/>
      <c r="AJ29" s="41"/>
      <c r="AK29" s="325">
        <f>ROUND(AV54,2)</f>
        <v>0</v>
      </c>
      <c r="AL29" s="326"/>
      <c r="AM29" s="326"/>
      <c r="AN29" s="326"/>
      <c r="AO29" s="326"/>
      <c r="AP29" s="41"/>
      <c r="AQ29" s="41"/>
      <c r="AR29" s="42"/>
      <c r="BE29" s="341"/>
    </row>
    <row r="30" spans="2:57" s="3" customFormat="1" ht="14.4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327">
        <v>0.15</v>
      </c>
      <c r="M30" s="326"/>
      <c r="N30" s="326"/>
      <c r="O30" s="326"/>
      <c r="P30" s="326"/>
      <c r="Q30" s="41"/>
      <c r="R30" s="41"/>
      <c r="S30" s="41"/>
      <c r="T30" s="41"/>
      <c r="U30" s="41"/>
      <c r="V30" s="41"/>
      <c r="W30" s="325">
        <f>ROUND(BA54,2)</f>
        <v>0</v>
      </c>
      <c r="X30" s="326"/>
      <c r="Y30" s="326"/>
      <c r="Z30" s="326"/>
      <c r="AA30" s="326"/>
      <c r="AB30" s="326"/>
      <c r="AC30" s="326"/>
      <c r="AD30" s="326"/>
      <c r="AE30" s="326"/>
      <c r="AF30" s="41"/>
      <c r="AG30" s="41"/>
      <c r="AH30" s="41"/>
      <c r="AI30" s="41"/>
      <c r="AJ30" s="41"/>
      <c r="AK30" s="325">
        <f>ROUND(AW54,2)</f>
        <v>0</v>
      </c>
      <c r="AL30" s="326"/>
      <c r="AM30" s="326"/>
      <c r="AN30" s="326"/>
      <c r="AO30" s="326"/>
      <c r="AP30" s="41"/>
      <c r="AQ30" s="41"/>
      <c r="AR30" s="42"/>
      <c r="BE30" s="341"/>
    </row>
    <row r="31" spans="2:57" s="3" customFormat="1" ht="14.4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327">
        <v>0.21</v>
      </c>
      <c r="M31" s="326"/>
      <c r="N31" s="326"/>
      <c r="O31" s="326"/>
      <c r="P31" s="326"/>
      <c r="Q31" s="41"/>
      <c r="R31" s="41"/>
      <c r="S31" s="41"/>
      <c r="T31" s="41"/>
      <c r="U31" s="41"/>
      <c r="V31" s="41"/>
      <c r="W31" s="325">
        <f>ROUND(BB54,2)</f>
        <v>0</v>
      </c>
      <c r="X31" s="326"/>
      <c r="Y31" s="326"/>
      <c r="Z31" s="326"/>
      <c r="AA31" s="326"/>
      <c r="AB31" s="326"/>
      <c r="AC31" s="326"/>
      <c r="AD31" s="326"/>
      <c r="AE31" s="326"/>
      <c r="AF31" s="41"/>
      <c r="AG31" s="41"/>
      <c r="AH31" s="41"/>
      <c r="AI31" s="41"/>
      <c r="AJ31" s="41"/>
      <c r="AK31" s="325">
        <v>0</v>
      </c>
      <c r="AL31" s="326"/>
      <c r="AM31" s="326"/>
      <c r="AN31" s="326"/>
      <c r="AO31" s="326"/>
      <c r="AP31" s="41"/>
      <c r="AQ31" s="41"/>
      <c r="AR31" s="42"/>
      <c r="BE31" s="341"/>
    </row>
    <row r="32" spans="2:57" s="3" customFormat="1" ht="14.4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327">
        <v>0.15</v>
      </c>
      <c r="M32" s="326"/>
      <c r="N32" s="326"/>
      <c r="O32" s="326"/>
      <c r="P32" s="326"/>
      <c r="Q32" s="41"/>
      <c r="R32" s="41"/>
      <c r="S32" s="41"/>
      <c r="T32" s="41"/>
      <c r="U32" s="41"/>
      <c r="V32" s="41"/>
      <c r="W32" s="325">
        <f>ROUND(BC54,2)</f>
        <v>0</v>
      </c>
      <c r="X32" s="326"/>
      <c r="Y32" s="326"/>
      <c r="Z32" s="326"/>
      <c r="AA32" s="326"/>
      <c r="AB32" s="326"/>
      <c r="AC32" s="326"/>
      <c r="AD32" s="326"/>
      <c r="AE32" s="326"/>
      <c r="AF32" s="41"/>
      <c r="AG32" s="41"/>
      <c r="AH32" s="41"/>
      <c r="AI32" s="41"/>
      <c r="AJ32" s="41"/>
      <c r="AK32" s="325">
        <v>0</v>
      </c>
      <c r="AL32" s="326"/>
      <c r="AM32" s="326"/>
      <c r="AN32" s="326"/>
      <c r="AO32" s="326"/>
      <c r="AP32" s="41"/>
      <c r="AQ32" s="41"/>
      <c r="AR32" s="42"/>
      <c r="BE32" s="341"/>
    </row>
    <row r="33" spans="2:44" s="3" customFormat="1" ht="14.4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327">
        <v>0</v>
      </c>
      <c r="M33" s="326"/>
      <c r="N33" s="326"/>
      <c r="O33" s="326"/>
      <c r="P33" s="326"/>
      <c r="Q33" s="41"/>
      <c r="R33" s="41"/>
      <c r="S33" s="41"/>
      <c r="T33" s="41"/>
      <c r="U33" s="41"/>
      <c r="V33" s="41"/>
      <c r="W33" s="325">
        <f>ROUND(BD54,2)</f>
        <v>0</v>
      </c>
      <c r="X33" s="326"/>
      <c r="Y33" s="326"/>
      <c r="Z33" s="326"/>
      <c r="AA33" s="326"/>
      <c r="AB33" s="326"/>
      <c r="AC33" s="326"/>
      <c r="AD33" s="326"/>
      <c r="AE33" s="326"/>
      <c r="AF33" s="41"/>
      <c r="AG33" s="41"/>
      <c r="AH33" s="41"/>
      <c r="AI33" s="41"/>
      <c r="AJ33" s="41"/>
      <c r="AK33" s="325">
        <v>0</v>
      </c>
      <c r="AL33" s="326"/>
      <c r="AM33" s="326"/>
      <c r="AN33" s="326"/>
      <c r="AO33" s="326"/>
      <c r="AP33" s="41"/>
      <c r="AQ33" s="41"/>
      <c r="AR33" s="4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5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31" t="s">
        <v>53</v>
      </c>
      <c r="Y35" s="329"/>
      <c r="Z35" s="329"/>
      <c r="AA35" s="329"/>
      <c r="AB35" s="329"/>
      <c r="AC35" s="45"/>
      <c r="AD35" s="45"/>
      <c r="AE35" s="45"/>
      <c r="AF35" s="45"/>
      <c r="AG35" s="45"/>
      <c r="AH35" s="45"/>
      <c r="AI35" s="45"/>
      <c r="AJ35" s="45"/>
      <c r="AK35" s="328" t="e">
        <f>SUM(AK26:AK33)</f>
        <v>#REF!</v>
      </c>
      <c r="AL35" s="329"/>
      <c r="AM35" s="329"/>
      <c r="AN35" s="329"/>
      <c r="AO35" s="330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" customHeight="1">
      <c r="A42" s="34"/>
      <c r="B42" s="35"/>
      <c r="C42" s="23" t="s">
        <v>54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21-16b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52" t="str">
        <f>K6</f>
        <v>Desná, Loučná nad Desnou - oprava zdí a koryta toku</v>
      </c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56"/>
      <c r="AQ45" s="56"/>
      <c r="AR45" s="57"/>
    </row>
    <row r="46" spans="1:57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Loučná nad Desnou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35" t="str">
        <f>IF(AN8="","",AN8)</f>
        <v>17. 9. 2021</v>
      </c>
      <c r="AN47" s="335"/>
      <c r="AO47" s="36"/>
      <c r="AP47" s="36"/>
      <c r="AQ47" s="36"/>
      <c r="AR47" s="39"/>
      <c r="BE47" s="34"/>
    </row>
    <row r="48" spans="1:57" s="2" customFormat="1" ht="6.9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15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Povodí Moravy, s.p.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336" t="str">
        <f>IF(E17="","",E17)</f>
        <v>Ing. Vít Pučálek</v>
      </c>
      <c r="AN49" s="337"/>
      <c r="AO49" s="337"/>
      <c r="AP49" s="337"/>
      <c r="AQ49" s="36"/>
      <c r="AR49" s="39"/>
      <c r="AS49" s="318" t="s">
        <v>55</v>
      </c>
      <c r="AT49" s="31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15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38</v>
      </c>
      <c r="AJ50" s="36"/>
      <c r="AK50" s="36"/>
      <c r="AL50" s="36"/>
      <c r="AM50" s="336" t="str">
        <f>IF(E20="","",E20)</f>
        <v>Ing. Vít Pučálek</v>
      </c>
      <c r="AN50" s="337"/>
      <c r="AO50" s="337"/>
      <c r="AP50" s="337"/>
      <c r="AQ50" s="36"/>
      <c r="AR50" s="39"/>
      <c r="AS50" s="320"/>
      <c r="AT50" s="32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2"/>
      <c r="AT51" s="32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55" t="s">
        <v>56</v>
      </c>
      <c r="D52" s="334"/>
      <c r="E52" s="334"/>
      <c r="F52" s="334"/>
      <c r="G52" s="334"/>
      <c r="H52" s="66"/>
      <c r="I52" s="338" t="s">
        <v>57</v>
      </c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3" t="s">
        <v>58</v>
      </c>
      <c r="AH52" s="334"/>
      <c r="AI52" s="334"/>
      <c r="AJ52" s="334"/>
      <c r="AK52" s="334"/>
      <c r="AL52" s="334"/>
      <c r="AM52" s="334"/>
      <c r="AN52" s="338" t="s">
        <v>59</v>
      </c>
      <c r="AO52" s="334"/>
      <c r="AP52" s="334"/>
      <c r="AQ52" s="67" t="s">
        <v>60</v>
      </c>
      <c r="AR52" s="39"/>
      <c r="AS52" s="68" t="s">
        <v>61</v>
      </c>
      <c r="AT52" s="69" t="s">
        <v>62</v>
      </c>
      <c r="AU52" s="69" t="s">
        <v>63</v>
      </c>
      <c r="AV52" s="69" t="s">
        <v>64</v>
      </c>
      <c r="AW52" s="69" t="s">
        <v>65</v>
      </c>
      <c r="AX52" s="69" t="s">
        <v>66</v>
      </c>
      <c r="AY52" s="69" t="s">
        <v>67</v>
      </c>
      <c r="AZ52" s="69" t="s">
        <v>68</v>
      </c>
      <c r="BA52" s="69" t="s">
        <v>69</v>
      </c>
      <c r="BB52" s="69" t="s">
        <v>70</v>
      </c>
      <c r="BC52" s="69" t="s">
        <v>71</v>
      </c>
      <c r="BD52" s="70" t="s">
        <v>72</v>
      </c>
      <c r="BE52" s="34"/>
    </row>
    <row r="53" spans="1:57" s="2" customFormat="1" ht="10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54" t="e">
        <f>ROUND(SUM(AG55:AG73),2)</f>
        <v>#REF!</v>
      </c>
      <c r="AH54" s="354"/>
      <c r="AI54" s="354"/>
      <c r="AJ54" s="354"/>
      <c r="AK54" s="354"/>
      <c r="AL54" s="354"/>
      <c r="AM54" s="354"/>
      <c r="AN54" s="324" t="e">
        <f aca="true" t="shared" si="0" ref="AN54:AN73">SUM(AG54,AT54)</f>
        <v>#REF!</v>
      </c>
      <c r="AO54" s="324"/>
      <c r="AP54" s="324"/>
      <c r="AQ54" s="78" t="s">
        <v>19</v>
      </c>
      <c r="AR54" s="79"/>
      <c r="AS54" s="80">
        <f>ROUND(SUM(AS55:AS73),2)</f>
        <v>0</v>
      </c>
      <c r="AT54" s="81">
        <f aca="true" t="shared" si="1" ref="AT54:AT73">ROUND(SUM(AV54:AW54),2)</f>
        <v>0</v>
      </c>
      <c r="AU54" s="82" t="e">
        <f>ROUND(SUM(AU55:AU73),5)</f>
        <v>#REF!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ROUND(SUM(AZ55:AZ73),2)</f>
        <v>0</v>
      </c>
      <c r="BA54" s="81">
        <f>ROUND(SUM(BA55:BA73),2)</f>
        <v>0</v>
      </c>
      <c r="BB54" s="81">
        <f>ROUND(SUM(BB55:BB73),2)</f>
        <v>0</v>
      </c>
      <c r="BC54" s="81">
        <f>ROUND(SUM(BC55:BC73),2)</f>
        <v>0</v>
      </c>
      <c r="BD54" s="83">
        <f>ROUND(SUM(BD55:BD73),2)</f>
        <v>0</v>
      </c>
      <c r="BS54" s="84" t="s">
        <v>74</v>
      </c>
      <c r="BT54" s="84" t="s">
        <v>75</v>
      </c>
      <c r="BU54" s="85" t="s">
        <v>76</v>
      </c>
      <c r="BV54" s="84" t="s">
        <v>77</v>
      </c>
      <c r="BW54" s="84" t="s">
        <v>5</v>
      </c>
      <c r="BX54" s="84" t="s">
        <v>78</v>
      </c>
      <c r="CL54" s="84" t="s">
        <v>19</v>
      </c>
    </row>
    <row r="55" spans="1:91" s="7" customFormat="1" ht="16.5" customHeight="1">
      <c r="A55" s="86" t="s">
        <v>79</v>
      </c>
      <c r="B55" s="87"/>
      <c r="C55" s="88"/>
      <c r="D55" s="351" t="s">
        <v>80</v>
      </c>
      <c r="E55" s="351"/>
      <c r="F55" s="351"/>
      <c r="G55" s="351"/>
      <c r="H55" s="351"/>
      <c r="I55" s="89"/>
      <c r="J55" s="351" t="s">
        <v>81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16">
        <f>'0.0 - Vedlejší rozpočtové...'!J30</f>
        <v>0</v>
      </c>
      <c r="AH55" s="317"/>
      <c r="AI55" s="317"/>
      <c r="AJ55" s="317"/>
      <c r="AK55" s="317"/>
      <c r="AL55" s="317"/>
      <c r="AM55" s="317"/>
      <c r="AN55" s="316">
        <f t="shared" si="0"/>
        <v>0</v>
      </c>
      <c r="AO55" s="317"/>
      <c r="AP55" s="317"/>
      <c r="AQ55" s="90" t="s">
        <v>82</v>
      </c>
      <c r="AR55" s="91"/>
      <c r="AS55" s="92">
        <v>0</v>
      </c>
      <c r="AT55" s="93">
        <f t="shared" si="1"/>
        <v>0</v>
      </c>
      <c r="AU55" s="94">
        <f>'0.0 - Vedlejší rozpočtové...'!P80</f>
        <v>0</v>
      </c>
      <c r="AV55" s="93">
        <f>'0.0 - Vedlejší rozpočtové...'!J33</f>
        <v>0</v>
      </c>
      <c r="AW55" s="93">
        <f>'0.0 - Vedlejší rozpočtové...'!J34</f>
        <v>0</v>
      </c>
      <c r="AX55" s="93">
        <f>'0.0 - Vedlejší rozpočtové...'!J35</f>
        <v>0</v>
      </c>
      <c r="AY55" s="93">
        <f>'0.0 - Vedlejší rozpočtové...'!J36</f>
        <v>0</v>
      </c>
      <c r="AZ55" s="93">
        <f>'0.0 - Vedlejší rozpočtové...'!F33</f>
        <v>0</v>
      </c>
      <c r="BA55" s="93">
        <f>'0.0 - Vedlejší rozpočtové...'!F34</f>
        <v>0</v>
      </c>
      <c r="BB55" s="93">
        <f>'0.0 - Vedlejší rozpočtové...'!F35</f>
        <v>0</v>
      </c>
      <c r="BC55" s="93">
        <f>'0.0 - Vedlejší rozpočtové...'!F36</f>
        <v>0</v>
      </c>
      <c r="BD55" s="95">
        <f>'0.0 - Vedlejší rozpočtové...'!F37</f>
        <v>0</v>
      </c>
      <c r="BT55" s="96" t="s">
        <v>83</v>
      </c>
      <c r="BV55" s="96" t="s">
        <v>77</v>
      </c>
      <c r="BW55" s="96" t="s">
        <v>84</v>
      </c>
      <c r="BX55" s="96" t="s">
        <v>5</v>
      </c>
      <c r="CL55" s="96" t="s">
        <v>19</v>
      </c>
      <c r="CM55" s="96" t="s">
        <v>85</v>
      </c>
    </row>
    <row r="56" spans="1:91" s="7" customFormat="1" ht="37.5" customHeight="1">
      <c r="A56" s="86" t="s">
        <v>79</v>
      </c>
      <c r="B56" s="87"/>
      <c r="C56" s="88"/>
      <c r="D56" s="351" t="s">
        <v>86</v>
      </c>
      <c r="E56" s="351"/>
      <c r="F56" s="351"/>
      <c r="G56" s="351"/>
      <c r="H56" s="351"/>
      <c r="I56" s="89"/>
      <c r="J56" s="351" t="s">
        <v>87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16">
        <f>'1.1 - SO 011 - ř.km 28,88...'!J30</f>
        <v>0</v>
      </c>
      <c r="AH56" s="317"/>
      <c r="AI56" s="317"/>
      <c r="AJ56" s="317"/>
      <c r="AK56" s="317"/>
      <c r="AL56" s="317"/>
      <c r="AM56" s="317"/>
      <c r="AN56" s="316">
        <f t="shared" si="0"/>
        <v>0</v>
      </c>
      <c r="AO56" s="317"/>
      <c r="AP56" s="317"/>
      <c r="AQ56" s="90" t="s">
        <v>82</v>
      </c>
      <c r="AR56" s="91"/>
      <c r="AS56" s="92">
        <v>0</v>
      </c>
      <c r="AT56" s="93">
        <f t="shared" si="1"/>
        <v>0</v>
      </c>
      <c r="AU56" s="94">
        <f>'1.1 - SO 011 - ř.km 28,88...'!P86</f>
        <v>0</v>
      </c>
      <c r="AV56" s="93">
        <f>'1.1 - SO 011 - ř.km 28,88...'!J33</f>
        <v>0</v>
      </c>
      <c r="AW56" s="93">
        <f>'1.1 - SO 011 - ř.km 28,88...'!J34</f>
        <v>0</v>
      </c>
      <c r="AX56" s="93">
        <f>'1.1 - SO 011 - ř.km 28,88...'!J35</f>
        <v>0</v>
      </c>
      <c r="AY56" s="93">
        <f>'1.1 - SO 011 - ř.km 28,88...'!J36</f>
        <v>0</v>
      </c>
      <c r="AZ56" s="93">
        <f>'1.1 - SO 011 - ř.km 28,88...'!F33</f>
        <v>0</v>
      </c>
      <c r="BA56" s="93">
        <f>'1.1 - SO 011 - ř.km 28,88...'!F34</f>
        <v>0</v>
      </c>
      <c r="BB56" s="93">
        <f>'1.1 - SO 011 - ř.km 28,88...'!F35</f>
        <v>0</v>
      </c>
      <c r="BC56" s="93">
        <f>'1.1 - SO 011 - ř.km 28,88...'!F36</f>
        <v>0</v>
      </c>
      <c r="BD56" s="95">
        <f>'1.1 - SO 011 - ř.km 28,88...'!F37</f>
        <v>0</v>
      </c>
      <c r="BT56" s="96" t="s">
        <v>83</v>
      </c>
      <c r="BV56" s="96" t="s">
        <v>77</v>
      </c>
      <c r="BW56" s="96" t="s">
        <v>88</v>
      </c>
      <c r="BX56" s="96" t="s">
        <v>5</v>
      </c>
      <c r="CL56" s="96" t="s">
        <v>19</v>
      </c>
      <c r="CM56" s="96" t="s">
        <v>85</v>
      </c>
    </row>
    <row r="57" spans="1:91" s="7" customFormat="1" ht="16.5" customHeight="1">
      <c r="A57" s="86" t="s">
        <v>79</v>
      </c>
      <c r="B57" s="87"/>
      <c r="C57" s="88"/>
      <c r="D57" s="351" t="s">
        <v>89</v>
      </c>
      <c r="E57" s="351"/>
      <c r="F57" s="351"/>
      <c r="G57" s="351"/>
      <c r="H57" s="351"/>
      <c r="I57" s="89"/>
      <c r="J57" s="351" t="s">
        <v>90</v>
      </c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16">
        <f>'1.2 - SO 012 - rozhrnutí ...'!J30</f>
        <v>0</v>
      </c>
      <c r="AH57" s="317"/>
      <c r="AI57" s="317"/>
      <c r="AJ57" s="317"/>
      <c r="AK57" s="317"/>
      <c r="AL57" s="317"/>
      <c r="AM57" s="317"/>
      <c r="AN57" s="316">
        <f t="shared" si="0"/>
        <v>0</v>
      </c>
      <c r="AO57" s="317"/>
      <c r="AP57" s="317"/>
      <c r="AQ57" s="90" t="s">
        <v>82</v>
      </c>
      <c r="AR57" s="91"/>
      <c r="AS57" s="92">
        <v>0</v>
      </c>
      <c r="AT57" s="93">
        <f t="shared" si="1"/>
        <v>0</v>
      </c>
      <c r="AU57" s="94">
        <f>'1.2 - SO 012 - rozhrnutí ...'!P81</f>
        <v>0</v>
      </c>
      <c r="AV57" s="93">
        <f>'1.2 - SO 012 - rozhrnutí ...'!J33</f>
        <v>0</v>
      </c>
      <c r="AW57" s="93">
        <f>'1.2 - SO 012 - rozhrnutí ...'!J34</f>
        <v>0</v>
      </c>
      <c r="AX57" s="93">
        <f>'1.2 - SO 012 - rozhrnutí ...'!J35</f>
        <v>0</v>
      </c>
      <c r="AY57" s="93">
        <f>'1.2 - SO 012 - rozhrnutí ...'!J36</f>
        <v>0</v>
      </c>
      <c r="AZ57" s="93">
        <f>'1.2 - SO 012 - rozhrnutí ...'!F33</f>
        <v>0</v>
      </c>
      <c r="BA57" s="93">
        <f>'1.2 - SO 012 - rozhrnutí ...'!F34</f>
        <v>0</v>
      </c>
      <c r="BB57" s="93">
        <f>'1.2 - SO 012 - rozhrnutí ...'!F35</f>
        <v>0</v>
      </c>
      <c r="BC57" s="93">
        <f>'1.2 - SO 012 - rozhrnutí ...'!F36</f>
        <v>0</v>
      </c>
      <c r="BD57" s="95">
        <f>'1.2 - SO 012 - rozhrnutí ...'!F37</f>
        <v>0</v>
      </c>
      <c r="BT57" s="96" t="s">
        <v>83</v>
      </c>
      <c r="BV57" s="96" t="s">
        <v>77</v>
      </c>
      <c r="BW57" s="96" t="s">
        <v>91</v>
      </c>
      <c r="BX57" s="96" t="s">
        <v>5</v>
      </c>
      <c r="CL57" s="96" t="s">
        <v>19</v>
      </c>
      <c r="CM57" s="96" t="s">
        <v>85</v>
      </c>
    </row>
    <row r="58" spans="1:91" s="7" customFormat="1" ht="24.75" customHeight="1">
      <c r="A58" s="86" t="s">
        <v>79</v>
      </c>
      <c r="B58" s="87"/>
      <c r="C58" s="88"/>
      <c r="D58" s="351" t="s">
        <v>92</v>
      </c>
      <c r="E58" s="351"/>
      <c r="F58" s="351"/>
      <c r="G58" s="351"/>
      <c r="H58" s="351"/>
      <c r="I58" s="89"/>
      <c r="J58" s="351" t="s">
        <v>93</v>
      </c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16">
        <f>'1.3 - SO 013 - ř.km 28,98...'!J30</f>
        <v>0</v>
      </c>
      <c r="AH58" s="317"/>
      <c r="AI58" s="317"/>
      <c r="AJ58" s="317"/>
      <c r="AK58" s="317"/>
      <c r="AL58" s="317"/>
      <c r="AM58" s="317"/>
      <c r="AN58" s="316">
        <f t="shared" si="0"/>
        <v>0</v>
      </c>
      <c r="AO58" s="317"/>
      <c r="AP58" s="317"/>
      <c r="AQ58" s="90" t="s">
        <v>82</v>
      </c>
      <c r="AR58" s="91"/>
      <c r="AS58" s="92">
        <v>0</v>
      </c>
      <c r="AT58" s="93">
        <f t="shared" si="1"/>
        <v>0</v>
      </c>
      <c r="AU58" s="94">
        <f>'1.3 - SO 013 - ř.km 28,98...'!P85</f>
        <v>0</v>
      </c>
      <c r="AV58" s="93">
        <f>'1.3 - SO 013 - ř.km 28,98...'!J33</f>
        <v>0</v>
      </c>
      <c r="AW58" s="93">
        <f>'1.3 - SO 013 - ř.km 28,98...'!J34</f>
        <v>0</v>
      </c>
      <c r="AX58" s="93">
        <f>'1.3 - SO 013 - ř.km 28,98...'!J35</f>
        <v>0</v>
      </c>
      <c r="AY58" s="93">
        <f>'1.3 - SO 013 - ř.km 28,98...'!J36</f>
        <v>0</v>
      </c>
      <c r="AZ58" s="93">
        <f>'1.3 - SO 013 - ř.km 28,98...'!F33</f>
        <v>0</v>
      </c>
      <c r="BA58" s="93">
        <f>'1.3 - SO 013 - ř.km 28,98...'!F34</f>
        <v>0</v>
      </c>
      <c r="BB58" s="93">
        <f>'1.3 - SO 013 - ř.km 28,98...'!F35</f>
        <v>0</v>
      </c>
      <c r="BC58" s="93">
        <f>'1.3 - SO 013 - ř.km 28,98...'!F36</f>
        <v>0</v>
      </c>
      <c r="BD58" s="95">
        <f>'1.3 - SO 013 - ř.km 28,98...'!F37</f>
        <v>0</v>
      </c>
      <c r="BT58" s="96" t="s">
        <v>83</v>
      </c>
      <c r="BV58" s="96" t="s">
        <v>77</v>
      </c>
      <c r="BW58" s="96" t="s">
        <v>94</v>
      </c>
      <c r="BX58" s="96" t="s">
        <v>5</v>
      </c>
      <c r="CL58" s="96" t="s">
        <v>19</v>
      </c>
      <c r="CM58" s="96" t="s">
        <v>85</v>
      </c>
    </row>
    <row r="59" spans="1:91" s="7" customFormat="1" ht="24.75" customHeight="1">
      <c r="A59" s="86" t="s">
        <v>79</v>
      </c>
      <c r="B59" s="87"/>
      <c r="C59" s="88"/>
      <c r="D59" s="351" t="s">
        <v>95</v>
      </c>
      <c r="E59" s="351"/>
      <c r="F59" s="351"/>
      <c r="G59" s="351"/>
      <c r="H59" s="351"/>
      <c r="I59" s="89"/>
      <c r="J59" s="351" t="s">
        <v>96</v>
      </c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16">
        <f>'1.4 - SO 014 - ř.km 29,05...'!J30</f>
        <v>0</v>
      </c>
      <c r="AH59" s="317"/>
      <c r="AI59" s="317"/>
      <c r="AJ59" s="317"/>
      <c r="AK59" s="317"/>
      <c r="AL59" s="317"/>
      <c r="AM59" s="317"/>
      <c r="AN59" s="316">
        <f t="shared" si="0"/>
        <v>0</v>
      </c>
      <c r="AO59" s="317"/>
      <c r="AP59" s="317"/>
      <c r="AQ59" s="90" t="s">
        <v>82</v>
      </c>
      <c r="AR59" s="91"/>
      <c r="AS59" s="92">
        <v>0</v>
      </c>
      <c r="AT59" s="93">
        <f t="shared" si="1"/>
        <v>0</v>
      </c>
      <c r="AU59" s="94">
        <f>'1.4 - SO 014 - ř.km 29,05...'!P86</f>
        <v>0</v>
      </c>
      <c r="AV59" s="93">
        <f>'1.4 - SO 014 - ř.km 29,05...'!J33</f>
        <v>0</v>
      </c>
      <c r="AW59" s="93">
        <f>'1.4 - SO 014 - ř.km 29,05...'!J34</f>
        <v>0</v>
      </c>
      <c r="AX59" s="93">
        <f>'1.4 - SO 014 - ř.km 29,05...'!J35</f>
        <v>0</v>
      </c>
      <c r="AY59" s="93">
        <f>'1.4 - SO 014 - ř.km 29,05...'!J36</f>
        <v>0</v>
      </c>
      <c r="AZ59" s="93">
        <f>'1.4 - SO 014 - ř.km 29,05...'!F33</f>
        <v>0</v>
      </c>
      <c r="BA59" s="93">
        <f>'1.4 - SO 014 - ř.km 29,05...'!F34</f>
        <v>0</v>
      </c>
      <c r="BB59" s="93">
        <f>'1.4 - SO 014 - ř.km 29,05...'!F35</f>
        <v>0</v>
      </c>
      <c r="BC59" s="93">
        <f>'1.4 - SO 014 - ř.km 29,05...'!F36</f>
        <v>0</v>
      </c>
      <c r="BD59" s="95">
        <f>'1.4 - SO 014 - ř.km 29,05...'!F37</f>
        <v>0</v>
      </c>
      <c r="BT59" s="96" t="s">
        <v>83</v>
      </c>
      <c r="BV59" s="96" t="s">
        <v>77</v>
      </c>
      <c r="BW59" s="96" t="s">
        <v>97</v>
      </c>
      <c r="BX59" s="96" t="s">
        <v>5</v>
      </c>
      <c r="CL59" s="96" t="s">
        <v>19</v>
      </c>
      <c r="CM59" s="96" t="s">
        <v>85</v>
      </c>
    </row>
    <row r="60" spans="1:91" s="7" customFormat="1" ht="24.75" customHeight="1">
      <c r="A60" s="86" t="s">
        <v>79</v>
      </c>
      <c r="B60" s="87"/>
      <c r="C60" s="88"/>
      <c r="D60" s="351" t="s">
        <v>98</v>
      </c>
      <c r="E60" s="351"/>
      <c r="F60" s="351"/>
      <c r="G60" s="351"/>
      <c r="H60" s="351"/>
      <c r="I60" s="89"/>
      <c r="J60" s="351" t="s">
        <v>99</v>
      </c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16">
        <f>'1.6 - SO 0111 - ř.km 28,8...'!J30</f>
        <v>0</v>
      </c>
      <c r="AH60" s="317"/>
      <c r="AI60" s="317"/>
      <c r="AJ60" s="317"/>
      <c r="AK60" s="317"/>
      <c r="AL60" s="317"/>
      <c r="AM60" s="317"/>
      <c r="AN60" s="316">
        <f t="shared" si="0"/>
        <v>0</v>
      </c>
      <c r="AO60" s="317"/>
      <c r="AP60" s="317"/>
      <c r="AQ60" s="90" t="s">
        <v>82</v>
      </c>
      <c r="AR60" s="91"/>
      <c r="AS60" s="92">
        <v>0</v>
      </c>
      <c r="AT60" s="93">
        <f t="shared" si="1"/>
        <v>0</v>
      </c>
      <c r="AU60" s="94">
        <f>'1.6 - SO 0111 - ř.km 28,8...'!P83</f>
        <v>0</v>
      </c>
      <c r="AV60" s="93">
        <f>'1.6 - SO 0111 - ř.km 28,8...'!J33</f>
        <v>0</v>
      </c>
      <c r="AW60" s="93">
        <f>'1.6 - SO 0111 - ř.km 28,8...'!J34</f>
        <v>0</v>
      </c>
      <c r="AX60" s="93">
        <f>'1.6 - SO 0111 - ř.km 28,8...'!J35</f>
        <v>0</v>
      </c>
      <c r="AY60" s="93">
        <f>'1.6 - SO 0111 - ř.km 28,8...'!J36</f>
        <v>0</v>
      </c>
      <c r="AZ60" s="93">
        <f>'1.6 - SO 0111 - ř.km 28,8...'!F33</f>
        <v>0</v>
      </c>
      <c r="BA60" s="93">
        <f>'1.6 - SO 0111 - ř.km 28,8...'!F34</f>
        <v>0</v>
      </c>
      <c r="BB60" s="93">
        <f>'1.6 - SO 0111 - ř.km 28,8...'!F35</f>
        <v>0</v>
      </c>
      <c r="BC60" s="93">
        <f>'1.6 - SO 0111 - ř.km 28,8...'!F36</f>
        <v>0</v>
      </c>
      <c r="BD60" s="95">
        <f>'1.6 - SO 0111 - ř.km 28,8...'!F37</f>
        <v>0</v>
      </c>
      <c r="BT60" s="96" t="s">
        <v>83</v>
      </c>
      <c r="BV60" s="96" t="s">
        <v>77</v>
      </c>
      <c r="BW60" s="96" t="s">
        <v>100</v>
      </c>
      <c r="BX60" s="96" t="s">
        <v>5</v>
      </c>
      <c r="CL60" s="96" t="s">
        <v>19</v>
      </c>
      <c r="CM60" s="96" t="s">
        <v>85</v>
      </c>
    </row>
    <row r="61" spans="1:91" s="7" customFormat="1" ht="24.75" customHeight="1">
      <c r="A61" s="86" t="s">
        <v>79</v>
      </c>
      <c r="B61" s="87"/>
      <c r="C61" s="88"/>
      <c r="D61" s="351" t="s">
        <v>101</v>
      </c>
      <c r="E61" s="351"/>
      <c r="F61" s="351"/>
      <c r="G61" s="351"/>
      <c r="H61" s="351"/>
      <c r="I61" s="89"/>
      <c r="J61" s="351" t="s">
        <v>102</v>
      </c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16">
        <f>'2.1 - SO 021 - ř.km 30,26...'!J30</f>
        <v>0</v>
      </c>
      <c r="AH61" s="317"/>
      <c r="AI61" s="317"/>
      <c r="AJ61" s="317"/>
      <c r="AK61" s="317"/>
      <c r="AL61" s="317"/>
      <c r="AM61" s="317"/>
      <c r="AN61" s="316">
        <f t="shared" si="0"/>
        <v>0</v>
      </c>
      <c r="AO61" s="317"/>
      <c r="AP61" s="317"/>
      <c r="AQ61" s="90" t="s">
        <v>82</v>
      </c>
      <c r="AR61" s="91"/>
      <c r="AS61" s="92">
        <v>0</v>
      </c>
      <c r="AT61" s="93">
        <f t="shared" si="1"/>
        <v>0</v>
      </c>
      <c r="AU61" s="94">
        <f>'2.1 - SO 021 - ř.km 30,26...'!P83</f>
        <v>0</v>
      </c>
      <c r="AV61" s="93">
        <f>'2.1 - SO 021 - ř.km 30,26...'!J33</f>
        <v>0</v>
      </c>
      <c r="AW61" s="93">
        <f>'2.1 - SO 021 - ř.km 30,26...'!J34</f>
        <v>0</v>
      </c>
      <c r="AX61" s="93">
        <f>'2.1 - SO 021 - ř.km 30,26...'!J35</f>
        <v>0</v>
      </c>
      <c r="AY61" s="93">
        <f>'2.1 - SO 021 - ř.km 30,26...'!J36</f>
        <v>0</v>
      </c>
      <c r="AZ61" s="93">
        <f>'2.1 - SO 021 - ř.km 30,26...'!F33</f>
        <v>0</v>
      </c>
      <c r="BA61" s="93">
        <f>'2.1 - SO 021 - ř.km 30,26...'!F34</f>
        <v>0</v>
      </c>
      <c r="BB61" s="93">
        <f>'2.1 - SO 021 - ř.km 30,26...'!F35</f>
        <v>0</v>
      </c>
      <c r="BC61" s="93">
        <f>'2.1 - SO 021 - ř.km 30,26...'!F36</f>
        <v>0</v>
      </c>
      <c r="BD61" s="95">
        <f>'2.1 - SO 021 - ř.km 30,26...'!F37</f>
        <v>0</v>
      </c>
      <c r="BT61" s="96" t="s">
        <v>83</v>
      </c>
      <c r="BV61" s="96" t="s">
        <v>77</v>
      </c>
      <c r="BW61" s="96" t="s">
        <v>103</v>
      </c>
      <c r="BX61" s="96" t="s">
        <v>5</v>
      </c>
      <c r="CL61" s="96" t="s">
        <v>19</v>
      </c>
      <c r="CM61" s="96" t="s">
        <v>85</v>
      </c>
    </row>
    <row r="62" spans="1:91" s="7" customFormat="1" ht="37.5" customHeight="1">
      <c r="A62" s="86" t="s">
        <v>79</v>
      </c>
      <c r="B62" s="87"/>
      <c r="C62" s="88"/>
      <c r="D62" s="351" t="s">
        <v>104</v>
      </c>
      <c r="E62" s="351"/>
      <c r="F62" s="351"/>
      <c r="G62" s="351"/>
      <c r="H62" s="351"/>
      <c r="I62" s="89"/>
      <c r="J62" s="351" t="s">
        <v>105</v>
      </c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16">
        <f>'3.1 - SO 031 + SO 032 + S...'!J30</f>
        <v>0</v>
      </c>
      <c r="AH62" s="317"/>
      <c r="AI62" s="317"/>
      <c r="AJ62" s="317"/>
      <c r="AK62" s="317"/>
      <c r="AL62" s="317"/>
      <c r="AM62" s="317"/>
      <c r="AN62" s="316">
        <f t="shared" si="0"/>
        <v>0</v>
      </c>
      <c r="AO62" s="317"/>
      <c r="AP62" s="317"/>
      <c r="AQ62" s="90" t="s">
        <v>82</v>
      </c>
      <c r="AR62" s="91"/>
      <c r="AS62" s="92">
        <v>0</v>
      </c>
      <c r="AT62" s="93">
        <f t="shared" si="1"/>
        <v>0</v>
      </c>
      <c r="AU62" s="94">
        <f>'3.1 - SO 031 + SO 032 + S...'!P83</f>
        <v>0</v>
      </c>
      <c r="AV62" s="93">
        <f>'3.1 - SO 031 + SO 032 + S...'!J33</f>
        <v>0</v>
      </c>
      <c r="AW62" s="93">
        <f>'3.1 - SO 031 + SO 032 + S...'!J34</f>
        <v>0</v>
      </c>
      <c r="AX62" s="93">
        <f>'3.1 - SO 031 + SO 032 + S...'!J35</f>
        <v>0</v>
      </c>
      <c r="AY62" s="93">
        <f>'3.1 - SO 031 + SO 032 + S...'!J36</f>
        <v>0</v>
      </c>
      <c r="AZ62" s="93">
        <f>'3.1 - SO 031 + SO 032 + S...'!F33</f>
        <v>0</v>
      </c>
      <c r="BA62" s="93">
        <f>'3.1 - SO 031 + SO 032 + S...'!F34</f>
        <v>0</v>
      </c>
      <c r="BB62" s="93">
        <f>'3.1 - SO 031 + SO 032 + S...'!F35</f>
        <v>0</v>
      </c>
      <c r="BC62" s="93">
        <f>'3.1 - SO 031 + SO 032 + S...'!F36</f>
        <v>0</v>
      </c>
      <c r="BD62" s="95">
        <f>'3.1 - SO 031 + SO 032 + S...'!F37</f>
        <v>0</v>
      </c>
      <c r="BT62" s="96" t="s">
        <v>83</v>
      </c>
      <c r="BV62" s="96" t="s">
        <v>77</v>
      </c>
      <c r="BW62" s="96" t="s">
        <v>106</v>
      </c>
      <c r="BX62" s="96" t="s">
        <v>5</v>
      </c>
      <c r="CL62" s="96" t="s">
        <v>19</v>
      </c>
      <c r="CM62" s="96" t="s">
        <v>85</v>
      </c>
    </row>
    <row r="63" spans="1:91" s="7" customFormat="1" ht="37.5" customHeight="1">
      <c r="A63" s="86" t="s">
        <v>79</v>
      </c>
      <c r="B63" s="87"/>
      <c r="C63" s="88"/>
      <c r="D63" s="351" t="s">
        <v>107</v>
      </c>
      <c r="E63" s="351"/>
      <c r="F63" s="351"/>
      <c r="G63" s="351"/>
      <c r="H63" s="351"/>
      <c r="I63" s="89"/>
      <c r="J63" s="351" t="s">
        <v>108</v>
      </c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16">
        <f>'3.2 - SO 034 + SO 039 + S...'!J30</f>
        <v>0</v>
      </c>
      <c r="AH63" s="317"/>
      <c r="AI63" s="317"/>
      <c r="AJ63" s="317"/>
      <c r="AK63" s="317"/>
      <c r="AL63" s="317"/>
      <c r="AM63" s="317"/>
      <c r="AN63" s="316">
        <f t="shared" si="0"/>
        <v>0</v>
      </c>
      <c r="AO63" s="317"/>
      <c r="AP63" s="317"/>
      <c r="AQ63" s="90" t="s">
        <v>82</v>
      </c>
      <c r="AR63" s="91"/>
      <c r="AS63" s="92">
        <v>0</v>
      </c>
      <c r="AT63" s="93">
        <f t="shared" si="1"/>
        <v>0</v>
      </c>
      <c r="AU63" s="94">
        <f>'3.2 - SO 034 + SO 039 + S...'!P81</f>
        <v>0</v>
      </c>
      <c r="AV63" s="93">
        <f>'3.2 - SO 034 + SO 039 + S...'!J33</f>
        <v>0</v>
      </c>
      <c r="AW63" s="93">
        <f>'3.2 - SO 034 + SO 039 + S...'!J34</f>
        <v>0</v>
      </c>
      <c r="AX63" s="93">
        <f>'3.2 - SO 034 + SO 039 + S...'!J35</f>
        <v>0</v>
      </c>
      <c r="AY63" s="93">
        <f>'3.2 - SO 034 + SO 039 + S...'!J36</f>
        <v>0</v>
      </c>
      <c r="AZ63" s="93">
        <f>'3.2 - SO 034 + SO 039 + S...'!F33</f>
        <v>0</v>
      </c>
      <c r="BA63" s="93">
        <f>'3.2 - SO 034 + SO 039 + S...'!F34</f>
        <v>0</v>
      </c>
      <c r="BB63" s="93">
        <f>'3.2 - SO 034 + SO 039 + S...'!F35</f>
        <v>0</v>
      </c>
      <c r="BC63" s="93">
        <f>'3.2 - SO 034 + SO 039 + S...'!F36</f>
        <v>0</v>
      </c>
      <c r="BD63" s="95">
        <f>'3.2 - SO 034 + SO 039 + S...'!F37</f>
        <v>0</v>
      </c>
      <c r="BT63" s="96" t="s">
        <v>83</v>
      </c>
      <c r="BV63" s="96" t="s">
        <v>77</v>
      </c>
      <c r="BW63" s="96" t="s">
        <v>109</v>
      </c>
      <c r="BX63" s="96" t="s">
        <v>5</v>
      </c>
      <c r="CL63" s="96" t="s">
        <v>19</v>
      </c>
      <c r="CM63" s="96" t="s">
        <v>85</v>
      </c>
    </row>
    <row r="64" spans="1:91" s="7" customFormat="1" ht="24.75" customHeight="1">
      <c r="A64" s="86" t="s">
        <v>79</v>
      </c>
      <c r="B64" s="87"/>
      <c r="C64" s="88"/>
      <c r="D64" s="351" t="s">
        <v>110</v>
      </c>
      <c r="E64" s="351"/>
      <c r="F64" s="351"/>
      <c r="G64" s="351"/>
      <c r="H64" s="351"/>
      <c r="I64" s="89"/>
      <c r="J64" s="351" t="s">
        <v>111</v>
      </c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16">
        <f>'3.3 - SO 035 - ř.km 31,97...'!J30</f>
        <v>0</v>
      </c>
      <c r="AH64" s="317"/>
      <c r="AI64" s="317"/>
      <c r="AJ64" s="317"/>
      <c r="AK64" s="317"/>
      <c r="AL64" s="317"/>
      <c r="AM64" s="317"/>
      <c r="AN64" s="316">
        <f t="shared" si="0"/>
        <v>0</v>
      </c>
      <c r="AO64" s="317"/>
      <c r="AP64" s="317"/>
      <c r="AQ64" s="90" t="s">
        <v>82</v>
      </c>
      <c r="AR64" s="91"/>
      <c r="AS64" s="92">
        <v>0</v>
      </c>
      <c r="AT64" s="93">
        <f t="shared" si="1"/>
        <v>0</v>
      </c>
      <c r="AU64" s="94">
        <f>'3.3 - SO 035 - ř.km 31,97...'!P86</f>
        <v>0</v>
      </c>
      <c r="AV64" s="93">
        <f>'3.3 - SO 035 - ř.km 31,97...'!J33</f>
        <v>0</v>
      </c>
      <c r="AW64" s="93">
        <f>'3.3 - SO 035 - ř.km 31,97...'!J34</f>
        <v>0</v>
      </c>
      <c r="AX64" s="93">
        <f>'3.3 - SO 035 - ř.km 31,97...'!J35</f>
        <v>0</v>
      </c>
      <c r="AY64" s="93">
        <f>'3.3 - SO 035 - ř.km 31,97...'!J36</f>
        <v>0</v>
      </c>
      <c r="AZ64" s="93">
        <f>'3.3 - SO 035 - ř.km 31,97...'!F33</f>
        <v>0</v>
      </c>
      <c r="BA64" s="93">
        <f>'3.3 - SO 035 - ř.km 31,97...'!F34</f>
        <v>0</v>
      </c>
      <c r="BB64" s="93">
        <f>'3.3 - SO 035 - ř.km 31,97...'!F35</f>
        <v>0</v>
      </c>
      <c r="BC64" s="93">
        <f>'3.3 - SO 035 - ř.km 31,97...'!F36</f>
        <v>0</v>
      </c>
      <c r="BD64" s="95">
        <f>'3.3 - SO 035 - ř.km 31,97...'!F37</f>
        <v>0</v>
      </c>
      <c r="BT64" s="96" t="s">
        <v>83</v>
      </c>
      <c r="BV64" s="96" t="s">
        <v>77</v>
      </c>
      <c r="BW64" s="96" t="s">
        <v>112</v>
      </c>
      <c r="BX64" s="96" t="s">
        <v>5</v>
      </c>
      <c r="CL64" s="96" t="s">
        <v>19</v>
      </c>
      <c r="CM64" s="96" t="s">
        <v>85</v>
      </c>
    </row>
    <row r="65" spans="1:91" s="7" customFormat="1" ht="24.75" customHeight="1">
      <c r="A65" s="86" t="s">
        <v>79</v>
      </c>
      <c r="B65" s="87"/>
      <c r="C65" s="88"/>
      <c r="D65" s="351" t="s">
        <v>113</v>
      </c>
      <c r="E65" s="351"/>
      <c r="F65" s="351"/>
      <c r="G65" s="351"/>
      <c r="H65" s="351"/>
      <c r="I65" s="89"/>
      <c r="J65" s="351" t="s">
        <v>114</v>
      </c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16">
        <f>'3.4 - SO 036 - ř.km 32,12...'!J30</f>
        <v>0</v>
      </c>
      <c r="AH65" s="317"/>
      <c r="AI65" s="317"/>
      <c r="AJ65" s="317"/>
      <c r="AK65" s="317"/>
      <c r="AL65" s="317"/>
      <c r="AM65" s="317"/>
      <c r="AN65" s="316">
        <f t="shared" si="0"/>
        <v>0</v>
      </c>
      <c r="AO65" s="317"/>
      <c r="AP65" s="317"/>
      <c r="AQ65" s="90" t="s">
        <v>82</v>
      </c>
      <c r="AR65" s="91"/>
      <c r="AS65" s="92">
        <v>0</v>
      </c>
      <c r="AT65" s="93">
        <f t="shared" si="1"/>
        <v>0</v>
      </c>
      <c r="AU65" s="94">
        <f>'3.4 - SO 036 - ř.km 32,12...'!P86</f>
        <v>0</v>
      </c>
      <c r="AV65" s="93">
        <f>'3.4 - SO 036 - ř.km 32,12...'!J33</f>
        <v>0</v>
      </c>
      <c r="AW65" s="93">
        <f>'3.4 - SO 036 - ř.km 32,12...'!J34</f>
        <v>0</v>
      </c>
      <c r="AX65" s="93">
        <f>'3.4 - SO 036 - ř.km 32,12...'!J35</f>
        <v>0</v>
      </c>
      <c r="AY65" s="93">
        <f>'3.4 - SO 036 - ř.km 32,12...'!J36</f>
        <v>0</v>
      </c>
      <c r="AZ65" s="93">
        <f>'3.4 - SO 036 - ř.km 32,12...'!F33</f>
        <v>0</v>
      </c>
      <c r="BA65" s="93">
        <f>'3.4 - SO 036 - ř.km 32,12...'!F34</f>
        <v>0</v>
      </c>
      <c r="BB65" s="93">
        <f>'3.4 - SO 036 - ř.km 32,12...'!F35</f>
        <v>0</v>
      </c>
      <c r="BC65" s="93">
        <f>'3.4 - SO 036 - ř.km 32,12...'!F36</f>
        <v>0</v>
      </c>
      <c r="BD65" s="95">
        <f>'3.4 - SO 036 - ř.km 32,12...'!F37</f>
        <v>0</v>
      </c>
      <c r="BT65" s="96" t="s">
        <v>83</v>
      </c>
      <c r="BV65" s="96" t="s">
        <v>77</v>
      </c>
      <c r="BW65" s="96" t="s">
        <v>115</v>
      </c>
      <c r="BX65" s="96" t="s">
        <v>5</v>
      </c>
      <c r="CL65" s="96" t="s">
        <v>19</v>
      </c>
      <c r="CM65" s="96" t="s">
        <v>85</v>
      </c>
    </row>
    <row r="66" spans="1:91" s="7" customFormat="1" ht="24.75" customHeight="1">
      <c r="A66" s="86" t="s">
        <v>79</v>
      </c>
      <c r="B66" s="87"/>
      <c r="C66" s="88"/>
      <c r="D66" s="351" t="s">
        <v>116</v>
      </c>
      <c r="E66" s="351"/>
      <c r="F66" s="351"/>
      <c r="G66" s="351"/>
      <c r="H66" s="351"/>
      <c r="I66" s="89"/>
      <c r="J66" s="351" t="s">
        <v>117</v>
      </c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16">
        <f>'3.5 - SO 037 - ř.km 32,31...'!J30</f>
        <v>0</v>
      </c>
      <c r="AH66" s="317"/>
      <c r="AI66" s="317"/>
      <c r="AJ66" s="317"/>
      <c r="AK66" s="317"/>
      <c r="AL66" s="317"/>
      <c r="AM66" s="317"/>
      <c r="AN66" s="316">
        <f t="shared" si="0"/>
        <v>0</v>
      </c>
      <c r="AO66" s="317"/>
      <c r="AP66" s="317"/>
      <c r="AQ66" s="90" t="s">
        <v>82</v>
      </c>
      <c r="AR66" s="91"/>
      <c r="AS66" s="92">
        <v>0</v>
      </c>
      <c r="AT66" s="93">
        <f t="shared" si="1"/>
        <v>0</v>
      </c>
      <c r="AU66" s="94">
        <f>'3.5 - SO 037 - ř.km 32,31...'!P86</f>
        <v>0</v>
      </c>
      <c r="AV66" s="93">
        <f>'3.5 - SO 037 - ř.km 32,31...'!J33</f>
        <v>0</v>
      </c>
      <c r="AW66" s="93">
        <f>'3.5 - SO 037 - ř.km 32,31...'!J34</f>
        <v>0</v>
      </c>
      <c r="AX66" s="93">
        <f>'3.5 - SO 037 - ř.km 32,31...'!J35</f>
        <v>0</v>
      </c>
      <c r="AY66" s="93">
        <f>'3.5 - SO 037 - ř.km 32,31...'!J36</f>
        <v>0</v>
      </c>
      <c r="AZ66" s="93">
        <f>'3.5 - SO 037 - ř.km 32,31...'!F33</f>
        <v>0</v>
      </c>
      <c r="BA66" s="93">
        <f>'3.5 - SO 037 - ř.km 32,31...'!F34</f>
        <v>0</v>
      </c>
      <c r="BB66" s="93">
        <f>'3.5 - SO 037 - ř.km 32,31...'!F35</f>
        <v>0</v>
      </c>
      <c r="BC66" s="93">
        <f>'3.5 - SO 037 - ř.km 32,31...'!F36</f>
        <v>0</v>
      </c>
      <c r="BD66" s="95">
        <f>'3.5 - SO 037 - ř.km 32,31...'!F37</f>
        <v>0</v>
      </c>
      <c r="BT66" s="96" t="s">
        <v>83</v>
      </c>
      <c r="BV66" s="96" t="s">
        <v>77</v>
      </c>
      <c r="BW66" s="96" t="s">
        <v>118</v>
      </c>
      <c r="BX66" s="96" t="s">
        <v>5</v>
      </c>
      <c r="CL66" s="96" t="s">
        <v>19</v>
      </c>
      <c r="CM66" s="96" t="s">
        <v>85</v>
      </c>
    </row>
    <row r="67" spans="1:91" s="7" customFormat="1" ht="24.75" customHeight="1">
      <c r="A67" s="86" t="s">
        <v>79</v>
      </c>
      <c r="B67" s="87"/>
      <c r="C67" s="88"/>
      <c r="D67" s="351" t="s">
        <v>119</v>
      </c>
      <c r="E67" s="351"/>
      <c r="F67" s="351"/>
      <c r="G67" s="351"/>
      <c r="H67" s="351"/>
      <c r="I67" s="89"/>
      <c r="J67" s="351" t="s">
        <v>120</v>
      </c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16">
        <f>'3.6 - SO 038 - ř.km 32,41...'!J30</f>
        <v>0</v>
      </c>
      <c r="AH67" s="317"/>
      <c r="AI67" s="317"/>
      <c r="AJ67" s="317"/>
      <c r="AK67" s="317"/>
      <c r="AL67" s="317"/>
      <c r="AM67" s="317"/>
      <c r="AN67" s="316">
        <f t="shared" si="0"/>
        <v>0</v>
      </c>
      <c r="AO67" s="317"/>
      <c r="AP67" s="317"/>
      <c r="AQ67" s="90" t="s">
        <v>82</v>
      </c>
      <c r="AR67" s="91"/>
      <c r="AS67" s="92">
        <v>0</v>
      </c>
      <c r="AT67" s="93">
        <f t="shared" si="1"/>
        <v>0</v>
      </c>
      <c r="AU67" s="94">
        <f>'3.6 - SO 038 - ř.km 32,41...'!P86</f>
        <v>0</v>
      </c>
      <c r="AV67" s="93">
        <f>'3.6 - SO 038 - ř.km 32,41...'!J33</f>
        <v>0</v>
      </c>
      <c r="AW67" s="93">
        <f>'3.6 - SO 038 - ř.km 32,41...'!J34</f>
        <v>0</v>
      </c>
      <c r="AX67" s="93">
        <f>'3.6 - SO 038 - ř.km 32,41...'!J35</f>
        <v>0</v>
      </c>
      <c r="AY67" s="93">
        <f>'3.6 - SO 038 - ř.km 32,41...'!J36</f>
        <v>0</v>
      </c>
      <c r="AZ67" s="93">
        <f>'3.6 - SO 038 - ř.km 32,41...'!F33</f>
        <v>0</v>
      </c>
      <c r="BA67" s="93">
        <f>'3.6 - SO 038 - ř.km 32,41...'!F34</f>
        <v>0</v>
      </c>
      <c r="BB67" s="93">
        <f>'3.6 - SO 038 - ř.km 32,41...'!F35</f>
        <v>0</v>
      </c>
      <c r="BC67" s="93">
        <f>'3.6 - SO 038 - ř.km 32,41...'!F36</f>
        <v>0</v>
      </c>
      <c r="BD67" s="95">
        <f>'3.6 - SO 038 - ř.km 32,41...'!F37</f>
        <v>0</v>
      </c>
      <c r="BT67" s="96" t="s">
        <v>83</v>
      </c>
      <c r="BV67" s="96" t="s">
        <v>77</v>
      </c>
      <c r="BW67" s="96" t="s">
        <v>121</v>
      </c>
      <c r="BX67" s="96" t="s">
        <v>5</v>
      </c>
      <c r="CL67" s="96" t="s">
        <v>19</v>
      </c>
      <c r="CM67" s="96" t="s">
        <v>85</v>
      </c>
    </row>
    <row r="68" spans="1:91" s="7" customFormat="1" ht="24.75" customHeight="1">
      <c r="A68" s="86" t="s">
        <v>79</v>
      </c>
      <c r="B68" s="87"/>
      <c r="C68" s="88"/>
      <c r="D68" s="351" t="s">
        <v>122</v>
      </c>
      <c r="E68" s="351"/>
      <c r="F68" s="351"/>
      <c r="G68" s="351"/>
      <c r="H68" s="351"/>
      <c r="I68" s="89"/>
      <c r="J68" s="351" t="s">
        <v>123</v>
      </c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16">
        <f>'3.7 - SO 0312 - ř.km 32,6...'!J30</f>
        <v>0</v>
      </c>
      <c r="AH68" s="317"/>
      <c r="AI68" s="317"/>
      <c r="AJ68" s="317"/>
      <c r="AK68" s="317"/>
      <c r="AL68" s="317"/>
      <c r="AM68" s="317"/>
      <c r="AN68" s="316">
        <f t="shared" si="0"/>
        <v>0</v>
      </c>
      <c r="AO68" s="317"/>
      <c r="AP68" s="317"/>
      <c r="AQ68" s="90" t="s">
        <v>82</v>
      </c>
      <c r="AR68" s="91"/>
      <c r="AS68" s="92">
        <v>0</v>
      </c>
      <c r="AT68" s="93">
        <f t="shared" si="1"/>
        <v>0</v>
      </c>
      <c r="AU68" s="94">
        <f>'3.7 - SO 0312 - ř.km 32,6...'!P86</f>
        <v>0</v>
      </c>
      <c r="AV68" s="93">
        <f>'3.7 - SO 0312 - ř.km 32,6...'!J33</f>
        <v>0</v>
      </c>
      <c r="AW68" s="93">
        <f>'3.7 - SO 0312 - ř.km 32,6...'!J34</f>
        <v>0</v>
      </c>
      <c r="AX68" s="93">
        <f>'3.7 - SO 0312 - ř.km 32,6...'!J35</f>
        <v>0</v>
      </c>
      <c r="AY68" s="93">
        <f>'3.7 - SO 0312 - ř.km 32,6...'!J36</f>
        <v>0</v>
      </c>
      <c r="AZ68" s="93">
        <f>'3.7 - SO 0312 - ř.km 32,6...'!F33</f>
        <v>0</v>
      </c>
      <c r="BA68" s="93">
        <f>'3.7 - SO 0312 - ř.km 32,6...'!F34</f>
        <v>0</v>
      </c>
      <c r="BB68" s="93">
        <f>'3.7 - SO 0312 - ř.km 32,6...'!F35</f>
        <v>0</v>
      </c>
      <c r="BC68" s="93">
        <f>'3.7 - SO 0312 - ř.km 32,6...'!F36</f>
        <v>0</v>
      </c>
      <c r="BD68" s="95">
        <f>'3.7 - SO 0312 - ř.km 32,6...'!F37</f>
        <v>0</v>
      </c>
      <c r="BT68" s="96" t="s">
        <v>83</v>
      </c>
      <c r="BV68" s="96" t="s">
        <v>77</v>
      </c>
      <c r="BW68" s="96" t="s">
        <v>124</v>
      </c>
      <c r="BX68" s="96" t="s">
        <v>5</v>
      </c>
      <c r="CL68" s="96" t="s">
        <v>19</v>
      </c>
      <c r="CM68" s="96" t="s">
        <v>85</v>
      </c>
    </row>
    <row r="69" spans="1:91" s="7" customFormat="1" ht="24.75" customHeight="1">
      <c r="A69" s="86" t="s">
        <v>79</v>
      </c>
      <c r="B69" s="87"/>
      <c r="C69" s="88"/>
      <c r="D69" s="351" t="s">
        <v>125</v>
      </c>
      <c r="E69" s="351"/>
      <c r="F69" s="351"/>
      <c r="G69" s="351"/>
      <c r="H69" s="351"/>
      <c r="I69" s="89"/>
      <c r="J69" s="351" t="s">
        <v>126</v>
      </c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16">
        <f>'3.8 - SO 0317 - ř.km 33,0...'!J30</f>
        <v>0</v>
      </c>
      <c r="AH69" s="317"/>
      <c r="AI69" s="317"/>
      <c r="AJ69" s="317"/>
      <c r="AK69" s="317"/>
      <c r="AL69" s="317"/>
      <c r="AM69" s="317"/>
      <c r="AN69" s="316">
        <f t="shared" si="0"/>
        <v>0</v>
      </c>
      <c r="AO69" s="317"/>
      <c r="AP69" s="317"/>
      <c r="AQ69" s="90" t="s">
        <v>82</v>
      </c>
      <c r="AR69" s="91"/>
      <c r="AS69" s="92">
        <v>0</v>
      </c>
      <c r="AT69" s="93">
        <f t="shared" si="1"/>
        <v>0</v>
      </c>
      <c r="AU69" s="94">
        <f>'3.8 - SO 0317 - ř.km 33,0...'!P86</f>
        <v>0</v>
      </c>
      <c r="AV69" s="93">
        <f>'3.8 - SO 0317 - ř.km 33,0...'!J33</f>
        <v>0</v>
      </c>
      <c r="AW69" s="93">
        <f>'3.8 - SO 0317 - ř.km 33,0...'!J34</f>
        <v>0</v>
      </c>
      <c r="AX69" s="93">
        <f>'3.8 - SO 0317 - ř.km 33,0...'!J35</f>
        <v>0</v>
      </c>
      <c r="AY69" s="93">
        <f>'3.8 - SO 0317 - ř.km 33,0...'!J36</f>
        <v>0</v>
      </c>
      <c r="AZ69" s="93">
        <f>'3.8 - SO 0317 - ř.km 33,0...'!F33</f>
        <v>0</v>
      </c>
      <c r="BA69" s="93">
        <f>'3.8 - SO 0317 - ř.km 33,0...'!F34</f>
        <v>0</v>
      </c>
      <c r="BB69" s="93">
        <f>'3.8 - SO 0317 - ř.km 33,0...'!F35</f>
        <v>0</v>
      </c>
      <c r="BC69" s="93">
        <f>'3.8 - SO 0317 - ř.km 33,0...'!F36</f>
        <v>0</v>
      </c>
      <c r="BD69" s="95">
        <f>'3.8 - SO 0317 - ř.km 33,0...'!F37</f>
        <v>0</v>
      </c>
      <c r="BT69" s="96" t="s">
        <v>83</v>
      </c>
      <c r="BV69" s="96" t="s">
        <v>77</v>
      </c>
      <c r="BW69" s="96" t="s">
        <v>127</v>
      </c>
      <c r="BX69" s="96" t="s">
        <v>5</v>
      </c>
      <c r="CL69" s="96" t="s">
        <v>19</v>
      </c>
      <c r="CM69" s="96" t="s">
        <v>85</v>
      </c>
    </row>
    <row r="70" spans="1:91" s="7" customFormat="1" ht="24.75" customHeight="1">
      <c r="A70" s="86" t="s">
        <v>79</v>
      </c>
      <c r="B70" s="87"/>
      <c r="C70" s="88"/>
      <c r="D70" s="351" t="s">
        <v>128</v>
      </c>
      <c r="E70" s="351"/>
      <c r="F70" s="351"/>
      <c r="G70" s="351"/>
      <c r="H70" s="351"/>
      <c r="I70" s="89"/>
      <c r="J70" s="351" t="s">
        <v>129</v>
      </c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16">
        <f>'3.9 - SO 0318 - ř.km 33,1...'!J30</f>
        <v>0</v>
      </c>
      <c r="AH70" s="317"/>
      <c r="AI70" s="317"/>
      <c r="AJ70" s="317"/>
      <c r="AK70" s="317"/>
      <c r="AL70" s="317"/>
      <c r="AM70" s="317"/>
      <c r="AN70" s="316">
        <f t="shared" si="0"/>
        <v>0</v>
      </c>
      <c r="AO70" s="317"/>
      <c r="AP70" s="317"/>
      <c r="AQ70" s="90" t="s">
        <v>82</v>
      </c>
      <c r="AR70" s="91"/>
      <c r="AS70" s="92">
        <v>0</v>
      </c>
      <c r="AT70" s="93">
        <f t="shared" si="1"/>
        <v>0</v>
      </c>
      <c r="AU70" s="94">
        <f>'3.9 - SO 0318 - ř.km 33,1...'!P86</f>
        <v>0</v>
      </c>
      <c r="AV70" s="93">
        <f>'3.9 - SO 0318 - ř.km 33,1...'!J33</f>
        <v>0</v>
      </c>
      <c r="AW70" s="93">
        <f>'3.9 - SO 0318 - ř.km 33,1...'!J34</f>
        <v>0</v>
      </c>
      <c r="AX70" s="93">
        <f>'3.9 - SO 0318 - ř.km 33,1...'!J35</f>
        <v>0</v>
      </c>
      <c r="AY70" s="93">
        <f>'3.9 - SO 0318 - ř.km 33,1...'!J36</f>
        <v>0</v>
      </c>
      <c r="AZ70" s="93">
        <f>'3.9 - SO 0318 - ř.km 33,1...'!F33</f>
        <v>0</v>
      </c>
      <c r="BA70" s="93">
        <f>'3.9 - SO 0318 - ř.km 33,1...'!F34</f>
        <v>0</v>
      </c>
      <c r="BB70" s="93">
        <f>'3.9 - SO 0318 - ř.km 33,1...'!F35</f>
        <v>0</v>
      </c>
      <c r="BC70" s="93">
        <f>'3.9 - SO 0318 - ř.km 33,1...'!F36</f>
        <v>0</v>
      </c>
      <c r="BD70" s="95">
        <f>'3.9 - SO 0318 - ř.km 33,1...'!F37</f>
        <v>0</v>
      </c>
      <c r="BT70" s="96" t="s">
        <v>83</v>
      </c>
      <c r="BV70" s="96" t="s">
        <v>77</v>
      </c>
      <c r="BW70" s="96" t="s">
        <v>130</v>
      </c>
      <c r="BX70" s="96" t="s">
        <v>5</v>
      </c>
      <c r="CL70" s="96" t="s">
        <v>19</v>
      </c>
      <c r="CM70" s="96" t="s">
        <v>85</v>
      </c>
    </row>
    <row r="71" spans="1:91" s="7" customFormat="1" ht="37.5" customHeight="1">
      <c r="A71" s="86" t="s">
        <v>79</v>
      </c>
      <c r="B71" s="87"/>
      <c r="C71" s="88"/>
      <c r="D71" s="351" t="s">
        <v>131</v>
      </c>
      <c r="E71" s="351"/>
      <c r="F71" s="351"/>
      <c r="G71" s="351"/>
      <c r="H71" s="351"/>
      <c r="I71" s="89"/>
      <c r="J71" s="351" t="s">
        <v>132</v>
      </c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16">
        <f>'042_PŠ 2. etapa - SO 04 -...'!J30</f>
        <v>0</v>
      </c>
      <c r="AH71" s="317"/>
      <c r="AI71" s="317"/>
      <c r="AJ71" s="317"/>
      <c r="AK71" s="317"/>
      <c r="AL71" s="317"/>
      <c r="AM71" s="317"/>
      <c r="AN71" s="316">
        <f t="shared" si="0"/>
        <v>0</v>
      </c>
      <c r="AO71" s="317"/>
      <c r="AP71" s="317"/>
      <c r="AQ71" s="90" t="s">
        <v>82</v>
      </c>
      <c r="AR71" s="91"/>
      <c r="AS71" s="92">
        <v>0</v>
      </c>
      <c r="AT71" s="93">
        <f t="shared" si="1"/>
        <v>0</v>
      </c>
      <c r="AU71" s="94">
        <f>'042_PŠ 2. etapa - SO 04 -...'!P83</f>
        <v>0</v>
      </c>
      <c r="AV71" s="93">
        <f>'042_PŠ 2. etapa - SO 04 -...'!J33</f>
        <v>0</v>
      </c>
      <c r="AW71" s="93">
        <f>'042_PŠ 2. etapa - SO 04 -...'!J34</f>
        <v>0</v>
      </c>
      <c r="AX71" s="93">
        <f>'042_PŠ 2. etapa - SO 04 -...'!J35</f>
        <v>0</v>
      </c>
      <c r="AY71" s="93">
        <f>'042_PŠ 2. etapa - SO 04 -...'!J36</f>
        <v>0</v>
      </c>
      <c r="AZ71" s="93">
        <f>'042_PŠ 2. etapa - SO 04 -...'!F33</f>
        <v>0</v>
      </c>
      <c r="BA71" s="93">
        <f>'042_PŠ 2. etapa - SO 04 -...'!F34</f>
        <v>0</v>
      </c>
      <c r="BB71" s="93">
        <f>'042_PŠ 2. etapa - SO 04 -...'!F35</f>
        <v>0</v>
      </c>
      <c r="BC71" s="93">
        <f>'042_PŠ 2. etapa - SO 04 -...'!F36</f>
        <v>0</v>
      </c>
      <c r="BD71" s="95">
        <f>'042_PŠ 2. etapa - SO 04 -...'!F37</f>
        <v>0</v>
      </c>
      <c r="BT71" s="96" t="s">
        <v>83</v>
      </c>
      <c r="BV71" s="96" t="s">
        <v>77</v>
      </c>
      <c r="BW71" s="96" t="s">
        <v>133</v>
      </c>
      <c r="BX71" s="96" t="s">
        <v>5</v>
      </c>
      <c r="CL71" s="96" t="s">
        <v>19</v>
      </c>
      <c r="CM71" s="96" t="s">
        <v>85</v>
      </c>
    </row>
    <row r="72" spans="1:91" s="7" customFormat="1" ht="16.5" customHeight="1">
      <c r="A72" s="86" t="s">
        <v>79</v>
      </c>
      <c r="B72" s="87"/>
      <c r="C72" s="88"/>
      <c r="D72" s="351" t="s">
        <v>134</v>
      </c>
      <c r="E72" s="351"/>
      <c r="F72" s="351"/>
      <c r="G72" s="351"/>
      <c r="H72" s="351"/>
      <c r="I72" s="89"/>
      <c r="J72" s="351" t="s">
        <v>135</v>
      </c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16">
        <f>'051_PŠ - SO 05 - ř.km 30,...'!J30</f>
        <v>0</v>
      </c>
      <c r="AH72" s="317"/>
      <c r="AI72" s="317"/>
      <c r="AJ72" s="317"/>
      <c r="AK72" s="317"/>
      <c r="AL72" s="317"/>
      <c r="AM72" s="317"/>
      <c r="AN72" s="316">
        <f t="shared" si="0"/>
        <v>0</v>
      </c>
      <c r="AO72" s="317"/>
      <c r="AP72" s="317"/>
      <c r="AQ72" s="90" t="s">
        <v>82</v>
      </c>
      <c r="AR72" s="91"/>
      <c r="AS72" s="92">
        <v>0</v>
      </c>
      <c r="AT72" s="93">
        <f t="shared" si="1"/>
        <v>0</v>
      </c>
      <c r="AU72" s="94">
        <f>'051_PŠ - SO 05 - ř.km 30,...'!P83</f>
        <v>0</v>
      </c>
      <c r="AV72" s="93">
        <f>'051_PŠ - SO 05 - ř.km 30,...'!J33</f>
        <v>0</v>
      </c>
      <c r="AW72" s="93">
        <f>'051_PŠ - SO 05 - ř.km 30,...'!J34</f>
        <v>0</v>
      </c>
      <c r="AX72" s="93">
        <f>'051_PŠ - SO 05 - ř.km 30,...'!J35</f>
        <v>0</v>
      </c>
      <c r="AY72" s="93">
        <f>'051_PŠ - SO 05 - ř.km 30,...'!J36</f>
        <v>0</v>
      </c>
      <c r="AZ72" s="93">
        <f>'051_PŠ - SO 05 - ř.km 30,...'!F33</f>
        <v>0</v>
      </c>
      <c r="BA72" s="93">
        <f>'051_PŠ - SO 05 - ř.km 30,...'!F34</f>
        <v>0</v>
      </c>
      <c r="BB72" s="93">
        <f>'051_PŠ - SO 05 - ř.km 30,...'!F35</f>
        <v>0</v>
      </c>
      <c r="BC72" s="93">
        <f>'051_PŠ - SO 05 - ř.km 30,...'!F36</f>
        <v>0</v>
      </c>
      <c r="BD72" s="95">
        <f>'051_PŠ - SO 05 - ř.km 30,...'!F37</f>
        <v>0</v>
      </c>
      <c r="BT72" s="96" t="s">
        <v>83</v>
      </c>
      <c r="BV72" s="96" t="s">
        <v>77</v>
      </c>
      <c r="BW72" s="96" t="s">
        <v>136</v>
      </c>
      <c r="BX72" s="96" t="s">
        <v>5</v>
      </c>
      <c r="CL72" s="96" t="s">
        <v>19</v>
      </c>
      <c r="CM72" s="96" t="s">
        <v>85</v>
      </c>
    </row>
    <row r="73" spans="1:91" s="7" customFormat="1" ht="37.5" customHeight="1">
      <c r="A73" s="86" t="s">
        <v>79</v>
      </c>
      <c r="B73" s="87"/>
      <c r="C73" s="88"/>
      <c r="D73" s="351" t="s">
        <v>137</v>
      </c>
      <c r="E73" s="351"/>
      <c r="F73" s="351"/>
      <c r="G73" s="351"/>
      <c r="H73" s="351"/>
      <c r="I73" s="89"/>
      <c r="J73" s="351" t="s">
        <v>138</v>
      </c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16" t="e">
        <f>'062_PŠ 2. etapa - SO 06 -...'!J30</f>
        <v>#REF!</v>
      </c>
      <c r="AH73" s="317"/>
      <c r="AI73" s="317"/>
      <c r="AJ73" s="317"/>
      <c r="AK73" s="317"/>
      <c r="AL73" s="317"/>
      <c r="AM73" s="317"/>
      <c r="AN73" s="316" t="e">
        <f t="shared" si="0"/>
        <v>#REF!</v>
      </c>
      <c r="AO73" s="317"/>
      <c r="AP73" s="317"/>
      <c r="AQ73" s="90" t="s">
        <v>82</v>
      </c>
      <c r="AR73" s="91"/>
      <c r="AS73" s="97">
        <v>0</v>
      </c>
      <c r="AT73" s="98">
        <f t="shared" si="1"/>
        <v>0</v>
      </c>
      <c r="AU73" s="99" t="e">
        <f>'062_PŠ 2. etapa - SO 06 -...'!P82</f>
        <v>#REF!</v>
      </c>
      <c r="AV73" s="98">
        <f>'062_PŠ 2. etapa - SO 06 -...'!J33</f>
        <v>0</v>
      </c>
      <c r="AW73" s="98">
        <f>'062_PŠ 2. etapa - SO 06 -...'!J34</f>
        <v>0</v>
      </c>
      <c r="AX73" s="98">
        <f>'062_PŠ 2. etapa - SO 06 -...'!J35</f>
        <v>0</v>
      </c>
      <c r="AY73" s="98">
        <f>'062_PŠ 2. etapa - SO 06 -...'!J36</f>
        <v>0</v>
      </c>
      <c r="AZ73" s="98">
        <f>'062_PŠ 2. etapa - SO 06 -...'!F33</f>
        <v>0</v>
      </c>
      <c r="BA73" s="98">
        <f>'062_PŠ 2. etapa - SO 06 -...'!F34</f>
        <v>0</v>
      </c>
      <c r="BB73" s="98">
        <f>'062_PŠ 2. etapa - SO 06 -...'!F35</f>
        <v>0</v>
      </c>
      <c r="BC73" s="98">
        <f>'062_PŠ 2. etapa - SO 06 -...'!F36</f>
        <v>0</v>
      </c>
      <c r="BD73" s="100">
        <f>'062_PŠ 2. etapa - SO 06 -...'!F37</f>
        <v>0</v>
      </c>
      <c r="BT73" s="96" t="s">
        <v>83</v>
      </c>
      <c r="BV73" s="96" t="s">
        <v>77</v>
      </c>
      <c r="BW73" s="96" t="s">
        <v>139</v>
      </c>
      <c r="BX73" s="96" t="s">
        <v>5</v>
      </c>
      <c r="CL73" s="96" t="s">
        <v>19</v>
      </c>
      <c r="CM73" s="96" t="s">
        <v>85</v>
      </c>
    </row>
    <row r="74" spans="1:57" s="2" customFormat="1" ht="30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9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2" customFormat="1" ht="6.9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39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</sheetData>
  <sheetProtection algorithmName="SHA-512" hashValue="YRk05k61q/frxjBuqG9VvY98TVvHs/dqqtZTHVJYTanColuRocKbTtdAzioFe4xs6d1INdPoLyw/6GImmO0Esw==" saltValue="4JlzrmDCvETbp8X8fjj7oVqZA2VSd8JEcFf7OVOuAT/0ynR0iE9zRSmpuvhTjgIzseKq0gPvoyzU+3csERo3gg==" spinCount="100000" sheet="1" objects="1" scenarios="1" formatColumns="0" formatRows="0"/>
  <mergeCells count="114"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AG54:AM54"/>
    <mergeCell ref="AG64:AM64"/>
    <mergeCell ref="AN64:AP64"/>
    <mergeCell ref="AN56:AP56"/>
    <mergeCell ref="AN60:AP60"/>
    <mergeCell ref="AN58:AP58"/>
    <mergeCell ref="AN59:AP59"/>
    <mergeCell ref="AN55:AP55"/>
    <mergeCell ref="D63:H63"/>
    <mergeCell ref="D64:H64"/>
    <mergeCell ref="I52:AF52"/>
    <mergeCell ref="J61:AF61"/>
    <mergeCell ref="J60:AF60"/>
    <mergeCell ref="J62:AF62"/>
    <mergeCell ref="J63:AF63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N52:AP52"/>
    <mergeCell ref="AN62:AP62"/>
    <mergeCell ref="AN61:AP61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</mergeCells>
  <hyperlinks>
    <hyperlink ref="A55" location="'0.0 - Vedlejší rozpočtové...'!C2" display="/"/>
    <hyperlink ref="A56" location="'1.1 - SO 011 - ř.km 28,88...'!C2" display="/"/>
    <hyperlink ref="A57" location="'1.2 - SO 012 - rozhrnutí ...'!C2" display="/"/>
    <hyperlink ref="A58" location="'1.3 - SO 013 - ř.km 28,98...'!C2" display="/"/>
    <hyperlink ref="A59" location="'1.4 - SO 014 - ř.km 29,05...'!C2" display="/"/>
    <hyperlink ref="A60" location="'1.6 - SO 0111 - ř.km 28,8...'!C2" display="/"/>
    <hyperlink ref="A61" location="'2.1 - SO 021 - ř.km 30,26...'!C2" display="/"/>
    <hyperlink ref="A62" location="'3.1 - SO 031 + SO 032 + S...'!C2" display="/"/>
    <hyperlink ref="A63" location="'3.2 - SO 034 + SO 039 + S...'!C2" display="/"/>
    <hyperlink ref="A64" location="'3.3 - SO 035 - ř.km 31,97...'!C2" display="/"/>
    <hyperlink ref="A65" location="'3.4 - SO 036 - ř.km 32,12...'!C2" display="/"/>
    <hyperlink ref="A66" location="'3.5 - SO 037 - ř.km 32,31...'!C2" display="/"/>
    <hyperlink ref="A67" location="'3.6 - SO 038 - ř.km 32,41...'!C2" display="/"/>
    <hyperlink ref="A68" location="'3.7 - SO 0312 - ř.km 32,6...'!C2" display="/"/>
    <hyperlink ref="A69" location="'3.8 - SO 0317 - ř.km 33,0...'!C2" display="/"/>
    <hyperlink ref="A70" location="'3.9 - SO 0318 - ř.km 33,1...'!C2" display="/"/>
    <hyperlink ref="A71" location="'042_PŠ 2. etapa - SO 04 -...'!C2" display="/"/>
    <hyperlink ref="A72" location="'051_PŠ - SO 05 - ř.km 30,...'!C2" display="/"/>
    <hyperlink ref="A73" location="'062_PŠ 2. etapa - SO 06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109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690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ROUND((SUM(BE81:BE123)),2)</f>
        <v>0</v>
      </c>
      <c r="G33" s="34"/>
      <c r="H33" s="34"/>
      <c r="I33" s="118">
        <v>0.21</v>
      </c>
      <c r="J33" s="117">
        <f>ROUND(((SUM(BE81:BE123))*I33),2)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ROUND((SUM(BF81:BF123)),2)</f>
        <v>0</v>
      </c>
      <c r="G34" s="34"/>
      <c r="H34" s="34"/>
      <c r="I34" s="118">
        <v>0.15</v>
      </c>
      <c r="J34" s="117">
        <f>ROUND(((SUM(BF81:BF123))*I34),2)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ROUND((SUM(BG81:BG123)),2)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ROUND((SUM(BH81:BH123)),2)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ROUND((SUM(BI81:BI123)),2)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3.2 - SO 034 + SO 039 + SO 0314 + SO 0316 + SO 0319 - rozhrnutí nánosu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J83</f>
        <v>0</v>
      </c>
      <c r="K61" s="190"/>
      <c r="L61" s="194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" customHeight="1">
      <c r="A68" s="34"/>
      <c r="B68" s="35"/>
      <c r="C68" s="23" t="s">
        <v>148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357" t="str">
        <f>E7</f>
        <v>Desná, Loučná nad Desnou - oprava zdí a koryta toku</v>
      </c>
      <c r="F71" s="358"/>
      <c r="G71" s="358"/>
      <c r="H71" s="35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141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2" t="str">
        <f>E9</f>
        <v>3.2 - SO 034 + SO 039 + SO 0314 + SO 0316 + SO 0319 - rozhrnutí nánosu</v>
      </c>
      <c r="F73" s="356"/>
      <c r="G73" s="356"/>
      <c r="H73" s="35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Loučná nad Desnou</v>
      </c>
      <c r="G75" s="36"/>
      <c r="H75" s="36"/>
      <c r="I75" s="29" t="s">
        <v>23</v>
      </c>
      <c r="J75" s="59" t="str">
        <f>IF(J12="","",J12)</f>
        <v>17. 9. 2021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15" customHeight="1">
      <c r="A77" s="34"/>
      <c r="B77" s="35"/>
      <c r="C77" s="29" t="s">
        <v>25</v>
      </c>
      <c r="D77" s="36"/>
      <c r="E77" s="36"/>
      <c r="F77" s="27" t="str">
        <f>E15</f>
        <v>Povodí Moravy, s.p.</v>
      </c>
      <c r="G77" s="36"/>
      <c r="H77" s="36"/>
      <c r="I77" s="29" t="s">
        <v>33</v>
      </c>
      <c r="J77" s="32" t="str">
        <f>E21</f>
        <v>Ing. Vít Pučálek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15" customHeight="1">
      <c r="A78" s="34"/>
      <c r="B78" s="35"/>
      <c r="C78" s="29" t="s">
        <v>31</v>
      </c>
      <c r="D78" s="36"/>
      <c r="E78" s="36"/>
      <c r="F78" s="27" t="str">
        <f>IF(E18="","",E18)</f>
        <v>Vyplň údaj</v>
      </c>
      <c r="G78" s="36"/>
      <c r="H78" s="36"/>
      <c r="I78" s="29" t="s">
        <v>38</v>
      </c>
      <c r="J78" s="32" t="str">
        <f>E24</f>
        <v>Ing. Vít Pučálek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0" customFormat="1" ht="29.25" customHeight="1">
      <c r="A80" s="140"/>
      <c r="B80" s="141"/>
      <c r="C80" s="142" t="s">
        <v>149</v>
      </c>
      <c r="D80" s="143" t="s">
        <v>60</v>
      </c>
      <c r="E80" s="143" t="s">
        <v>56</v>
      </c>
      <c r="F80" s="143" t="s">
        <v>57</v>
      </c>
      <c r="G80" s="143" t="s">
        <v>150</v>
      </c>
      <c r="H80" s="143" t="s">
        <v>151</v>
      </c>
      <c r="I80" s="143" t="s">
        <v>152</v>
      </c>
      <c r="J80" s="144" t="s">
        <v>145</v>
      </c>
      <c r="K80" s="145" t="s">
        <v>153</v>
      </c>
      <c r="L80" s="146"/>
      <c r="M80" s="68" t="s">
        <v>19</v>
      </c>
      <c r="N80" s="69" t="s">
        <v>45</v>
      </c>
      <c r="O80" s="69" t="s">
        <v>154</v>
      </c>
      <c r="P80" s="69" t="s">
        <v>155</v>
      </c>
      <c r="Q80" s="69" t="s">
        <v>156</v>
      </c>
      <c r="R80" s="69" t="s">
        <v>157</v>
      </c>
      <c r="S80" s="69" t="s">
        <v>158</v>
      </c>
      <c r="T80" s="70" t="s">
        <v>159</v>
      </c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</row>
    <row r="81" spans="1:63" s="2" customFormat="1" ht="22.95" customHeight="1">
      <c r="A81" s="34"/>
      <c r="B81" s="35"/>
      <c r="C81" s="75" t="s">
        <v>160</v>
      </c>
      <c r="D81" s="36"/>
      <c r="E81" s="36"/>
      <c r="F81" s="36"/>
      <c r="G81" s="36"/>
      <c r="H81" s="36"/>
      <c r="I81" s="36"/>
      <c r="J81" s="147">
        <f>BK81</f>
        <v>0</v>
      </c>
      <c r="K81" s="36"/>
      <c r="L81" s="39"/>
      <c r="M81" s="71"/>
      <c r="N81" s="148"/>
      <c r="O81" s="72"/>
      <c r="P81" s="149">
        <f>P82</f>
        <v>0</v>
      </c>
      <c r="Q81" s="72"/>
      <c r="R81" s="149">
        <f>R82</f>
        <v>0</v>
      </c>
      <c r="S81" s="72"/>
      <c r="T81" s="150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74</v>
      </c>
      <c r="AU81" s="17" t="s">
        <v>146</v>
      </c>
      <c r="BK81" s="151">
        <f>BK82</f>
        <v>0</v>
      </c>
    </row>
    <row r="82" spans="2:63" s="11" customFormat="1" ht="25.95" customHeight="1">
      <c r="B82" s="152"/>
      <c r="C82" s="153"/>
      <c r="D82" s="154" t="s">
        <v>74</v>
      </c>
      <c r="E82" s="155" t="s">
        <v>259</v>
      </c>
      <c r="F82" s="155" t="s">
        <v>260</v>
      </c>
      <c r="G82" s="153"/>
      <c r="H82" s="153"/>
      <c r="I82" s="156"/>
      <c r="J82" s="157">
        <f>BK82</f>
        <v>0</v>
      </c>
      <c r="K82" s="153"/>
      <c r="L82" s="158"/>
      <c r="M82" s="159"/>
      <c r="N82" s="160"/>
      <c r="O82" s="160"/>
      <c r="P82" s="161">
        <f>P83</f>
        <v>0</v>
      </c>
      <c r="Q82" s="160"/>
      <c r="R82" s="161">
        <f>R83</f>
        <v>0</v>
      </c>
      <c r="S82" s="160"/>
      <c r="T82" s="162">
        <f>T83</f>
        <v>0</v>
      </c>
      <c r="AR82" s="163" t="s">
        <v>83</v>
      </c>
      <c r="AT82" s="164" t="s">
        <v>74</v>
      </c>
      <c r="AU82" s="164" t="s">
        <v>75</v>
      </c>
      <c r="AY82" s="163" t="s">
        <v>163</v>
      </c>
      <c r="BK82" s="165">
        <f>BK83</f>
        <v>0</v>
      </c>
    </row>
    <row r="83" spans="2:63" s="11" customFormat="1" ht="22.95" customHeight="1">
      <c r="B83" s="152"/>
      <c r="C83" s="153"/>
      <c r="D83" s="154" t="s">
        <v>74</v>
      </c>
      <c r="E83" s="195" t="s">
        <v>83</v>
      </c>
      <c r="F83" s="195" t="s">
        <v>261</v>
      </c>
      <c r="G83" s="153"/>
      <c r="H83" s="153"/>
      <c r="I83" s="156"/>
      <c r="J83" s="196">
        <f>BK83</f>
        <v>0</v>
      </c>
      <c r="K83" s="153"/>
      <c r="L83" s="158"/>
      <c r="M83" s="159"/>
      <c r="N83" s="160"/>
      <c r="O83" s="160"/>
      <c r="P83" s="161">
        <f>SUM(P84:P123)</f>
        <v>0</v>
      </c>
      <c r="Q83" s="160"/>
      <c r="R83" s="161">
        <f>SUM(R84:R123)</f>
        <v>0</v>
      </c>
      <c r="S83" s="160"/>
      <c r="T83" s="162">
        <f>SUM(T84:T123)</f>
        <v>0</v>
      </c>
      <c r="AR83" s="163" t="s">
        <v>83</v>
      </c>
      <c r="AT83" s="164" t="s">
        <v>74</v>
      </c>
      <c r="AU83" s="164" t="s">
        <v>83</v>
      </c>
      <c r="AY83" s="163" t="s">
        <v>163</v>
      </c>
      <c r="BK83" s="165">
        <f>SUM(BK84:BK123)</f>
        <v>0</v>
      </c>
    </row>
    <row r="84" spans="1:65" s="2" customFormat="1" ht="37.95" customHeight="1">
      <c r="A84" s="34"/>
      <c r="B84" s="35"/>
      <c r="C84" s="166" t="s">
        <v>83</v>
      </c>
      <c r="D84" s="166" t="s">
        <v>164</v>
      </c>
      <c r="E84" s="167" t="s">
        <v>272</v>
      </c>
      <c r="F84" s="168" t="s">
        <v>273</v>
      </c>
      <c r="G84" s="169" t="s">
        <v>265</v>
      </c>
      <c r="H84" s="170">
        <v>108.5</v>
      </c>
      <c r="I84" s="171"/>
      <c r="J84" s="172">
        <f>ROUND(I84*H84,2)</f>
        <v>0</v>
      </c>
      <c r="K84" s="173"/>
      <c r="L84" s="39"/>
      <c r="M84" s="174" t="s">
        <v>19</v>
      </c>
      <c r="N84" s="175" t="s">
        <v>46</v>
      </c>
      <c r="O84" s="64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8" t="s">
        <v>168</v>
      </c>
      <c r="AT84" s="178" t="s">
        <v>164</v>
      </c>
      <c r="AU84" s="178" t="s">
        <v>85</v>
      </c>
      <c r="AY84" s="17" t="s">
        <v>163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7" t="s">
        <v>83</v>
      </c>
      <c r="BK84" s="179">
        <f>ROUND(I84*H84,2)</f>
        <v>0</v>
      </c>
      <c r="BL84" s="17" t="s">
        <v>168</v>
      </c>
      <c r="BM84" s="178" t="s">
        <v>691</v>
      </c>
    </row>
    <row r="85" spans="1:47" s="2" customFormat="1" ht="12">
      <c r="A85" s="34"/>
      <c r="B85" s="35"/>
      <c r="C85" s="36"/>
      <c r="D85" s="197" t="s">
        <v>267</v>
      </c>
      <c r="E85" s="36"/>
      <c r="F85" s="198" t="s">
        <v>275</v>
      </c>
      <c r="G85" s="36"/>
      <c r="H85" s="36"/>
      <c r="I85" s="182"/>
      <c r="J85" s="36"/>
      <c r="K85" s="36"/>
      <c r="L85" s="39"/>
      <c r="M85" s="183"/>
      <c r="N85" s="184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267</v>
      </c>
      <c r="AU85" s="17" t="s">
        <v>85</v>
      </c>
    </row>
    <row r="86" spans="2:51" s="13" customFormat="1" ht="12">
      <c r="B86" s="199"/>
      <c r="C86" s="200"/>
      <c r="D86" s="180" t="s">
        <v>269</v>
      </c>
      <c r="E86" s="201" t="s">
        <v>19</v>
      </c>
      <c r="F86" s="202" t="s">
        <v>692</v>
      </c>
      <c r="G86" s="200"/>
      <c r="H86" s="203">
        <v>7</v>
      </c>
      <c r="I86" s="204"/>
      <c r="J86" s="200"/>
      <c r="K86" s="200"/>
      <c r="L86" s="205"/>
      <c r="M86" s="206"/>
      <c r="N86" s="207"/>
      <c r="O86" s="207"/>
      <c r="P86" s="207"/>
      <c r="Q86" s="207"/>
      <c r="R86" s="207"/>
      <c r="S86" s="207"/>
      <c r="T86" s="208"/>
      <c r="AT86" s="209" t="s">
        <v>269</v>
      </c>
      <c r="AU86" s="209" t="s">
        <v>85</v>
      </c>
      <c r="AV86" s="13" t="s">
        <v>85</v>
      </c>
      <c r="AW86" s="13" t="s">
        <v>37</v>
      </c>
      <c r="AX86" s="13" t="s">
        <v>75</v>
      </c>
      <c r="AY86" s="209" t="s">
        <v>163</v>
      </c>
    </row>
    <row r="87" spans="2:51" s="13" customFormat="1" ht="12">
      <c r="B87" s="199"/>
      <c r="C87" s="200"/>
      <c r="D87" s="180" t="s">
        <v>269</v>
      </c>
      <c r="E87" s="201" t="s">
        <v>19</v>
      </c>
      <c r="F87" s="202" t="s">
        <v>693</v>
      </c>
      <c r="G87" s="200"/>
      <c r="H87" s="203">
        <v>12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269</v>
      </c>
      <c r="AU87" s="209" t="s">
        <v>85</v>
      </c>
      <c r="AV87" s="13" t="s">
        <v>85</v>
      </c>
      <c r="AW87" s="13" t="s">
        <v>37</v>
      </c>
      <c r="AX87" s="13" t="s">
        <v>75</v>
      </c>
      <c r="AY87" s="209" t="s">
        <v>163</v>
      </c>
    </row>
    <row r="88" spans="2:51" s="13" customFormat="1" ht="12">
      <c r="B88" s="199"/>
      <c r="C88" s="200"/>
      <c r="D88" s="180" t="s">
        <v>269</v>
      </c>
      <c r="E88" s="201" t="s">
        <v>19</v>
      </c>
      <c r="F88" s="202" t="s">
        <v>694</v>
      </c>
      <c r="G88" s="200"/>
      <c r="H88" s="203">
        <v>13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269</v>
      </c>
      <c r="AU88" s="209" t="s">
        <v>85</v>
      </c>
      <c r="AV88" s="13" t="s">
        <v>85</v>
      </c>
      <c r="AW88" s="13" t="s">
        <v>37</v>
      </c>
      <c r="AX88" s="13" t="s">
        <v>75</v>
      </c>
      <c r="AY88" s="209" t="s">
        <v>163</v>
      </c>
    </row>
    <row r="89" spans="2:51" s="13" customFormat="1" ht="12">
      <c r="B89" s="199"/>
      <c r="C89" s="200"/>
      <c r="D89" s="180" t="s">
        <v>269</v>
      </c>
      <c r="E89" s="201" t="s">
        <v>19</v>
      </c>
      <c r="F89" s="202" t="s">
        <v>695</v>
      </c>
      <c r="G89" s="200"/>
      <c r="H89" s="203">
        <v>48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269</v>
      </c>
      <c r="AU89" s="209" t="s">
        <v>85</v>
      </c>
      <c r="AV89" s="13" t="s">
        <v>85</v>
      </c>
      <c r="AW89" s="13" t="s">
        <v>37</v>
      </c>
      <c r="AX89" s="13" t="s">
        <v>75</v>
      </c>
      <c r="AY89" s="209" t="s">
        <v>163</v>
      </c>
    </row>
    <row r="90" spans="2:51" s="13" customFormat="1" ht="12">
      <c r="B90" s="199"/>
      <c r="C90" s="200"/>
      <c r="D90" s="180" t="s">
        <v>269</v>
      </c>
      <c r="E90" s="201" t="s">
        <v>19</v>
      </c>
      <c r="F90" s="202" t="s">
        <v>696</v>
      </c>
      <c r="G90" s="200"/>
      <c r="H90" s="203">
        <v>28.5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269</v>
      </c>
      <c r="AU90" s="209" t="s">
        <v>85</v>
      </c>
      <c r="AV90" s="13" t="s">
        <v>85</v>
      </c>
      <c r="AW90" s="13" t="s">
        <v>37</v>
      </c>
      <c r="AX90" s="13" t="s">
        <v>75</v>
      </c>
      <c r="AY90" s="209" t="s">
        <v>163</v>
      </c>
    </row>
    <row r="91" spans="2:51" s="14" customFormat="1" ht="12">
      <c r="B91" s="210"/>
      <c r="C91" s="211"/>
      <c r="D91" s="180" t="s">
        <v>269</v>
      </c>
      <c r="E91" s="212" t="s">
        <v>19</v>
      </c>
      <c r="F91" s="213" t="s">
        <v>271</v>
      </c>
      <c r="G91" s="211"/>
      <c r="H91" s="214">
        <v>108.5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269</v>
      </c>
      <c r="AU91" s="220" t="s">
        <v>85</v>
      </c>
      <c r="AV91" s="14" t="s">
        <v>168</v>
      </c>
      <c r="AW91" s="14" t="s">
        <v>37</v>
      </c>
      <c r="AX91" s="14" t="s">
        <v>83</v>
      </c>
      <c r="AY91" s="220" t="s">
        <v>163</v>
      </c>
    </row>
    <row r="92" spans="1:65" s="2" customFormat="1" ht="37.95" customHeight="1">
      <c r="A92" s="34"/>
      <c r="B92" s="35"/>
      <c r="C92" s="166" t="s">
        <v>194</v>
      </c>
      <c r="D92" s="166" t="s">
        <v>164</v>
      </c>
      <c r="E92" s="167" t="s">
        <v>444</v>
      </c>
      <c r="F92" s="168" t="s">
        <v>445</v>
      </c>
      <c r="G92" s="169" t="s">
        <v>265</v>
      </c>
      <c r="H92" s="170">
        <v>108.5</v>
      </c>
      <c r="I92" s="171"/>
      <c r="J92" s="172">
        <f>ROUND(I92*H92,2)</f>
        <v>0</v>
      </c>
      <c r="K92" s="173"/>
      <c r="L92" s="39"/>
      <c r="M92" s="174" t="s">
        <v>19</v>
      </c>
      <c r="N92" s="175" t="s">
        <v>46</v>
      </c>
      <c r="O92" s="6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8" t="s">
        <v>168</v>
      </c>
      <c r="AT92" s="178" t="s">
        <v>164</v>
      </c>
      <c r="AU92" s="178" t="s">
        <v>85</v>
      </c>
      <c r="AY92" s="17" t="s">
        <v>163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7" t="s">
        <v>83</v>
      </c>
      <c r="BK92" s="179">
        <f>ROUND(I92*H92,2)</f>
        <v>0</v>
      </c>
      <c r="BL92" s="17" t="s">
        <v>168</v>
      </c>
      <c r="BM92" s="178" t="s">
        <v>697</v>
      </c>
    </row>
    <row r="93" spans="1:47" s="2" customFormat="1" ht="12">
      <c r="A93" s="34"/>
      <c r="B93" s="35"/>
      <c r="C93" s="36"/>
      <c r="D93" s="197" t="s">
        <v>267</v>
      </c>
      <c r="E93" s="36"/>
      <c r="F93" s="198" t="s">
        <v>447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267</v>
      </c>
      <c r="AU93" s="17" t="s">
        <v>85</v>
      </c>
    </row>
    <row r="94" spans="2:51" s="13" customFormat="1" ht="12">
      <c r="B94" s="199"/>
      <c r="C94" s="200"/>
      <c r="D94" s="180" t="s">
        <v>269</v>
      </c>
      <c r="E94" s="201" t="s">
        <v>19</v>
      </c>
      <c r="F94" s="202" t="s">
        <v>692</v>
      </c>
      <c r="G94" s="200"/>
      <c r="H94" s="203">
        <v>7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693</v>
      </c>
      <c r="G95" s="200"/>
      <c r="H95" s="203">
        <v>12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3" customFormat="1" ht="12">
      <c r="B96" s="199"/>
      <c r="C96" s="200"/>
      <c r="D96" s="180" t="s">
        <v>269</v>
      </c>
      <c r="E96" s="201" t="s">
        <v>19</v>
      </c>
      <c r="F96" s="202" t="s">
        <v>694</v>
      </c>
      <c r="G96" s="200"/>
      <c r="H96" s="203">
        <v>13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269</v>
      </c>
      <c r="AU96" s="209" t="s">
        <v>85</v>
      </c>
      <c r="AV96" s="13" t="s">
        <v>85</v>
      </c>
      <c r="AW96" s="13" t="s">
        <v>37</v>
      </c>
      <c r="AX96" s="13" t="s">
        <v>75</v>
      </c>
      <c r="AY96" s="209" t="s">
        <v>163</v>
      </c>
    </row>
    <row r="97" spans="2:51" s="13" customFormat="1" ht="12">
      <c r="B97" s="199"/>
      <c r="C97" s="200"/>
      <c r="D97" s="180" t="s">
        <v>269</v>
      </c>
      <c r="E97" s="201" t="s">
        <v>19</v>
      </c>
      <c r="F97" s="202" t="s">
        <v>695</v>
      </c>
      <c r="G97" s="200"/>
      <c r="H97" s="203">
        <v>48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269</v>
      </c>
      <c r="AU97" s="209" t="s">
        <v>85</v>
      </c>
      <c r="AV97" s="13" t="s">
        <v>85</v>
      </c>
      <c r="AW97" s="13" t="s">
        <v>37</v>
      </c>
      <c r="AX97" s="13" t="s">
        <v>75</v>
      </c>
      <c r="AY97" s="209" t="s">
        <v>163</v>
      </c>
    </row>
    <row r="98" spans="2:51" s="13" customFormat="1" ht="12">
      <c r="B98" s="199"/>
      <c r="C98" s="200"/>
      <c r="D98" s="180" t="s">
        <v>269</v>
      </c>
      <c r="E98" s="201" t="s">
        <v>19</v>
      </c>
      <c r="F98" s="202" t="s">
        <v>696</v>
      </c>
      <c r="G98" s="200"/>
      <c r="H98" s="203">
        <v>28.5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269</v>
      </c>
      <c r="AU98" s="209" t="s">
        <v>85</v>
      </c>
      <c r="AV98" s="13" t="s">
        <v>85</v>
      </c>
      <c r="AW98" s="13" t="s">
        <v>37</v>
      </c>
      <c r="AX98" s="13" t="s">
        <v>75</v>
      </c>
      <c r="AY98" s="209" t="s">
        <v>163</v>
      </c>
    </row>
    <row r="99" spans="2:51" s="14" customFormat="1" ht="12">
      <c r="B99" s="210"/>
      <c r="C99" s="211"/>
      <c r="D99" s="180" t="s">
        <v>269</v>
      </c>
      <c r="E99" s="212" t="s">
        <v>19</v>
      </c>
      <c r="F99" s="213" t="s">
        <v>271</v>
      </c>
      <c r="G99" s="211"/>
      <c r="H99" s="214">
        <v>108.5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269</v>
      </c>
      <c r="AU99" s="220" t="s">
        <v>85</v>
      </c>
      <c r="AV99" s="14" t="s">
        <v>168</v>
      </c>
      <c r="AW99" s="14" t="s">
        <v>37</v>
      </c>
      <c r="AX99" s="14" t="s">
        <v>83</v>
      </c>
      <c r="AY99" s="220" t="s">
        <v>163</v>
      </c>
    </row>
    <row r="100" spans="1:65" s="2" customFormat="1" ht="37.95" customHeight="1">
      <c r="A100" s="34"/>
      <c r="B100" s="35"/>
      <c r="C100" s="166" t="s">
        <v>203</v>
      </c>
      <c r="D100" s="166" t="s">
        <v>164</v>
      </c>
      <c r="E100" s="167" t="s">
        <v>448</v>
      </c>
      <c r="F100" s="168" t="s">
        <v>449</v>
      </c>
      <c r="G100" s="169" t="s">
        <v>265</v>
      </c>
      <c r="H100" s="170">
        <v>1085</v>
      </c>
      <c r="I100" s="171"/>
      <c r="J100" s="172">
        <f>ROUND(I100*H100,2)</f>
        <v>0</v>
      </c>
      <c r="K100" s="173"/>
      <c r="L100" s="39"/>
      <c r="M100" s="174" t="s">
        <v>19</v>
      </c>
      <c r="N100" s="175" t="s">
        <v>46</v>
      </c>
      <c r="O100" s="6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8" t="s">
        <v>168</v>
      </c>
      <c r="AT100" s="178" t="s">
        <v>164</v>
      </c>
      <c r="AU100" s="178" t="s">
        <v>85</v>
      </c>
      <c r="AY100" s="17" t="s">
        <v>163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7" t="s">
        <v>83</v>
      </c>
      <c r="BK100" s="179">
        <f>ROUND(I100*H100,2)</f>
        <v>0</v>
      </c>
      <c r="BL100" s="17" t="s">
        <v>168</v>
      </c>
      <c r="BM100" s="178" t="s">
        <v>698</v>
      </c>
    </row>
    <row r="101" spans="1:47" s="2" customFormat="1" ht="12">
      <c r="A101" s="34"/>
      <c r="B101" s="35"/>
      <c r="C101" s="36"/>
      <c r="D101" s="197" t="s">
        <v>267</v>
      </c>
      <c r="E101" s="36"/>
      <c r="F101" s="198" t="s">
        <v>451</v>
      </c>
      <c r="G101" s="36"/>
      <c r="H101" s="36"/>
      <c r="I101" s="182"/>
      <c r="J101" s="36"/>
      <c r="K101" s="36"/>
      <c r="L101" s="39"/>
      <c r="M101" s="183"/>
      <c r="N101" s="184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267</v>
      </c>
      <c r="AU101" s="17" t="s">
        <v>85</v>
      </c>
    </row>
    <row r="102" spans="2:51" s="13" customFormat="1" ht="12">
      <c r="B102" s="199"/>
      <c r="C102" s="200"/>
      <c r="D102" s="180" t="s">
        <v>269</v>
      </c>
      <c r="E102" s="201" t="s">
        <v>19</v>
      </c>
      <c r="F102" s="202" t="s">
        <v>692</v>
      </c>
      <c r="G102" s="200"/>
      <c r="H102" s="203">
        <v>7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3" customFormat="1" ht="12">
      <c r="B103" s="199"/>
      <c r="C103" s="200"/>
      <c r="D103" s="180" t="s">
        <v>269</v>
      </c>
      <c r="E103" s="201" t="s">
        <v>19</v>
      </c>
      <c r="F103" s="202" t="s">
        <v>693</v>
      </c>
      <c r="G103" s="200"/>
      <c r="H103" s="203">
        <v>12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694</v>
      </c>
      <c r="G104" s="200"/>
      <c r="H104" s="203">
        <v>13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3" customFormat="1" ht="12">
      <c r="B105" s="199"/>
      <c r="C105" s="200"/>
      <c r="D105" s="180" t="s">
        <v>269</v>
      </c>
      <c r="E105" s="201" t="s">
        <v>19</v>
      </c>
      <c r="F105" s="202" t="s">
        <v>695</v>
      </c>
      <c r="G105" s="200"/>
      <c r="H105" s="203">
        <v>48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269</v>
      </c>
      <c r="AU105" s="209" t="s">
        <v>85</v>
      </c>
      <c r="AV105" s="13" t="s">
        <v>85</v>
      </c>
      <c r="AW105" s="13" t="s">
        <v>37</v>
      </c>
      <c r="AX105" s="13" t="s">
        <v>75</v>
      </c>
      <c r="AY105" s="209" t="s">
        <v>163</v>
      </c>
    </row>
    <row r="106" spans="2:51" s="13" customFormat="1" ht="12">
      <c r="B106" s="199"/>
      <c r="C106" s="200"/>
      <c r="D106" s="180" t="s">
        <v>269</v>
      </c>
      <c r="E106" s="201" t="s">
        <v>19</v>
      </c>
      <c r="F106" s="202" t="s">
        <v>696</v>
      </c>
      <c r="G106" s="200"/>
      <c r="H106" s="203">
        <v>28.5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269</v>
      </c>
      <c r="AU106" s="209" t="s">
        <v>85</v>
      </c>
      <c r="AV106" s="13" t="s">
        <v>85</v>
      </c>
      <c r="AW106" s="13" t="s">
        <v>37</v>
      </c>
      <c r="AX106" s="13" t="s">
        <v>75</v>
      </c>
      <c r="AY106" s="209" t="s">
        <v>163</v>
      </c>
    </row>
    <row r="107" spans="2:51" s="14" customFormat="1" ht="12">
      <c r="B107" s="210"/>
      <c r="C107" s="211"/>
      <c r="D107" s="180" t="s">
        <v>269</v>
      </c>
      <c r="E107" s="212" t="s">
        <v>19</v>
      </c>
      <c r="F107" s="213" t="s">
        <v>271</v>
      </c>
      <c r="G107" s="211"/>
      <c r="H107" s="214">
        <v>108.5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269</v>
      </c>
      <c r="AU107" s="220" t="s">
        <v>85</v>
      </c>
      <c r="AV107" s="14" t="s">
        <v>168</v>
      </c>
      <c r="AW107" s="14" t="s">
        <v>37</v>
      </c>
      <c r="AX107" s="14" t="s">
        <v>83</v>
      </c>
      <c r="AY107" s="220" t="s">
        <v>163</v>
      </c>
    </row>
    <row r="108" spans="2:51" s="13" customFormat="1" ht="12">
      <c r="B108" s="199"/>
      <c r="C108" s="200"/>
      <c r="D108" s="180" t="s">
        <v>269</v>
      </c>
      <c r="E108" s="200"/>
      <c r="F108" s="202" t="s">
        <v>699</v>
      </c>
      <c r="G108" s="200"/>
      <c r="H108" s="203">
        <v>1085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4</v>
      </c>
      <c r="AX108" s="13" t="s">
        <v>83</v>
      </c>
      <c r="AY108" s="209" t="s">
        <v>163</v>
      </c>
    </row>
    <row r="109" spans="1:65" s="2" customFormat="1" ht="24.15" customHeight="1">
      <c r="A109" s="34"/>
      <c r="B109" s="35"/>
      <c r="C109" s="166" t="s">
        <v>168</v>
      </c>
      <c r="D109" s="166" t="s">
        <v>164</v>
      </c>
      <c r="E109" s="167" t="s">
        <v>453</v>
      </c>
      <c r="F109" s="168" t="s">
        <v>454</v>
      </c>
      <c r="G109" s="169" t="s">
        <v>265</v>
      </c>
      <c r="H109" s="170">
        <v>108.5</v>
      </c>
      <c r="I109" s="171"/>
      <c r="J109" s="172">
        <f>ROUND(I109*H109,2)</f>
        <v>0</v>
      </c>
      <c r="K109" s="173"/>
      <c r="L109" s="39"/>
      <c r="M109" s="174" t="s">
        <v>19</v>
      </c>
      <c r="N109" s="175" t="s">
        <v>46</v>
      </c>
      <c r="O109" s="64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78" t="s">
        <v>168</v>
      </c>
      <c r="AT109" s="178" t="s">
        <v>164</v>
      </c>
      <c r="AU109" s="178" t="s">
        <v>85</v>
      </c>
      <c r="AY109" s="17" t="s">
        <v>163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17" t="s">
        <v>83</v>
      </c>
      <c r="BK109" s="179">
        <f>ROUND(I109*H109,2)</f>
        <v>0</v>
      </c>
      <c r="BL109" s="17" t="s">
        <v>168</v>
      </c>
      <c r="BM109" s="178" t="s">
        <v>700</v>
      </c>
    </row>
    <row r="110" spans="1:47" s="2" customFormat="1" ht="12">
      <c r="A110" s="34"/>
      <c r="B110" s="35"/>
      <c r="C110" s="36"/>
      <c r="D110" s="197" t="s">
        <v>267</v>
      </c>
      <c r="E110" s="36"/>
      <c r="F110" s="198" t="s">
        <v>456</v>
      </c>
      <c r="G110" s="36"/>
      <c r="H110" s="36"/>
      <c r="I110" s="182"/>
      <c r="J110" s="36"/>
      <c r="K110" s="36"/>
      <c r="L110" s="39"/>
      <c r="M110" s="183"/>
      <c r="N110" s="184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267</v>
      </c>
      <c r="AU110" s="17" t="s">
        <v>85</v>
      </c>
    </row>
    <row r="111" spans="2:51" s="13" customFormat="1" ht="12">
      <c r="B111" s="199"/>
      <c r="C111" s="200"/>
      <c r="D111" s="180" t="s">
        <v>269</v>
      </c>
      <c r="E111" s="201" t="s">
        <v>19</v>
      </c>
      <c r="F111" s="202" t="s">
        <v>692</v>
      </c>
      <c r="G111" s="200"/>
      <c r="H111" s="203">
        <v>7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37</v>
      </c>
      <c r="AX111" s="13" t="s">
        <v>75</v>
      </c>
      <c r="AY111" s="209" t="s">
        <v>163</v>
      </c>
    </row>
    <row r="112" spans="2:51" s="13" customFormat="1" ht="12">
      <c r="B112" s="199"/>
      <c r="C112" s="200"/>
      <c r="D112" s="180" t="s">
        <v>269</v>
      </c>
      <c r="E112" s="201" t="s">
        <v>19</v>
      </c>
      <c r="F112" s="202" t="s">
        <v>693</v>
      </c>
      <c r="G112" s="200"/>
      <c r="H112" s="203">
        <v>12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3" customFormat="1" ht="12">
      <c r="B113" s="199"/>
      <c r="C113" s="200"/>
      <c r="D113" s="180" t="s">
        <v>269</v>
      </c>
      <c r="E113" s="201" t="s">
        <v>19</v>
      </c>
      <c r="F113" s="202" t="s">
        <v>694</v>
      </c>
      <c r="G113" s="200"/>
      <c r="H113" s="203">
        <v>13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2">
      <c r="B114" s="199"/>
      <c r="C114" s="200"/>
      <c r="D114" s="180" t="s">
        <v>269</v>
      </c>
      <c r="E114" s="201" t="s">
        <v>19</v>
      </c>
      <c r="F114" s="202" t="s">
        <v>695</v>
      </c>
      <c r="G114" s="200"/>
      <c r="H114" s="203">
        <v>48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2">
      <c r="B115" s="199"/>
      <c r="C115" s="200"/>
      <c r="D115" s="180" t="s">
        <v>269</v>
      </c>
      <c r="E115" s="201" t="s">
        <v>19</v>
      </c>
      <c r="F115" s="202" t="s">
        <v>696</v>
      </c>
      <c r="G115" s="200"/>
      <c r="H115" s="203">
        <v>28.5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108.5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16.5" customHeight="1">
      <c r="A117" s="34"/>
      <c r="B117" s="35"/>
      <c r="C117" s="166" t="s">
        <v>162</v>
      </c>
      <c r="D117" s="166" t="s">
        <v>164</v>
      </c>
      <c r="E117" s="167" t="s">
        <v>457</v>
      </c>
      <c r="F117" s="168" t="s">
        <v>458</v>
      </c>
      <c r="G117" s="169" t="s">
        <v>265</v>
      </c>
      <c r="H117" s="170">
        <v>108.5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701</v>
      </c>
    </row>
    <row r="118" spans="2:51" s="13" customFormat="1" ht="12">
      <c r="B118" s="199"/>
      <c r="C118" s="200"/>
      <c r="D118" s="180" t="s">
        <v>269</v>
      </c>
      <c r="E118" s="201" t="s">
        <v>19</v>
      </c>
      <c r="F118" s="202" t="s">
        <v>692</v>
      </c>
      <c r="G118" s="200"/>
      <c r="H118" s="203">
        <v>7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3" customFormat="1" ht="12">
      <c r="B119" s="199"/>
      <c r="C119" s="200"/>
      <c r="D119" s="180" t="s">
        <v>269</v>
      </c>
      <c r="E119" s="201" t="s">
        <v>19</v>
      </c>
      <c r="F119" s="202" t="s">
        <v>693</v>
      </c>
      <c r="G119" s="200"/>
      <c r="H119" s="203">
        <v>12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3" customFormat="1" ht="12">
      <c r="B120" s="199"/>
      <c r="C120" s="200"/>
      <c r="D120" s="180" t="s">
        <v>269</v>
      </c>
      <c r="E120" s="201" t="s">
        <v>19</v>
      </c>
      <c r="F120" s="202" t="s">
        <v>694</v>
      </c>
      <c r="G120" s="200"/>
      <c r="H120" s="203">
        <v>13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269</v>
      </c>
      <c r="AU120" s="209" t="s">
        <v>85</v>
      </c>
      <c r="AV120" s="13" t="s">
        <v>85</v>
      </c>
      <c r="AW120" s="13" t="s">
        <v>37</v>
      </c>
      <c r="AX120" s="13" t="s">
        <v>75</v>
      </c>
      <c r="AY120" s="209" t="s">
        <v>163</v>
      </c>
    </row>
    <row r="121" spans="2:51" s="13" customFormat="1" ht="12">
      <c r="B121" s="199"/>
      <c r="C121" s="200"/>
      <c r="D121" s="180" t="s">
        <v>269</v>
      </c>
      <c r="E121" s="201" t="s">
        <v>19</v>
      </c>
      <c r="F121" s="202" t="s">
        <v>695</v>
      </c>
      <c r="G121" s="200"/>
      <c r="H121" s="203">
        <v>48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3" customFormat="1" ht="12">
      <c r="B122" s="199"/>
      <c r="C122" s="200"/>
      <c r="D122" s="180" t="s">
        <v>269</v>
      </c>
      <c r="E122" s="201" t="s">
        <v>19</v>
      </c>
      <c r="F122" s="202" t="s">
        <v>696</v>
      </c>
      <c r="G122" s="200"/>
      <c r="H122" s="203">
        <v>28.5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269</v>
      </c>
      <c r="AU122" s="209" t="s">
        <v>85</v>
      </c>
      <c r="AV122" s="13" t="s">
        <v>85</v>
      </c>
      <c r="AW122" s="13" t="s">
        <v>37</v>
      </c>
      <c r="AX122" s="13" t="s">
        <v>75</v>
      </c>
      <c r="AY122" s="209" t="s">
        <v>163</v>
      </c>
    </row>
    <row r="123" spans="2:51" s="14" customFormat="1" ht="12">
      <c r="B123" s="210"/>
      <c r="C123" s="211"/>
      <c r="D123" s="180" t="s">
        <v>269</v>
      </c>
      <c r="E123" s="212" t="s">
        <v>19</v>
      </c>
      <c r="F123" s="213" t="s">
        <v>271</v>
      </c>
      <c r="G123" s="211"/>
      <c r="H123" s="214">
        <v>108.5</v>
      </c>
      <c r="I123" s="215"/>
      <c r="J123" s="211"/>
      <c r="K123" s="211"/>
      <c r="L123" s="216"/>
      <c r="M123" s="221"/>
      <c r="N123" s="222"/>
      <c r="O123" s="222"/>
      <c r="P123" s="222"/>
      <c r="Q123" s="222"/>
      <c r="R123" s="222"/>
      <c r="S123" s="222"/>
      <c r="T123" s="223"/>
      <c r="AT123" s="220" t="s">
        <v>269</v>
      </c>
      <c r="AU123" s="220" t="s">
        <v>85</v>
      </c>
      <c r="AV123" s="14" t="s">
        <v>168</v>
      </c>
      <c r="AW123" s="14" t="s">
        <v>37</v>
      </c>
      <c r="AX123" s="14" t="s">
        <v>83</v>
      </c>
      <c r="AY123" s="220" t="s">
        <v>163</v>
      </c>
    </row>
    <row r="124" spans="1:31" s="2" customFormat="1" ht="6.9" customHeight="1">
      <c r="A124" s="34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39"/>
      <c r="M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</sheetData>
  <sheetProtection algorithmName="SHA-512" hashValue="AzogHcMYTFXg+FnaTprVUz0wFmB8okTDb6QzjTzPhuPsJn6XwFho3pBHDArOkJRKG6ocoM3QHq4mDhh/JsK6dA==" saltValue="VK/bZYzO5hGilzVpgSzqq0T7dRZUf/9nJHonkM6/citp090lRB4kBf408VWnI8ymbOb2oIEYLboQnxlTJXj/+w==" spinCount="100000" sheet="1" objects="1" scenarios="1" formatColumns="0" formatRows="0" autoFilter="0"/>
  <autoFilter ref="C80:K12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1_02/129253201"/>
    <hyperlink ref="F93" r:id="rId2" display="https://podminky.urs.cz/item/CS_URS_2021_02/162751117"/>
    <hyperlink ref="F101" r:id="rId3" display="https://podminky.urs.cz/item/CS_URS_2021_02/162751119"/>
    <hyperlink ref="F110" r:id="rId4" display="https://podminky.urs.cz/item/CS_URS_2021_02/17125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112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702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ROUND((SUM(BE86:BE211)),2)</f>
        <v>0</v>
      </c>
      <c r="G33" s="34"/>
      <c r="H33" s="34"/>
      <c r="I33" s="118">
        <v>0.21</v>
      </c>
      <c r="J33" s="117">
        <f>ROUND(((SUM(BE86:BE211))*I33),2)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ROUND((SUM(BF86:BF211)),2)</f>
        <v>0</v>
      </c>
      <c r="G34" s="34"/>
      <c r="H34" s="34"/>
      <c r="I34" s="118">
        <v>0.15</v>
      </c>
      <c r="J34" s="117">
        <f>ROUND(((SUM(BF86:BF211))*I34),2)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ROUND((SUM(BG86:BG211)),2)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ROUND((SUM(BH86:BH211)),2)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ROUND((SUM(BI86:BI211)),2)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3.3 - SO 035 - ř.km 31,970 - oprava spádového stupně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J121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J147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J161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J201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J209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7" t="str">
        <f>E7</f>
        <v>Desná, Loučná nad Desnou - oprava zdí a koryta toku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2" t="str">
        <f>E9</f>
        <v>3.3 - SO 035 - ř.km 31,970 - oprava spádového stupně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5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94.22323081067499</v>
      </c>
      <c r="S86" s="72"/>
      <c r="T86" s="150">
        <f>T87</f>
        <v>41.50025554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P88+P121+P147+P161+P201+P209</f>
        <v>0</v>
      </c>
      <c r="Q87" s="160"/>
      <c r="R87" s="161">
        <f>R88+R121+R147+R161+R201+R209</f>
        <v>94.22323081067499</v>
      </c>
      <c r="S87" s="160"/>
      <c r="T87" s="162">
        <f>T88+T121+T147+T161+T201+T209</f>
        <v>41.50025554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BK88+BK121+BK147+BK161+BK201+BK209</f>
        <v>0</v>
      </c>
    </row>
    <row r="88" spans="2:63" s="11" customFormat="1" ht="22.95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SUM(P89:P120)</f>
        <v>0</v>
      </c>
      <c r="Q88" s="160"/>
      <c r="R88" s="161">
        <f>SUM(R89:R120)</f>
        <v>0</v>
      </c>
      <c r="S88" s="160"/>
      <c r="T88" s="162">
        <f>SUM(T89:T120)</f>
        <v>34.775999999999996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SUM(BK89:BK120)</f>
        <v>0</v>
      </c>
    </row>
    <row r="89" spans="1:65" s="2" customFormat="1" ht="37.95" customHeight="1">
      <c r="A89" s="34"/>
      <c r="B89" s="35"/>
      <c r="C89" s="166" t="s">
        <v>410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15.12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2.3</v>
      </c>
      <c r="T89" s="177">
        <f>S89*H89</f>
        <v>34.775999999999996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703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704</v>
      </c>
      <c r="G91" s="200"/>
      <c r="H91" s="203">
        <v>15.12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15.12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95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85.162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705</v>
      </c>
    </row>
    <row r="94" spans="1:47" s="2" customFormat="1" ht="1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706</v>
      </c>
      <c r="G95" s="200"/>
      <c r="H95" s="203">
        <v>85.162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85.162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32.76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707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708</v>
      </c>
      <c r="G99" s="200"/>
      <c r="H99" s="203">
        <v>32.76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32.76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95" customHeight="1">
      <c r="A101" s="34"/>
      <c r="B101" s="35"/>
      <c r="C101" s="166" t="s">
        <v>7</v>
      </c>
      <c r="D101" s="166" t="s">
        <v>164</v>
      </c>
      <c r="E101" s="167" t="s">
        <v>595</v>
      </c>
      <c r="F101" s="168" t="s">
        <v>596</v>
      </c>
      <c r="G101" s="169" t="s">
        <v>265</v>
      </c>
      <c r="H101" s="170">
        <v>117.922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709</v>
      </c>
    </row>
    <row r="102" spans="1:47" s="2" customFormat="1" ht="12">
      <c r="A102" s="34"/>
      <c r="B102" s="35"/>
      <c r="C102" s="36"/>
      <c r="D102" s="197" t="s">
        <v>267</v>
      </c>
      <c r="E102" s="36"/>
      <c r="F102" s="198" t="s">
        <v>598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2:51" s="13" customFormat="1" ht="12">
      <c r="B103" s="199"/>
      <c r="C103" s="200"/>
      <c r="D103" s="180" t="s">
        <v>269</v>
      </c>
      <c r="E103" s="201" t="s">
        <v>19</v>
      </c>
      <c r="F103" s="202" t="s">
        <v>706</v>
      </c>
      <c r="G103" s="200"/>
      <c r="H103" s="203">
        <v>85.162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708</v>
      </c>
      <c r="G104" s="200"/>
      <c r="H104" s="203">
        <v>32.76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117.922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37.95" customHeight="1">
      <c r="A106" s="34"/>
      <c r="B106" s="35"/>
      <c r="C106" s="166" t="s">
        <v>388</v>
      </c>
      <c r="D106" s="166" t="s">
        <v>164</v>
      </c>
      <c r="E106" s="167" t="s">
        <v>599</v>
      </c>
      <c r="F106" s="168" t="s">
        <v>600</v>
      </c>
      <c r="G106" s="169" t="s">
        <v>265</v>
      </c>
      <c r="H106" s="170">
        <v>1179.22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710</v>
      </c>
    </row>
    <row r="107" spans="1:47" s="2" customFormat="1" ht="12">
      <c r="A107" s="34"/>
      <c r="B107" s="35"/>
      <c r="C107" s="36"/>
      <c r="D107" s="197" t="s">
        <v>267</v>
      </c>
      <c r="E107" s="36"/>
      <c r="F107" s="198" t="s">
        <v>602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2">
      <c r="B108" s="199"/>
      <c r="C108" s="200"/>
      <c r="D108" s="180" t="s">
        <v>269</v>
      </c>
      <c r="E108" s="201" t="s">
        <v>19</v>
      </c>
      <c r="F108" s="202" t="s">
        <v>706</v>
      </c>
      <c r="G108" s="200"/>
      <c r="H108" s="203">
        <v>85.162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3" customFormat="1" ht="12">
      <c r="B109" s="199"/>
      <c r="C109" s="200"/>
      <c r="D109" s="180" t="s">
        <v>269</v>
      </c>
      <c r="E109" s="201" t="s">
        <v>19</v>
      </c>
      <c r="F109" s="202" t="s">
        <v>708</v>
      </c>
      <c r="G109" s="200"/>
      <c r="H109" s="203">
        <v>32.76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4" customFormat="1" ht="12">
      <c r="B110" s="210"/>
      <c r="C110" s="211"/>
      <c r="D110" s="180" t="s">
        <v>269</v>
      </c>
      <c r="E110" s="212" t="s">
        <v>19</v>
      </c>
      <c r="F110" s="213" t="s">
        <v>271</v>
      </c>
      <c r="G110" s="211"/>
      <c r="H110" s="214">
        <v>117.922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269</v>
      </c>
      <c r="AU110" s="220" t="s">
        <v>85</v>
      </c>
      <c r="AV110" s="14" t="s">
        <v>168</v>
      </c>
      <c r="AW110" s="14" t="s">
        <v>37</v>
      </c>
      <c r="AX110" s="14" t="s">
        <v>83</v>
      </c>
      <c r="AY110" s="220" t="s">
        <v>163</v>
      </c>
    </row>
    <row r="111" spans="2:51" s="13" customFormat="1" ht="12">
      <c r="B111" s="199"/>
      <c r="C111" s="200"/>
      <c r="D111" s="180" t="s">
        <v>269</v>
      </c>
      <c r="E111" s="200"/>
      <c r="F111" s="202" t="s">
        <v>711</v>
      </c>
      <c r="G111" s="200"/>
      <c r="H111" s="203">
        <v>1179.22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4</v>
      </c>
      <c r="AX111" s="13" t="s">
        <v>83</v>
      </c>
      <c r="AY111" s="209" t="s">
        <v>163</v>
      </c>
    </row>
    <row r="112" spans="1:65" s="2" customFormat="1" ht="24.15" customHeight="1">
      <c r="A112" s="34"/>
      <c r="B112" s="35"/>
      <c r="C112" s="166" t="s">
        <v>395</v>
      </c>
      <c r="D112" s="166" t="s">
        <v>164</v>
      </c>
      <c r="E112" s="167" t="s">
        <v>453</v>
      </c>
      <c r="F112" s="168" t="s">
        <v>454</v>
      </c>
      <c r="G112" s="169" t="s">
        <v>265</v>
      </c>
      <c r="H112" s="170">
        <v>117.922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712</v>
      </c>
    </row>
    <row r="113" spans="1:47" s="2" customFormat="1" ht="12">
      <c r="A113" s="34"/>
      <c r="B113" s="35"/>
      <c r="C113" s="36"/>
      <c r="D113" s="197" t="s">
        <v>267</v>
      </c>
      <c r="E113" s="36"/>
      <c r="F113" s="198" t="s">
        <v>456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2:51" s="13" customFormat="1" ht="12">
      <c r="B114" s="199"/>
      <c r="C114" s="200"/>
      <c r="D114" s="180" t="s">
        <v>269</v>
      </c>
      <c r="E114" s="201" t="s">
        <v>19</v>
      </c>
      <c r="F114" s="202" t="s">
        <v>706</v>
      </c>
      <c r="G114" s="200"/>
      <c r="H114" s="203">
        <v>85.162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2">
      <c r="B115" s="199"/>
      <c r="C115" s="200"/>
      <c r="D115" s="180" t="s">
        <v>269</v>
      </c>
      <c r="E115" s="201" t="s">
        <v>19</v>
      </c>
      <c r="F115" s="202" t="s">
        <v>708</v>
      </c>
      <c r="G115" s="200"/>
      <c r="H115" s="203">
        <v>32.76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117.922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16.5" customHeight="1">
      <c r="A117" s="34"/>
      <c r="B117" s="35"/>
      <c r="C117" s="166" t="s">
        <v>400</v>
      </c>
      <c r="D117" s="166" t="s">
        <v>164</v>
      </c>
      <c r="E117" s="167" t="s">
        <v>457</v>
      </c>
      <c r="F117" s="168" t="s">
        <v>458</v>
      </c>
      <c r="G117" s="169" t="s">
        <v>265</v>
      </c>
      <c r="H117" s="170">
        <v>117.922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713</v>
      </c>
    </row>
    <row r="118" spans="2:51" s="13" customFormat="1" ht="12">
      <c r="B118" s="199"/>
      <c r="C118" s="200"/>
      <c r="D118" s="180" t="s">
        <v>269</v>
      </c>
      <c r="E118" s="201" t="s">
        <v>19</v>
      </c>
      <c r="F118" s="202" t="s">
        <v>706</v>
      </c>
      <c r="G118" s="200"/>
      <c r="H118" s="203">
        <v>85.162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3" customFormat="1" ht="12">
      <c r="B119" s="199"/>
      <c r="C119" s="200"/>
      <c r="D119" s="180" t="s">
        <v>269</v>
      </c>
      <c r="E119" s="201" t="s">
        <v>19</v>
      </c>
      <c r="F119" s="202" t="s">
        <v>708</v>
      </c>
      <c r="G119" s="200"/>
      <c r="H119" s="203">
        <v>32.76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4" customFormat="1" ht="12">
      <c r="B120" s="210"/>
      <c r="C120" s="211"/>
      <c r="D120" s="180" t="s">
        <v>269</v>
      </c>
      <c r="E120" s="212" t="s">
        <v>19</v>
      </c>
      <c r="F120" s="213" t="s">
        <v>271</v>
      </c>
      <c r="G120" s="211"/>
      <c r="H120" s="214">
        <v>117.922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269</v>
      </c>
      <c r="AU120" s="220" t="s">
        <v>85</v>
      </c>
      <c r="AV120" s="14" t="s">
        <v>168</v>
      </c>
      <c r="AW120" s="14" t="s">
        <v>37</v>
      </c>
      <c r="AX120" s="14" t="s">
        <v>83</v>
      </c>
      <c r="AY120" s="220" t="s">
        <v>163</v>
      </c>
    </row>
    <row r="121" spans="2:63" s="11" customFormat="1" ht="22.95" customHeight="1">
      <c r="B121" s="152"/>
      <c r="C121" s="153"/>
      <c r="D121" s="154" t="s">
        <v>74</v>
      </c>
      <c r="E121" s="195" t="s">
        <v>180</v>
      </c>
      <c r="F121" s="195" t="s">
        <v>302</v>
      </c>
      <c r="G121" s="153"/>
      <c r="H121" s="153"/>
      <c r="I121" s="156"/>
      <c r="J121" s="196">
        <f>BK121</f>
        <v>0</v>
      </c>
      <c r="K121" s="153"/>
      <c r="L121" s="158"/>
      <c r="M121" s="159"/>
      <c r="N121" s="160"/>
      <c r="O121" s="160"/>
      <c r="P121" s="161">
        <f>SUM(P122:P146)</f>
        <v>0</v>
      </c>
      <c r="Q121" s="160"/>
      <c r="R121" s="161">
        <f>SUM(R122:R146)</f>
        <v>6.638898516675</v>
      </c>
      <c r="S121" s="160"/>
      <c r="T121" s="162">
        <f>SUM(T122:T146)</f>
        <v>0</v>
      </c>
      <c r="AR121" s="163" t="s">
        <v>83</v>
      </c>
      <c r="AT121" s="164" t="s">
        <v>74</v>
      </c>
      <c r="AU121" s="164" t="s">
        <v>83</v>
      </c>
      <c r="AY121" s="163" t="s">
        <v>163</v>
      </c>
      <c r="BK121" s="165">
        <f>SUM(BK122:BK146)</f>
        <v>0</v>
      </c>
    </row>
    <row r="122" spans="1:65" s="2" customFormat="1" ht="44.25" customHeight="1">
      <c r="A122" s="34"/>
      <c r="B122" s="35"/>
      <c r="C122" s="166" t="s">
        <v>194</v>
      </c>
      <c r="D122" s="166" t="s">
        <v>164</v>
      </c>
      <c r="E122" s="167" t="s">
        <v>303</v>
      </c>
      <c r="F122" s="168" t="s">
        <v>304</v>
      </c>
      <c r="G122" s="169" t="s">
        <v>265</v>
      </c>
      <c r="H122" s="170">
        <v>1.45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3.11388382</v>
      </c>
      <c r="R122" s="176">
        <f>Q122*H122</f>
        <v>4.5151315389999995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714</v>
      </c>
    </row>
    <row r="123" spans="1:47" s="2" customFormat="1" ht="12">
      <c r="A123" s="34"/>
      <c r="B123" s="35"/>
      <c r="C123" s="36"/>
      <c r="D123" s="197" t="s">
        <v>267</v>
      </c>
      <c r="E123" s="36"/>
      <c r="F123" s="198" t="s">
        <v>306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2:51" s="13" customFormat="1" ht="12">
      <c r="B124" s="199"/>
      <c r="C124" s="200"/>
      <c r="D124" s="180" t="s">
        <v>269</v>
      </c>
      <c r="E124" s="201" t="s">
        <v>19</v>
      </c>
      <c r="F124" s="202" t="s">
        <v>546</v>
      </c>
      <c r="G124" s="200"/>
      <c r="H124" s="203">
        <v>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308</v>
      </c>
      <c r="G125" s="200"/>
      <c r="H125" s="203">
        <v>0.45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1.45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1:65" s="2" customFormat="1" ht="37.95" customHeight="1">
      <c r="A127" s="34"/>
      <c r="B127" s="35"/>
      <c r="C127" s="166" t="s">
        <v>418</v>
      </c>
      <c r="D127" s="166" t="s">
        <v>164</v>
      </c>
      <c r="E127" s="167" t="s">
        <v>309</v>
      </c>
      <c r="F127" s="168" t="s">
        <v>310</v>
      </c>
      <c r="G127" s="169" t="s">
        <v>265</v>
      </c>
      <c r="H127" s="170">
        <v>20.955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715</v>
      </c>
    </row>
    <row r="128" spans="1:47" s="2" customFormat="1" ht="12">
      <c r="A128" s="34"/>
      <c r="B128" s="35"/>
      <c r="C128" s="36"/>
      <c r="D128" s="197" t="s">
        <v>267</v>
      </c>
      <c r="E128" s="36"/>
      <c r="F128" s="198" t="s">
        <v>716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2:51" s="13" customFormat="1" ht="12">
      <c r="B129" s="199"/>
      <c r="C129" s="200"/>
      <c r="D129" s="180" t="s">
        <v>269</v>
      </c>
      <c r="E129" s="201" t="s">
        <v>19</v>
      </c>
      <c r="F129" s="202" t="s">
        <v>314</v>
      </c>
      <c r="G129" s="200"/>
      <c r="H129" s="203">
        <v>20.955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269</v>
      </c>
      <c r="AU129" s="209" t="s">
        <v>85</v>
      </c>
      <c r="AV129" s="13" t="s">
        <v>85</v>
      </c>
      <c r="AW129" s="13" t="s">
        <v>37</v>
      </c>
      <c r="AX129" s="13" t="s">
        <v>75</v>
      </c>
      <c r="AY129" s="209" t="s">
        <v>163</v>
      </c>
    </row>
    <row r="130" spans="2:51" s="14" customFormat="1" ht="12">
      <c r="B130" s="210"/>
      <c r="C130" s="211"/>
      <c r="D130" s="180" t="s">
        <v>269</v>
      </c>
      <c r="E130" s="212" t="s">
        <v>19</v>
      </c>
      <c r="F130" s="213" t="s">
        <v>271</v>
      </c>
      <c r="G130" s="211"/>
      <c r="H130" s="214">
        <v>20.955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269</v>
      </c>
      <c r="AU130" s="220" t="s">
        <v>85</v>
      </c>
      <c r="AV130" s="14" t="s">
        <v>168</v>
      </c>
      <c r="AW130" s="14" t="s">
        <v>37</v>
      </c>
      <c r="AX130" s="14" t="s">
        <v>83</v>
      </c>
      <c r="AY130" s="220" t="s">
        <v>163</v>
      </c>
    </row>
    <row r="131" spans="1:65" s="2" customFormat="1" ht="37.95" customHeight="1">
      <c r="A131" s="34"/>
      <c r="B131" s="35"/>
      <c r="C131" s="166" t="s">
        <v>423</v>
      </c>
      <c r="D131" s="166" t="s">
        <v>164</v>
      </c>
      <c r="E131" s="167" t="s">
        <v>315</v>
      </c>
      <c r="F131" s="168" t="s">
        <v>316</v>
      </c>
      <c r="G131" s="169" t="s">
        <v>285</v>
      </c>
      <c r="H131" s="170">
        <v>27.825</v>
      </c>
      <c r="I131" s="171"/>
      <c r="J131" s="172">
        <f>ROUND(I131*H131,2)</f>
        <v>0</v>
      </c>
      <c r="K131" s="173"/>
      <c r="L131" s="39"/>
      <c r="M131" s="174" t="s">
        <v>19</v>
      </c>
      <c r="N131" s="175" t="s">
        <v>46</v>
      </c>
      <c r="O131" s="64"/>
      <c r="P131" s="176">
        <f>O131*H131</f>
        <v>0</v>
      </c>
      <c r="Q131" s="176">
        <v>0.007258004</v>
      </c>
      <c r="R131" s="176">
        <f>Q131*H131</f>
        <v>0.2019539613</v>
      </c>
      <c r="S131" s="176">
        <v>0</v>
      </c>
      <c r="T131" s="17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8" t="s">
        <v>168</v>
      </c>
      <c r="AT131" s="178" t="s">
        <v>164</v>
      </c>
      <c r="AU131" s="178" t="s">
        <v>85</v>
      </c>
      <c r="AY131" s="17" t="s">
        <v>163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7" t="s">
        <v>83</v>
      </c>
      <c r="BK131" s="179">
        <f>ROUND(I131*H131,2)</f>
        <v>0</v>
      </c>
      <c r="BL131" s="17" t="s">
        <v>168</v>
      </c>
      <c r="BM131" s="178" t="s">
        <v>717</v>
      </c>
    </row>
    <row r="132" spans="1:47" s="2" customFormat="1" ht="12">
      <c r="A132" s="34"/>
      <c r="B132" s="35"/>
      <c r="C132" s="36"/>
      <c r="D132" s="197" t="s">
        <v>267</v>
      </c>
      <c r="E132" s="36"/>
      <c r="F132" s="198" t="s">
        <v>718</v>
      </c>
      <c r="G132" s="36"/>
      <c r="H132" s="36"/>
      <c r="I132" s="182"/>
      <c r="J132" s="36"/>
      <c r="K132" s="36"/>
      <c r="L132" s="39"/>
      <c r="M132" s="183"/>
      <c r="N132" s="184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267</v>
      </c>
      <c r="AU132" s="17" t="s">
        <v>85</v>
      </c>
    </row>
    <row r="133" spans="2:51" s="13" customFormat="1" ht="12">
      <c r="B133" s="199"/>
      <c r="C133" s="200"/>
      <c r="D133" s="180" t="s">
        <v>269</v>
      </c>
      <c r="E133" s="201" t="s">
        <v>19</v>
      </c>
      <c r="F133" s="202" t="s">
        <v>320</v>
      </c>
      <c r="G133" s="200"/>
      <c r="H133" s="203">
        <v>27.825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269</v>
      </c>
      <c r="AU133" s="209" t="s">
        <v>85</v>
      </c>
      <c r="AV133" s="13" t="s">
        <v>85</v>
      </c>
      <c r="AW133" s="13" t="s">
        <v>37</v>
      </c>
      <c r="AX133" s="13" t="s">
        <v>75</v>
      </c>
      <c r="AY133" s="209" t="s">
        <v>163</v>
      </c>
    </row>
    <row r="134" spans="2:51" s="14" customFormat="1" ht="12">
      <c r="B134" s="210"/>
      <c r="C134" s="211"/>
      <c r="D134" s="180" t="s">
        <v>269</v>
      </c>
      <c r="E134" s="212" t="s">
        <v>19</v>
      </c>
      <c r="F134" s="213" t="s">
        <v>271</v>
      </c>
      <c r="G134" s="211"/>
      <c r="H134" s="214">
        <v>27.825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269</v>
      </c>
      <c r="AU134" s="220" t="s">
        <v>85</v>
      </c>
      <c r="AV134" s="14" t="s">
        <v>168</v>
      </c>
      <c r="AW134" s="14" t="s">
        <v>37</v>
      </c>
      <c r="AX134" s="14" t="s">
        <v>83</v>
      </c>
      <c r="AY134" s="220" t="s">
        <v>163</v>
      </c>
    </row>
    <row r="135" spans="1:65" s="2" customFormat="1" ht="37.95" customHeight="1">
      <c r="A135" s="34"/>
      <c r="B135" s="35"/>
      <c r="C135" s="166" t="s">
        <v>429</v>
      </c>
      <c r="D135" s="166" t="s">
        <v>164</v>
      </c>
      <c r="E135" s="167" t="s">
        <v>321</v>
      </c>
      <c r="F135" s="168" t="s">
        <v>322</v>
      </c>
      <c r="G135" s="169" t="s">
        <v>285</v>
      </c>
      <c r="H135" s="170">
        <v>27.825</v>
      </c>
      <c r="I135" s="171"/>
      <c r="J135" s="172">
        <f>ROUND(I135*H135,2)</f>
        <v>0</v>
      </c>
      <c r="K135" s="173"/>
      <c r="L135" s="39"/>
      <c r="M135" s="174" t="s">
        <v>19</v>
      </c>
      <c r="N135" s="175" t="s">
        <v>46</v>
      </c>
      <c r="O135" s="64"/>
      <c r="P135" s="176">
        <f>O135*H135</f>
        <v>0</v>
      </c>
      <c r="Q135" s="176">
        <v>0.000856935</v>
      </c>
      <c r="R135" s="176">
        <f>Q135*H135</f>
        <v>0.023844216374999998</v>
      </c>
      <c r="S135" s="176">
        <v>0</v>
      </c>
      <c r="T135" s="17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8" t="s">
        <v>168</v>
      </c>
      <c r="AT135" s="178" t="s">
        <v>164</v>
      </c>
      <c r="AU135" s="178" t="s">
        <v>85</v>
      </c>
      <c r="AY135" s="17" t="s">
        <v>163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7" t="s">
        <v>83</v>
      </c>
      <c r="BK135" s="179">
        <f>ROUND(I135*H135,2)</f>
        <v>0</v>
      </c>
      <c r="BL135" s="17" t="s">
        <v>168</v>
      </c>
      <c r="BM135" s="178" t="s">
        <v>719</v>
      </c>
    </row>
    <row r="136" spans="1:47" s="2" customFormat="1" ht="12">
      <c r="A136" s="34"/>
      <c r="B136" s="35"/>
      <c r="C136" s="36"/>
      <c r="D136" s="197" t="s">
        <v>267</v>
      </c>
      <c r="E136" s="36"/>
      <c r="F136" s="198" t="s">
        <v>720</v>
      </c>
      <c r="G136" s="36"/>
      <c r="H136" s="36"/>
      <c r="I136" s="182"/>
      <c r="J136" s="36"/>
      <c r="K136" s="36"/>
      <c r="L136" s="39"/>
      <c r="M136" s="183"/>
      <c r="N136" s="184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267</v>
      </c>
      <c r="AU136" s="17" t="s">
        <v>85</v>
      </c>
    </row>
    <row r="137" spans="2:51" s="13" customFormat="1" ht="12">
      <c r="B137" s="199"/>
      <c r="C137" s="200"/>
      <c r="D137" s="180" t="s">
        <v>269</v>
      </c>
      <c r="E137" s="201" t="s">
        <v>19</v>
      </c>
      <c r="F137" s="202" t="s">
        <v>320</v>
      </c>
      <c r="G137" s="200"/>
      <c r="H137" s="203">
        <v>27.825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27.825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44.25" customHeight="1">
      <c r="A139" s="34"/>
      <c r="B139" s="35"/>
      <c r="C139" s="166" t="s">
        <v>436</v>
      </c>
      <c r="D139" s="166" t="s">
        <v>164</v>
      </c>
      <c r="E139" s="167" t="s">
        <v>326</v>
      </c>
      <c r="F139" s="168" t="s">
        <v>327</v>
      </c>
      <c r="G139" s="169" t="s">
        <v>328</v>
      </c>
      <c r="H139" s="170">
        <v>1.798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1.0556</v>
      </c>
      <c r="R139" s="176">
        <f>Q139*H139</f>
        <v>1.8979688000000001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721</v>
      </c>
    </row>
    <row r="140" spans="1:47" s="2" customFormat="1" ht="12">
      <c r="A140" s="34"/>
      <c r="B140" s="35"/>
      <c r="C140" s="36"/>
      <c r="D140" s="197" t="s">
        <v>267</v>
      </c>
      <c r="E140" s="36"/>
      <c r="F140" s="198" t="s">
        <v>330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267</v>
      </c>
      <c r="AU140" s="17" t="s">
        <v>85</v>
      </c>
    </row>
    <row r="141" spans="2:51" s="13" customFormat="1" ht="12">
      <c r="B141" s="199"/>
      <c r="C141" s="200"/>
      <c r="D141" s="180" t="s">
        <v>269</v>
      </c>
      <c r="E141" s="201" t="s">
        <v>19</v>
      </c>
      <c r="F141" s="202" t="s">
        <v>332</v>
      </c>
      <c r="G141" s="200"/>
      <c r="H141" s="203">
        <v>1.798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4" customFormat="1" ht="12">
      <c r="B142" s="210"/>
      <c r="C142" s="211"/>
      <c r="D142" s="180" t="s">
        <v>269</v>
      </c>
      <c r="E142" s="212" t="s">
        <v>19</v>
      </c>
      <c r="F142" s="213" t="s">
        <v>271</v>
      </c>
      <c r="G142" s="211"/>
      <c r="H142" s="214">
        <v>1.798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269</v>
      </c>
      <c r="AU142" s="220" t="s">
        <v>85</v>
      </c>
      <c r="AV142" s="14" t="s">
        <v>168</v>
      </c>
      <c r="AW142" s="14" t="s">
        <v>37</v>
      </c>
      <c r="AX142" s="14" t="s">
        <v>83</v>
      </c>
      <c r="AY142" s="220" t="s">
        <v>163</v>
      </c>
    </row>
    <row r="143" spans="1:65" s="2" customFormat="1" ht="16.5" customHeight="1">
      <c r="A143" s="34"/>
      <c r="B143" s="35"/>
      <c r="C143" s="166" t="s">
        <v>405</v>
      </c>
      <c r="D143" s="166" t="s">
        <v>164</v>
      </c>
      <c r="E143" s="167" t="s">
        <v>334</v>
      </c>
      <c r="F143" s="168" t="s">
        <v>335</v>
      </c>
      <c r="G143" s="169" t="s">
        <v>336</v>
      </c>
      <c r="H143" s="170">
        <v>10</v>
      </c>
      <c r="I143" s="171"/>
      <c r="J143" s="172">
        <f>ROUND(I143*H143,2)</f>
        <v>0</v>
      </c>
      <c r="K143" s="173"/>
      <c r="L143" s="39"/>
      <c r="M143" s="174" t="s">
        <v>19</v>
      </c>
      <c r="N143" s="175" t="s">
        <v>46</v>
      </c>
      <c r="O143" s="6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8" t="s">
        <v>168</v>
      </c>
      <c r="AT143" s="178" t="s">
        <v>164</v>
      </c>
      <c r="AU143" s="178" t="s">
        <v>85</v>
      </c>
      <c r="AY143" s="17" t="s">
        <v>163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7" t="s">
        <v>83</v>
      </c>
      <c r="BK143" s="179">
        <f>ROUND(I143*H143,2)</f>
        <v>0</v>
      </c>
      <c r="BL143" s="17" t="s">
        <v>168</v>
      </c>
      <c r="BM143" s="178" t="s">
        <v>722</v>
      </c>
    </row>
    <row r="144" spans="1:47" s="2" customFormat="1" ht="19.2">
      <c r="A144" s="34"/>
      <c r="B144" s="35"/>
      <c r="C144" s="36"/>
      <c r="D144" s="180" t="s">
        <v>170</v>
      </c>
      <c r="E144" s="36"/>
      <c r="F144" s="181" t="s">
        <v>338</v>
      </c>
      <c r="G144" s="36"/>
      <c r="H144" s="36"/>
      <c r="I144" s="182"/>
      <c r="J144" s="36"/>
      <c r="K144" s="36"/>
      <c r="L144" s="39"/>
      <c r="M144" s="183"/>
      <c r="N144" s="184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170</v>
      </c>
      <c r="AU144" s="17" t="s">
        <v>85</v>
      </c>
    </row>
    <row r="145" spans="1:65" s="2" customFormat="1" ht="16.5" customHeight="1">
      <c r="A145" s="34"/>
      <c r="B145" s="35"/>
      <c r="C145" s="166" t="s">
        <v>333</v>
      </c>
      <c r="D145" s="166" t="s">
        <v>164</v>
      </c>
      <c r="E145" s="167" t="s">
        <v>339</v>
      </c>
      <c r="F145" s="168" t="s">
        <v>340</v>
      </c>
      <c r="G145" s="169" t="s">
        <v>341</v>
      </c>
      <c r="H145" s="170">
        <v>23</v>
      </c>
      <c r="I145" s="171"/>
      <c r="J145" s="172">
        <f>ROUND(I145*H145,2)</f>
        <v>0</v>
      </c>
      <c r="K145" s="173"/>
      <c r="L145" s="39"/>
      <c r="M145" s="174" t="s">
        <v>19</v>
      </c>
      <c r="N145" s="175" t="s">
        <v>46</v>
      </c>
      <c r="O145" s="64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8" t="s">
        <v>168</v>
      </c>
      <c r="AT145" s="178" t="s">
        <v>164</v>
      </c>
      <c r="AU145" s="178" t="s">
        <v>85</v>
      </c>
      <c r="AY145" s="17" t="s">
        <v>163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83</v>
      </c>
      <c r="BK145" s="179">
        <f>ROUND(I145*H145,2)</f>
        <v>0</v>
      </c>
      <c r="BL145" s="17" t="s">
        <v>168</v>
      </c>
      <c r="BM145" s="178" t="s">
        <v>723</v>
      </c>
    </row>
    <row r="146" spans="1:47" s="2" customFormat="1" ht="19.2">
      <c r="A146" s="34"/>
      <c r="B146" s="35"/>
      <c r="C146" s="36"/>
      <c r="D146" s="180" t="s">
        <v>170</v>
      </c>
      <c r="E146" s="36"/>
      <c r="F146" s="181" t="s">
        <v>343</v>
      </c>
      <c r="G146" s="36"/>
      <c r="H146" s="36"/>
      <c r="I146" s="182"/>
      <c r="J146" s="36"/>
      <c r="K146" s="36"/>
      <c r="L146" s="39"/>
      <c r="M146" s="183"/>
      <c r="N146" s="184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170</v>
      </c>
      <c r="AU146" s="17" t="s">
        <v>85</v>
      </c>
    </row>
    <row r="147" spans="2:63" s="11" customFormat="1" ht="22.95" customHeight="1">
      <c r="B147" s="152"/>
      <c r="C147" s="153"/>
      <c r="D147" s="154" t="s">
        <v>74</v>
      </c>
      <c r="E147" s="195" t="s">
        <v>168</v>
      </c>
      <c r="F147" s="195" t="s">
        <v>350</v>
      </c>
      <c r="G147" s="153"/>
      <c r="H147" s="153"/>
      <c r="I147" s="156"/>
      <c r="J147" s="196">
        <f>BK147</f>
        <v>0</v>
      </c>
      <c r="K147" s="153"/>
      <c r="L147" s="158"/>
      <c r="M147" s="159"/>
      <c r="N147" s="160"/>
      <c r="O147" s="160"/>
      <c r="P147" s="161">
        <f>SUM(P148:P160)</f>
        <v>0</v>
      </c>
      <c r="Q147" s="160"/>
      <c r="R147" s="161">
        <f>SUM(R148:R160)</f>
        <v>84.12584886799999</v>
      </c>
      <c r="S147" s="160"/>
      <c r="T147" s="162">
        <f>SUM(T148:T160)</f>
        <v>0</v>
      </c>
      <c r="AR147" s="163" t="s">
        <v>83</v>
      </c>
      <c r="AT147" s="164" t="s">
        <v>74</v>
      </c>
      <c r="AU147" s="164" t="s">
        <v>83</v>
      </c>
      <c r="AY147" s="163" t="s">
        <v>163</v>
      </c>
      <c r="BK147" s="165">
        <f>SUM(BK148:BK160)</f>
        <v>0</v>
      </c>
    </row>
    <row r="148" spans="1:65" s="2" customFormat="1" ht="24.15" customHeight="1">
      <c r="A148" s="34"/>
      <c r="B148" s="35"/>
      <c r="C148" s="166" t="s">
        <v>203</v>
      </c>
      <c r="D148" s="166" t="s">
        <v>164</v>
      </c>
      <c r="E148" s="167" t="s">
        <v>351</v>
      </c>
      <c r="F148" s="168" t="s">
        <v>352</v>
      </c>
      <c r="G148" s="169" t="s">
        <v>265</v>
      </c>
      <c r="H148" s="170">
        <v>32.656</v>
      </c>
      <c r="I148" s="171"/>
      <c r="J148" s="172">
        <f>ROUND(I148*H148,2)</f>
        <v>0</v>
      </c>
      <c r="K148" s="173"/>
      <c r="L148" s="39"/>
      <c r="M148" s="174" t="s">
        <v>19</v>
      </c>
      <c r="N148" s="175" t="s">
        <v>46</v>
      </c>
      <c r="O148" s="64"/>
      <c r="P148" s="176">
        <f>O148*H148</f>
        <v>0</v>
      </c>
      <c r="Q148" s="176">
        <v>2.002</v>
      </c>
      <c r="R148" s="176">
        <f>Q148*H148</f>
        <v>65.37731199999999</v>
      </c>
      <c r="S148" s="176">
        <v>0</v>
      </c>
      <c r="T148" s="17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8" t="s">
        <v>168</v>
      </c>
      <c r="AT148" s="178" t="s">
        <v>164</v>
      </c>
      <c r="AU148" s="178" t="s">
        <v>85</v>
      </c>
      <c r="AY148" s="17" t="s">
        <v>163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83</v>
      </c>
      <c r="BK148" s="179">
        <f>ROUND(I148*H148,2)</f>
        <v>0</v>
      </c>
      <c r="BL148" s="17" t="s">
        <v>168</v>
      </c>
      <c r="BM148" s="178" t="s">
        <v>724</v>
      </c>
    </row>
    <row r="149" spans="1:47" s="2" customFormat="1" ht="12">
      <c r="A149" s="34"/>
      <c r="B149" s="35"/>
      <c r="C149" s="36"/>
      <c r="D149" s="197" t="s">
        <v>267</v>
      </c>
      <c r="E149" s="36"/>
      <c r="F149" s="198" t="s">
        <v>354</v>
      </c>
      <c r="G149" s="36"/>
      <c r="H149" s="36"/>
      <c r="I149" s="182"/>
      <c r="J149" s="36"/>
      <c r="K149" s="36"/>
      <c r="L149" s="39"/>
      <c r="M149" s="183"/>
      <c r="N149" s="184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267</v>
      </c>
      <c r="AU149" s="17" t="s">
        <v>85</v>
      </c>
    </row>
    <row r="150" spans="2:51" s="13" customFormat="1" ht="12">
      <c r="B150" s="199"/>
      <c r="C150" s="200"/>
      <c r="D150" s="180" t="s">
        <v>269</v>
      </c>
      <c r="E150" s="201" t="s">
        <v>19</v>
      </c>
      <c r="F150" s="202" t="s">
        <v>725</v>
      </c>
      <c r="G150" s="200"/>
      <c r="H150" s="203">
        <v>32.656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32.656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33" customHeight="1">
      <c r="A152" s="34"/>
      <c r="B152" s="35"/>
      <c r="C152" s="166" t="s">
        <v>208</v>
      </c>
      <c r="D152" s="166" t="s">
        <v>164</v>
      </c>
      <c r="E152" s="167" t="s">
        <v>355</v>
      </c>
      <c r="F152" s="168" t="s">
        <v>356</v>
      </c>
      <c r="G152" s="169" t="s">
        <v>285</v>
      </c>
      <c r="H152" s="170">
        <v>50.24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726</v>
      </c>
    </row>
    <row r="153" spans="1:47" s="2" customFormat="1" ht="12">
      <c r="A153" s="34"/>
      <c r="B153" s="35"/>
      <c r="C153" s="36"/>
      <c r="D153" s="197" t="s">
        <v>267</v>
      </c>
      <c r="E153" s="36"/>
      <c r="F153" s="198" t="s">
        <v>358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2">
      <c r="B154" s="199"/>
      <c r="C154" s="200"/>
      <c r="D154" s="180" t="s">
        <v>269</v>
      </c>
      <c r="E154" s="201" t="s">
        <v>19</v>
      </c>
      <c r="F154" s="202" t="s">
        <v>727</v>
      </c>
      <c r="G154" s="200"/>
      <c r="H154" s="203">
        <v>50.24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4" customFormat="1" ht="12">
      <c r="B155" s="210"/>
      <c r="C155" s="211"/>
      <c r="D155" s="180" t="s">
        <v>269</v>
      </c>
      <c r="E155" s="212" t="s">
        <v>19</v>
      </c>
      <c r="F155" s="213" t="s">
        <v>271</v>
      </c>
      <c r="G155" s="211"/>
      <c r="H155" s="214">
        <v>50.24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269</v>
      </c>
      <c r="AU155" s="220" t="s">
        <v>85</v>
      </c>
      <c r="AV155" s="14" t="s">
        <v>168</v>
      </c>
      <c r="AW155" s="14" t="s">
        <v>37</v>
      </c>
      <c r="AX155" s="14" t="s">
        <v>83</v>
      </c>
      <c r="AY155" s="220" t="s">
        <v>163</v>
      </c>
    </row>
    <row r="156" spans="1:65" s="2" customFormat="1" ht="33" customHeight="1">
      <c r="A156" s="34"/>
      <c r="B156" s="35"/>
      <c r="C156" s="166" t="s">
        <v>213</v>
      </c>
      <c r="D156" s="166" t="s">
        <v>164</v>
      </c>
      <c r="E156" s="167" t="s">
        <v>361</v>
      </c>
      <c r="F156" s="168" t="s">
        <v>362</v>
      </c>
      <c r="G156" s="169" t="s">
        <v>285</v>
      </c>
      <c r="H156" s="170">
        <v>18.11</v>
      </c>
      <c r="I156" s="171"/>
      <c r="J156" s="172">
        <f>ROUND(I156*H156,2)</f>
        <v>0</v>
      </c>
      <c r="K156" s="173"/>
      <c r="L156" s="39"/>
      <c r="M156" s="174" t="s">
        <v>19</v>
      </c>
      <c r="N156" s="175" t="s">
        <v>46</v>
      </c>
      <c r="O156" s="64"/>
      <c r="P156" s="176">
        <f>O156*H156</f>
        <v>0</v>
      </c>
      <c r="Q156" s="176">
        <v>1.0352588</v>
      </c>
      <c r="R156" s="176">
        <f>Q156*H156</f>
        <v>18.748536868</v>
      </c>
      <c r="S156" s="176">
        <v>0</v>
      </c>
      <c r="T156" s="17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8" t="s">
        <v>168</v>
      </c>
      <c r="AT156" s="178" t="s">
        <v>164</v>
      </c>
      <c r="AU156" s="178" t="s">
        <v>85</v>
      </c>
      <c r="AY156" s="17" t="s">
        <v>163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7" t="s">
        <v>83</v>
      </c>
      <c r="BK156" s="179">
        <f>ROUND(I156*H156,2)</f>
        <v>0</v>
      </c>
      <c r="BL156" s="17" t="s">
        <v>168</v>
      </c>
      <c r="BM156" s="178" t="s">
        <v>728</v>
      </c>
    </row>
    <row r="157" spans="1:47" s="2" customFormat="1" ht="12">
      <c r="A157" s="34"/>
      <c r="B157" s="35"/>
      <c r="C157" s="36"/>
      <c r="D157" s="197" t="s">
        <v>267</v>
      </c>
      <c r="E157" s="36"/>
      <c r="F157" s="198" t="s">
        <v>364</v>
      </c>
      <c r="G157" s="36"/>
      <c r="H157" s="36"/>
      <c r="I157" s="182"/>
      <c r="J157" s="36"/>
      <c r="K157" s="36"/>
      <c r="L157" s="39"/>
      <c r="M157" s="183"/>
      <c r="N157" s="184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267</v>
      </c>
      <c r="AU157" s="17" t="s">
        <v>85</v>
      </c>
    </row>
    <row r="158" spans="2:51" s="13" customFormat="1" ht="12">
      <c r="B158" s="199"/>
      <c r="C158" s="200"/>
      <c r="D158" s="180" t="s">
        <v>269</v>
      </c>
      <c r="E158" s="201" t="s">
        <v>19</v>
      </c>
      <c r="F158" s="202" t="s">
        <v>729</v>
      </c>
      <c r="G158" s="200"/>
      <c r="H158" s="203">
        <v>8.11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3" customFormat="1" ht="12">
      <c r="B159" s="199"/>
      <c r="C159" s="200"/>
      <c r="D159" s="180" t="s">
        <v>269</v>
      </c>
      <c r="E159" s="201" t="s">
        <v>19</v>
      </c>
      <c r="F159" s="202" t="s">
        <v>366</v>
      </c>
      <c r="G159" s="200"/>
      <c r="H159" s="203">
        <v>10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4" customFormat="1" ht="12">
      <c r="B160" s="210"/>
      <c r="C160" s="211"/>
      <c r="D160" s="180" t="s">
        <v>269</v>
      </c>
      <c r="E160" s="212" t="s">
        <v>19</v>
      </c>
      <c r="F160" s="213" t="s">
        <v>271</v>
      </c>
      <c r="G160" s="211"/>
      <c r="H160" s="214">
        <v>18.11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269</v>
      </c>
      <c r="AU160" s="220" t="s">
        <v>85</v>
      </c>
      <c r="AV160" s="14" t="s">
        <v>168</v>
      </c>
      <c r="AW160" s="14" t="s">
        <v>37</v>
      </c>
      <c r="AX160" s="14" t="s">
        <v>83</v>
      </c>
      <c r="AY160" s="220" t="s">
        <v>163</v>
      </c>
    </row>
    <row r="161" spans="2:63" s="11" customFormat="1" ht="22.95" customHeight="1">
      <c r="B161" s="152"/>
      <c r="C161" s="153"/>
      <c r="D161" s="154" t="s">
        <v>74</v>
      </c>
      <c r="E161" s="195" t="s">
        <v>213</v>
      </c>
      <c r="F161" s="195" t="s">
        <v>376</v>
      </c>
      <c r="G161" s="153"/>
      <c r="H161" s="153"/>
      <c r="I161" s="156"/>
      <c r="J161" s="196">
        <f>BK161</f>
        <v>0</v>
      </c>
      <c r="K161" s="153"/>
      <c r="L161" s="158"/>
      <c r="M161" s="159"/>
      <c r="N161" s="160"/>
      <c r="O161" s="160"/>
      <c r="P161" s="161">
        <f>SUM(P162:P200)</f>
        <v>0</v>
      </c>
      <c r="Q161" s="160"/>
      <c r="R161" s="161">
        <f>SUM(R162:R200)</f>
        <v>3.4584834259999995</v>
      </c>
      <c r="S161" s="160"/>
      <c r="T161" s="162">
        <f>SUM(T162:T200)</f>
        <v>6.72425554</v>
      </c>
      <c r="AR161" s="163" t="s">
        <v>83</v>
      </c>
      <c r="AT161" s="164" t="s">
        <v>74</v>
      </c>
      <c r="AU161" s="164" t="s">
        <v>83</v>
      </c>
      <c r="AY161" s="163" t="s">
        <v>163</v>
      </c>
      <c r="BK161" s="165">
        <f>SUM(BK162:BK200)</f>
        <v>0</v>
      </c>
    </row>
    <row r="162" spans="1:65" s="2" customFormat="1" ht="37.95" customHeight="1">
      <c r="A162" s="34"/>
      <c r="B162" s="35"/>
      <c r="C162" s="166" t="s">
        <v>218</v>
      </c>
      <c r="D162" s="166" t="s">
        <v>164</v>
      </c>
      <c r="E162" s="167" t="s">
        <v>377</v>
      </c>
      <c r="F162" s="168" t="s">
        <v>378</v>
      </c>
      <c r="G162" s="169" t="s">
        <v>285</v>
      </c>
      <c r="H162" s="170">
        <v>32.438</v>
      </c>
      <c r="I162" s="171"/>
      <c r="J162" s="172">
        <f>ROUND(I162*H162,2)</f>
        <v>0</v>
      </c>
      <c r="K162" s="173"/>
      <c r="L162" s="39"/>
      <c r="M162" s="174" t="s">
        <v>19</v>
      </c>
      <c r="N162" s="175" t="s">
        <v>46</v>
      </c>
      <c r="O162" s="64"/>
      <c r="P162" s="176">
        <f>O162*H162</f>
        <v>0</v>
      </c>
      <c r="Q162" s="176">
        <v>0</v>
      </c>
      <c r="R162" s="176">
        <f>Q162*H162</f>
        <v>0</v>
      </c>
      <c r="S162" s="176">
        <v>0.07223</v>
      </c>
      <c r="T162" s="177">
        <f>S162*H162</f>
        <v>2.3429967400000002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8" t="s">
        <v>168</v>
      </c>
      <c r="AT162" s="178" t="s">
        <v>164</v>
      </c>
      <c r="AU162" s="178" t="s">
        <v>85</v>
      </c>
      <c r="AY162" s="17" t="s">
        <v>163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83</v>
      </c>
      <c r="BK162" s="179">
        <f>ROUND(I162*H162,2)</f>
        <v>0</v>
      </c>
      <c r="BL162" s="17" t="s">
        <v>168</v>
      </c>
      <c r="BM162" s="178" t="s">
        <v>730</v>
      </c>
    </row>
    <row r="163" spans="1:47" s="2" customFormat="1" ht="12">
      <c r="A163" s="34"/>
      <c r="B163" s="35"/>
      <c r="C163" s="36"/>
      <c r="D163" s="197" t="s">
        <v>267</v>
      </c>
      <c r="E163" s="36"/>
      <c r="F163" s="198" t="s">
        <v>380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267</v>
      </c>
      <c r="AU163" s="17" t="s">
        <v>85</v>
      </c>
    </row>
    <row r="164" spans="2:51" s="13" customFormat="1" ht="12">
      <c r="B164" s="199"/>
      <c r="C164" s="200"/>
      <c r="D164" s="180" t="s">
        <v>269</v>
      </c>
      <c r="E164" s="201" t="s">
        <v>19</v>
      </c>
      <c r="F164" s="202" t="s">
        <v>731</v>
      </c>
      <c r="G164" s="200"/>
      <c r="H164" s="203">
        <v>20.038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269</v>
      </c>
      <c r="AU164" s="209" t="s">
        <v>85</v>
      </c>
      <c r="AV164" s="13" t="s">
        <v>85</v>
      </c>
      <c r="AW164" s="13" t="s">
        <v>37</v>
      </c>
      <c r="AX164" s="13" t="s">
        <v>75</v>
      </c>
      <c r="AY164" s="209" t="s">
        <v>163</v>
      </c>
    </row>
    <row r="165" spans="2:51" s="13" customFormat="1" ht="12">
      <c r="B165" s="199"/>
      <c r="C165" s="200"/>
      <c r="D165" s="180" t="s">
        <v>269</v>
      </c>
      <c r="E165" s="201" t="s">
        <v>19</v>
      </c>
      <c r="F165" s="202" t="s">
        <v>732</v>
      </c>
      <c r="G165" s="200"/>
      <c r="H165" s="203">
        <v>12.4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269</v>
      </c>
      <c r="AU165" s="209" t="s">
        <v>85</v>
      </c>
      <c r="AV165" s="13" t="s">
        <v>85</v>
      </c>
      <c r="AW165" s="13" t="s">
        <v>37</v>
      </c>
      <c r="AX165" s="13" t="s">
        <v>75</v>
      </c>
      <c r="AY165" s="209" t="s">
        <v>163</v>
      </c>
    </row>
    <row r="166" spans="2:51" s="14" customFormat="1" ht="12">
      <c r="B166" s="210"/>
      <c r="C166" s="211"/>
      <c r="D166" s="180" t="s">
        <v>269</v>
      </c>
      <c r="E166" s="212" t="s">
        <v>19</v>
      </c>
      <c r="F166" s="213" t="s">
        <v>271</v>
      </c>
      <c r="G166" s="211"/>
      <c r="H166" s="214">
        <v>32.438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269</v>
      </c>
      <c r="AU166" s="220" t="s">
        <v>85</v>
      </c>
      <c r="AV166" s="14" t="s">
        <v>168</v>
      </c>
      <c r="AW166" s="14" t="s">
        <v>37</v>
      </c>
      <c r="AX166" s="14" t="s">
        <v>83</v>
      </c>
      <c r="AY166" s="220" t="s">
        <v>163</v>
      </c>
    </row>
    <row r="167" spans="1:65" s="2" customFormat="1" ht="37.95" customHeight="1">
      <c r="A167" s="34"/>
      <c r="B167" s="35"/>
      <c r="C167" s="166" t="s">
        <v>223</v>
      </c>
      <c r="D167" s="166" t="s">
        <v>164</v>
      </c>
      <c r="E167" s="167" t="s">
        <v>382</v>
      </c>
      <c r="F167" s="168" t="s">
        <v>383</v>
      </c>
      <c r="G167" s="169" t="s">
        <v>285</v>
      </c>
      <c r="H167" s="170">
        <v>56.055</v>
      </c>
      <c r="I167" s="171"/>
      <c r="J167" s="172">
        <f>ROUND(I167*H167,2)</f>
        <v>0</v>
      </c>
      <c r="K167" s="173"/>
      <c r="L167" s="39"/>
      <c r="M167" s="174" t="s">
        <v>19</v>
      </c>
      <c r="N167" s="175" t="s">
        <v>46</v>
      </c>
      <c r="O167" s="64"/>
      <c r="P167" s="176">
        <f>O167*H167</f>
        <v>0</v>
      </c>
      <c r="Q167" s="176">
        <v>0</v>
      </c>
      <c r="R167" s="176">
        <f>Q167*H167</f>
        <v>0</v>
      </c>
      <c r="S167" s="176">
        <v>0.07816</v>
      </c>
      <c r="T167" s="177">
        <f>S167*H167</f>
        <v>4.3812587999999995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8" t="s">
        <v>168</v>
      </c>
      <c r="AT167" s="178" t="s">
        <v>164</v>
      </c>
      <c r="AU167" s="178" t="s">
        <v>85</v>
      </c>
      <c r="AY167" s="17" t="s">
        <v>163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7" t="s">
        <v>83</v>
      </c>
      <c r="BK167" s="179">
        <f>ROUND(I167*H167,2)</f>
        <v>0</v>
      </c>
      <c r="BL167" s="17" t="s">
        <v>168</v>
      </c>
      <c r="BM167" s="178" t="s">
        <v>733</v>
      </c>
    </row>
    <row r="168" spans="1:47" s="2" customFormat="1" ht="12">
      <c r="A168" s="34"/>
      <c r="B168" s="35"/>
      <c r="C168" s="36"/>
      <c r="D168" s="197" t="s">
        <v>267</v>
      </c>
      <c r="E168" s="36"/>
      <c r="F168" s="198" t="s">
        <v>385</v>
      </c>
      <c r="G168" s="36"/>
      <c r="H168" s="36"/>
      <c r="I168" s="182"/>
      <c r="J168" s="36"/>
      <c r="K168" s="36"/>
      <c r="L168" s="39"/>
      <c r="M168" s="183"/>
      <c r="N168" s="184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267</v>
      </c>
      <c r="AU168" s="17" t="s">
        <v>85</v>
      </c>
    </row>
    <row r="169" spans="2:51" s="13" customFormat="1" ht="12">
      <c r="B169" s="199"/>
      <c r="C169" s="200"/>
      <c r="D169" s="180" t="s">
        <v>269</v>
      </c>
      <c r="E169" s="201" t="s">
        <v>19</v>
      </c>
      <c r="F169" s="202" t="s">
        <v>734</v>
      </c>
      <c r="G169" s="200"/>
      <c r="H169" s="203">
        <v>56.055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269</v>
      </c>
      <c r="AU169" s="209" t="s">
        <v>85</v>
      </c>
      <c r="AV169" s="13" t="s">
        <v>85</v>
      </c>
      <c r="AW169" s="13" t="s">
        <v>37</v>
      </c>
      <c r="AX169" s="13" t="s">
        <v>75</v>
      </c>
      <c r="AY169" s="209" t="s">
        <v>163</v>
      </c>
    </row>
    <row r="170" spans="2:51" s="14" customFormat="1" ht="12">
      <c r="B170" s="210"/>
      <c r="C170" s="211"/>
      <c r="D170" s="180" t="s">
        <v>269</v>
      </c>
      <c r="E170" s="212" t="s">
        <v>19</v>
      </c>
      <c r="F170" s="213" t="s">
        <v>271</v>
      </c>
      <c r="G170" s="211"/>
      <c r="H170" s="214">
        <v>56.055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269</v>
      </c>
      <c r="AU170" s="220" t="s">
        <v>85</v>
      </c>
      <c r="AV170" s="14" t="s">
        <v>168</v>
      </c>
      <c r="AW170" s="14" t="s">
        <v>37</v>
      </c>
      <c r="AX170" s="14" t="s">
        <v>83</v>
      </c>
      <c r="AY170" s="220" t="s">
        <v>163</v>
      </c>
    </row>
    <row r="171" spans="1:65" s="2" customFormat="1" ht="16.5" customHeight="1">
      <c r="A171" s="34"/>
      <c r="B171" s="35"/>
      <c r="C171" s="166" t="s">
        <v>228</v>
      </c>
      <c r="D171" s="166" t="s">
        <v>164</v>
      </c>
      <c r="E171" s="167" t="s">
        <v>389</v>
      </c>
      <c r="F171" s="168" t="s">
        <v>390</v>
      </c>
      <c r="G171" s="169" t="s">
        <v>285</v>
      </c>
      <c r="H171" s="170">
        <v>88.493</v>
      </c>
      <c r="I171" s="171"/>
      <c r="J171" s="172">
        <f>ROUND(I171*H171,2)</f>
        <v>0</v>
      </c>
      <c r="K171" s="173"/>
      <c r="L171" s="39"/>
      <c r="M171" s="174" t="s">
        <v>19</v>
      </c>
      <c r="N171" s="175" t="s">
        <v>46</v>
      </c>
      <c r="O171" s="64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8" t="s">
        <v>168</v>
      </c>
      <c r="AT171" s="178" t="s">
        <v>164</v>
      </c>
      <c r="AU171" s="178" t="s">
        <v>85</v>
      </c>
      <c r="AY171" s="17" t="s">
        <v>163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7" t="s">
        <v>83</v>
      </c>
      <c r="BK171" s="179">
        <f>ROUND(I171*H171,2)</f>
        <v>0</v>
      </c>
      <c r="BL171" s="17" t="s">
        <v>168</v>
      </c>
      <c r="BM171" s="178" t="s">
        <v>735</v>
      </c>
    </row>
    <row r="172" spans="1:47" s="2" customFormat="1" ht="12">
      <c r="A172" s="34"/>
      <c r="B172" s="35"/>
      <c r="C172" s="36"/>
      <c r="D172" s="197" t="s">
        <v>267</v>
      </c>
      <c r="E172" s="36"/>
      <c r="F172" s="198" t="s">
        <v>392</v>
      </c>
      <c r="G172" s="36"/>
      <c r="H172" s="36"/>
      <c r="I172" s="182"/>
      <c r="J172" s="36"/>
      <c r="K172" s="36"/>
      <c r="L172" s="39"/>
      <c r="M172" s="183"/>
      <c r="N172" s="184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267</v>
      </c>
      <c r="AU172" s="17" t="s">
        <v>85</v>
      </c>
    </row>
    <row r="173" spans="1:47" s="2" customFormat="1" ht="19.2">
      <c r="A173" s="34"/>
      <c r="B173" s="35"/>
      <c r="C173" s="36"/>
      <c r="D173" s="180" t="s">
        <v>170</v>
      </c>
      <c r="E173" s="36"/>
      <c r="F173" s="181" t="s">
        <v>393</v>
      </c>
      <c r="G173" s="36"/>
      <c r="H173" s="36"/>
      <c r="I173" s="182"/>
      <c r="J173" s="36"/>
      <c r="K173" s="36"/>
      <c r="L173" s="39"/>
      <c r="M173" s="183"/>
      <c r="N173" s="184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170</v>
      </c>
      <c r="AU173" s="17" t="s">
        <v>85</v>
      </c>
    </row>
    <row r="174" spans="2:51" s="13" customFormat="1" ht="12">
      <c r="B174" s="199"/>
      <c r="C174" s="200"/>
      <c r="D174" s="180" t="s">
        <v>269</v>
      </c>
      <c r="E174" s="201" t="s">
        <v>19</v>
      </c>
      <c r="F174" s="202" t="s">
        <v>734</v>
      </c>
      <c r="G174" s="200"/>
      <c r="H174" s="203">
        <v>56.055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269</v>
      </c>
      <c r="AU174" s="209" t="s">
        <v>85</v>
      </c>
      <c r="AV174" s="13" t="s">
        <v>85</v>
      </c>
      <c r="AW174" s="13" t="s">
        <v>37</v>
      </c>
      <c r="AX174" s="13" t="s">
        <v>75</v>
      </c>
      <c r="AY174" s="209" t="s">
        <v>163</v>
      </c>
    </row>
    <row r="175" spans="2:51" s="13" customFormat="1" ht="12">
      <c r="B175" s="199"/>
      <c r="C175" s="200"/>
      <c r="D175" s="180" t="s">
        <v>269</v>
      </c>
      <c r="E175" s="201" t="s">
        <v>19</v>
      </c>
      <c r="F175" s="202" t="s">
        <v>731</v>
      </c>
      <c r="G175" s="200"/>
      <c r="H175" s="203">
        <v>20.038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269</v>
      </c>
      <c r="AU175" s="209" t="s">
        <v>85</v>
      </c>
      <c r="AV175" s="13" t="s">
        <v>85</v>
      </c>
      <c r="AW175" s="13" t="s">
        <v>37</v>
      </c>
      <c r="AX175" s="13" t="s">
        <v>75</v>
      </c>
      <c r="AY175" s="209" t="s">
        <v>163</v>
      </c>
    </row>
    <row r="176" spans="2:51" s="13" customFormat="1" ht="12">
      <c r="B176" s="199"/>
      <c r="C176" s="200"/>
      <c r="D176" s="180" t="s">
        <v>269</v>
      </c>
      <c r="E176" s="201" t="s">
        <v>19</v>
      </c>
      <c r="F176" s="202" t="s">
        <v>732</v>
      </c>
      <c r="G176" s="200"/>
      <c r="H176" s="203">
        <v>12.4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269</v>
      </c>
      <c r="AU176" s="209" t="s">
        <v>85</v>
      </c>
      <c r="AV176" s="13" t="s">
        <v>85</v>
      </c>
      <c r="AW176" s="13" t="s">
        <v>37</v>
      </c>
      <c r="AX176" s="13" t="s">
        <v>75</v>
      </c>
      <c r="AY176" s="209" t="s">
        <v>163</v>
      </c>
    </row>
    <row r="177" spans="2:51" s="14" customFormat="1" ht="12">
      <c r="B177" s="210"/>
      <c r="C177" s="211"/>
      <c r="D177" s="180" t="s">
        <v>269</v>
      </c>
      <c r="E177" s="212" t="s">
        <v>19</v>
      </c>
      <c r="F177" s="213" t="s">
        <v>271</v>
      </c>
      <c r="G177" s="211"/>
      <c r="H177" s="214">
        <v>88.49300000000001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269</v>
      </c>
      <c r="AU177" s="220" t="s">
        <v>85</v>
      </c>
      <c r="AV177" s="14" t="s">
        <v>168</v>
      </c>
      <c r="AW177" s="14" t="s">
        <v>37</v>
      </c>
      <c r="AX177" s="14" t="s">
        <v>83</v>
      </c>
      <c r="AY177" s="220" t="s">
        <v>163</v>
      </c>
    </row>
    <row r="178" spans="1:65" s="2" customFormat="1" ht="24.15" customHeight="1">
      <c r="A178" s="34"/>
      <c r="B178" s="35"/>
      <c r="C178" s="166" t="s">
        <v>233</v>
      </c>
      <c r="D178" s="166" t="s">
        <v>164</v>
      </c>
      <c r="E178" s="167" t="s">
        <v>396</v>
      </c>
      <c r="F178" s="168" t="s">
        <v>397</v>
      </c>
      <c r="G178" s="169" t="s">
        <v>285</v>
      </c>
      <c r="H178" s="170">
        <v>88.493</v>
      </c>
      <c r="I178" s="171"/>
      <c r="J178" s="172">
        <f>ROUND(I178*H178,2)</f>
        <v>0</v>
      </c>
      <c r="K178" s="173"/>
      <c r="L178" s="39"/>
      <c r="M178" s="174" t="s">
        <v>19</v>
      </c>
      <c r="N178" s="175" t="s">
        <v>46</v>
      </c>
      <c r="O178" s="64"/>
      <c r="P178" s="176">
        <f>O178*H178</f>
        <v>0</v>
      </c>
      <c r="Q178" s="176">
        <v>0.039082</v>
      </c>
      <c r="R178" s="176">
        <f>Q178*H178</f>
        <v>3.4584834259999995</v>
      </c>
      <c r="S178" s="176">
        <v>0</v>
      </c>
      <c r="T178" s="17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8" t="s">
        <v>168</v>
      </c>
      <c r="AT178" s="178" t="s">
        <v>164</v>
      </c>
      <c r="AU178" s="178" t="s">
        <v>85</v>
      </c>
      <c r="AY178" s="17" t="s">
        <v>163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7" t="s">
        <v>83</v>
      </c>
      <c r="BK178" s="179">
        <f>ROUND(I178*H178,2)</f>
        <v>0</v>
      </c>
      <c r="BL178" s="17" t="s">
        <v>168</v>
      </c>
      <c r="BM178" s="178" t="s">
        <v>736</v>
      </c>
    </row>
    <row r="179" spans="1:47" s="2" customFormat="1" ht="12">
      <c r="A179" s="34"/>
      <c r="B179" s="35"/>
      <c r="C179" s="36"/>
      <c r="D179" s="197" t="s">
        <v>267</v>
      </c>
      <c r="E179" s="36"/>
      <c r="F179" s="198" t="s">
        <v>399</v>
      </c>
      <c r="G179" s="36"/>
      <c r="H179" s="36"/>
      <c r="I179" s="182"/>
      <c r="J179" s="36"/>
      <c r="K179" s="36"/>
      <c r="L179" s="39"/>
      <c r="M179" s="183"/>
      <c r="N179" s="184"/>
      <c r="O179" s="64"/>
      <c r="P179" s="64"/>
      <c r="Q179" s="64"/>
      <c r="R179" s="64"/>
      <c r="S179" s="64"/>
      <c r="T179" s="6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267</v>
      </c>
      <c r="AU179" s="17" t="s">
        <v>85</v>
      </c>
    </row>
    <row r="180" spans="2:51" s="13" customFormat="1" ht="12">
      <c r="B180" s="199"/>
      <c r="C180" s="200"/>
      <c r="D180" s="180" t="s">
        <v>269</v>
      </c>
      <c r="E180" s="201" t="s">
        <v>19</v>
      </c>
      <c r="F180" s="202" t="s">
        <v>734</v>
      </c>
      <c r="G180" s="200"/>
      <c r="H180" s="203">
        <v>56.055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269</v>
      </c>
      <c r="AU180" s="209" t="s">
        <v>85</v>
      </c>
      <c r="AV180" s="13" t="s">
        <v>85</v>
      </c>
      <c r="AW180" s="13" t="s">
        <v>37</v>
      </c>
      <c r="AX180" s="13" t="s">
        <v>75</v>
      </c>
      <c r="AY180" s="209" t="s">
        <v>163</v>
      </c>
    </row>
    <row r="181" spans="2:51" s="13" customFormat="1" ht="12">
      <c r="B181" s="199"/>
      <c r="C181" s="200"/>
      <c r="D181" s="180" t="s">
        <v>269</v>
      </c>
      <c r="E181" s="201" t="s">
        <v>19</v>
      </c>
      <c r="F181" s="202" t="s">
        <v>731</v>
      </c>
      <c r="G181" s="200"/>
      <c r="H181" s="203">
        <v>20.038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269</v>
      </c>
      <c r="AU181" s="209" t="s">
        <v>85</v>
      </c>
      <c r="AV181" s="13" t="s">
        <v>85</v>
      </c>
      <c r="AW181" s="13" t="s">
        <v>37</v>
      </c>
      <c r="AX181" s="13" t="s">
        <v>75</v>
      </c>
      <c r="AY181" s="209" t="s">
        <v>163</v>
      </c>
    </row>
    <row r="182" spans="2:51" s="13" customFormat="1" ht="12">
      <c r="B182" s="199"/>
      <c r="C182" s="200"/>
      <c r="D182" s="180" t="s">
        <v>269</v>
      </c>
      <c r="E182" s="201" t="s">
        <v>19</v>
      </c>
      <c r="F182" s="202" t="s">
        <v>732</v>
      </c>
      <c r="G182" s="200"/>
      <c r="H182" s="203">
        <v>12.4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4" customFormat="1" ht="12">
      <c r="B183" s="210"/>
      <c r="C183" s="211"/>
      <c r="D183" s="180" t="s">
        <v>269</v>
      </c>
      <c r="E183" s="212" t="s">
        <v>19</v>
      </c>
      <c r="F183" s="213" t="s">
        <v>271</v>
      </c>
      <c r="G183" s="211"/>
      <c r="H183" s="214">
        <v>88.49300000000001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269</v>
      </c>
      <c r="AU183" s="220" t="s">
        <v>85</v>
      </c>
      <c r="AV183" s="14" t="s">
        <v>168</v>
      </c>
      <c r="AW183" s="14" t="s">
        <v>37</v>
      </c>
      <c r="AX183" s="14" t="s">
        <v>83</v>
      </c>
      <c r="AY183" s="220" t="s">
        <v>163</v>
      </c>
    </row>
    <row r="184" spans="1:65" s="2" customFormat="1" ht="24.15" customHeight="1">
      <c r="A184" s="34"/>
      <c r="B184" s="35"/>
      <c r="C184" s="166" t="s">
        <v>237</v>
      </c>
      <c r="D184" s="166" t="s">
        <v>164</v>
      </c>
      <c r="E184" s="167" t="s">
        <v>401</v>
      </c>
      <c r="F184" s="168" t="s">
        <v>402</v>
      </c>
      <c r="G184" s="169" t="s">
        <v>285</v>
      </c>
      <c r="H184" s="170">
        <v>88.493</v>
      </c>
      <c r="I184" s="171"/>
      <c r="J184" s="172">
        <f>ROUND(I184*H184,2)</f>
        <v>0</v>
      </c>
      <c r="K184" s="173"/>
      <c r="L184" s="39"/>
      <c r="M184" s="174" t="s">
        <v>19</v>
      </c>
      <c r="N184" s="175" t="s">
        <v>46</v>
      </c>
      <c r="O184" s="64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8" t="s">
        <v>168</v>
      </c>
      <c r="AT184" s="178" t="s">
        <v>164</v>
      </c>
      <c r="AU184" s="178" t="s">
        <v>85</v>
      </c>
      <c r="AY184" s="17" t="s">
        <v>163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7" t="s">
        <v>83</v>
      </c>
      <c r="BK184" s="179">
        <f>ROUND(I184*H184,2)</f>
        <v>0</v>
      </c>
      <c r="BL184" s="17" t="s">
        <v>168</v>
      </c>
      <c r="BM184" s="178" t="s">
        <v>737</v>
      </c>
    </row>
    <row r="185" spans="1:47" s="2" customFormat="1" ht="12">
      <c r="A185" s="34"/>
      <c r="B185" s="35"/>
      <c r="C185" s="36"/>
      <c r="D185" s="197" t="s">
        <v>267</v>
      </c>
      <c r="E185" s="36"/>
      <c r="F185" s="198" t="s">
        <v>404</v>
      </c>
      <c r="G185" s="36"/>
      <c r="H185" s="36"/>
      <c r="I185" s="182"/>
      <c r="J185" s="36"/>
      <c r="K185" s="36"/>
      <c r="L185" s="39"/>
      <c r="M185" s="183"/>
      <c r="N185" s="184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267</v>
      </c>
      <c r="AU185" s="17" t="s">
        <v>85</v>
      </c>
    </row>
    <row r="186" spans="2:51" s="13" customFormat="1" ht="12">
      <c r="B186" s="199"/>
      <c r="C186" s="200"/>
      <c r="D186" s="180" t="s">
        <v>269</v>
      </c>
      <c r="E186" s="201" t="s">
        <v>19</v>
      </c>
      <c r="F186" s="202" t="s">
        <v>734</v>
      </c>
      <c r="G186" s="200"/>
      <c r="H186" s="203">
        <v>56.055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269</v>
      </c>
      <c r="AU186" s="209" t="s">
        <v>85</v>
      </c>
      <c r="AV186" s="13" t="s">
        <v>85</v>
      </c>
      <c r="AW186" s="13" t="s">
        <v>37</v>
      </c>
      <c r="AX186" s="13" t="s">
        <v>75</v>
      </c>
      <c r="AY186" s="209" t="s">
        <v>163</v>
      </c>
    </row>
    <row r="187" spans="2:51" s="13" customFormat="1" ht="12">
      <c r="B187" s="199"/>
      <c r="C187" s="200"/>
      <c r="D187" s="180" t="s">
        <v>269</v>
      </c>
      <c r="E187" s="201" t="s">
        <v>19</v>
      </c>
      <c r="F187" s="202" t="s">
        <v>731</v>
      </c>
      <c r="G187" s="200"/>
      <c r="H187" s="203">
        <v>20.038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3" customFormat="1" ht="12">
      <c r="B188" s="199"/>
      <c r="C188" s="200"/>
      <c r="D188" s="180" t="s">
        <v>269</v>
      </c>
      <c r="E188" s="201" t="s">
        <v>19</v>
      </c>
      <c r="F188" s="202" t="s">
        <v>732</v>
      </c>
      <c r="G188" s="200"/>
      <c r="H188" s="203">
        <v>12.4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4" customFormat="1" ht="12">
      <c r="B189" s="210"/>
      <c r="C189" s="211"/>
      <c r="D189" s="180" t="s">
        <v>269</v>
      </c>
      <c r="E189" s="212" t="s">
        <v>19</v>
      </c>
      <c r="F189" s="213" t="s">
        <v>271</v>
      </c>
      <c r="G189" s="211"/>
      <c r="H189" s="214">
        <v>88.49300000000001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269</v>
      </c>
      <c r="AU189" s="220" t="s">
        <v>85</v>
      </c>
      <c r="AV189" s="14" t="s">
        <v>168</v>
      </c>
      <c r="AW189" s="14" t="s">
        <v>37</v>
      </c>
      <c r="AX189" s="14" t="s">
        <v>83</v>
      </c>
      <c r="AY189" s="220" t="s">
        <v>163</v>
      </c>
    </row>
    <row r="190" spans="1:65" s="2" customFormat="1" ht="16.5" customHeight="1">
      <c r="A190" s="34"/>
      <c r="B190" s="35"/>
      <c r="C190" s="166" t="s">
        <v>8</v>
      </c>
      <c r="D190" s="166" t="s">
        <v>164</v>
      </c>
      <c r="E190" s="167" t="s">
        <v>406</v>
      </c>
      <c r="F190" s="168" t="s">
        <v>407</v>
      </c>
      <c r="G190" s="169" t="s">
        <v>285</v>
      </c>
      <c r="H190" s="170">
        <v>88.493</v>
      </c>
      <c r="I190" s="171"/>
      <c r="J190" s="172">
        <f>ROUND(I190*H190,2)</f>
        <v>0</v>
      </c>
      <c r="K190" s="173"/>
      <c r="L190" s="39"/>
      <c r="M190" s="174" t="s">
        <v>19</v>
      </c>
      <c r="N190" s="175" t="s">
        <v>46</v>
      </c>
      <c r="O190" s="64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8" t="s">
        <v>168</v>
      </c>
      <c r="AT190" s="178" t="s">
        <v>164</v>
      </c>
      <c r="AU190" s="178" t="s">
        <v>85</v>
      </c>
      <c r="AY190" s="17" t="s">
        <v>163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7" t="s">
        <v>83</v>
      </c>
      <c r="BK190" s="179">
        <f>ROUND(I190*H190,2)</f>
        <v>0</v>
      </c>
      <c r="BL190" s="17" t="s">
        <v>168</v>
      </c>
      <c r="BM190" s="178" t="s">
        <v>738</v>
      </c>
    </row>
    <row r="191" spans="1:47" s="2" customFormat="1" ht="38.4">
      <c r="A191" s="34"/>
      <c r="B191" s="35"/>
      <c r="C191" s="36"/>
      <c r="D191" s="180" t="s">
        <v>170</v>
      </c>
      <c r="E191" s="36"/>
      <c r="F191" s="181" t="s">
        <v>409</v>
      </c>
      <c r="G191" s="36"/>
      <c r="H191" s="36"/>
      <c r="I191" s="182"/>
      <c r="J191" s="36"/>
      <c r="K191" s="36"/>
      <c r="L191" s="39"/>
      <c r="M191" s="183"/>
      <c r="N191" s="184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170</v>
      </c>
      <c r="AU191" s="17" t="s">
        <v>85</v>
      </c>
    </row>
    <row r="192" spans="2:51" s="13" customFormat="1" ht="12">
      <c r="B192" s="199"/>
      <c r="C192" s="200"/>
      <c r="D192" s="180" t="s">
        <v>269</v>
      </c>
      <c r="E192" s="201" t="s">
        <v>19</v>
      </c>
      <c r="F192" s="202" t="s">
        <v>734</v>
      </c>
      <c r="G192" s="200"/>
      <c r="H192" s="203">
        <v>56.055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3" customFormat="1" ht="12">
      <c r="B193" s="199"/>
      <c r="C193" s="200"/>
      <c r="D193" s="180" t="s">
        <v>269</v>
      </c>
      <c r="E193" s="201" t="s">
        <v>19</v>
      </c>
      <c r="F193" s="202" t="s">
        <v>731</v>
      </c>
      <c r="G193" s="200"/>
      <c r="H193" s="203">
        <v>20.038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269</v>
      </c>
      <c r="AU193" s="209" t="s">
        <v>85</v>
      </c>
      <c r="AV193" s="13" t="s">
        <v>85</v>
      </c>
      <c r="AW193" s="13" t="s">
        <v>37</v>
      </c>
      <c r="AX193" s="13" t="s">
        <v>75</v>
      </c>
      <c r="AY193" s="209" t="s">
        <v>163</v>
      </c>
    </row>
    <row r="194" spans="2:51" s="13" customFormat="1" ht="12">
      <c r="B194" s="199"/>
      <c r="C194" s="200"/>
      <c r="D194" s="180" t="s">
        <v>269</v>
      </c>
      <c r="E194" s="201" t="s">
        <v>19</v>
      </c>
      <c r="F194" s="202" t="s">
        <v>732</v>
      </c>
      <c r="G194" s="200"/>
      <c r="H194" s="203">
        <v>12.4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269</v>
      </c>
      <c r="AU194" s="209" t="s">
        <v>85</v>
      </c>
      <c r="AV194" s="13" t="s">
        <v>85</v>
      </c>
      <c r="AW194" s="13" t="s">
        <v>37</v>
      </c>
      <c r="AX194" s="13" t="s">
        <v>75</v>
      </c>
      <c r="AY194" s="209" t="s">
        <v>163</v>
      </c>
    </row>
    <row r="195" spans="2:51" s="14" customFormat="1" ht="12">
      <c r="B195" s="210"/>
      <c r="C195" s="211"/>
      <c r="D195" s="180" t="s">
        <v>269</v>
      </c>
      <c r="E195" s="212" t="s">
        <v>19</v>
      </c>
      <c r="F195" s="213" t="s">
        <v>271</v>
      </c>
      <c r="G195" s="211"/>
      <c r="H195" s="214">
        <v>88.49300000000001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269</v>
      </c>
      <c r="AU195" s="220" t="s">
        <v>85</v>
      </c>
      <c r="AV195" s="14" t="s">
        <v>168</v>
      </c>
      <c r="AW195" s="14" t="s">
        <v>37</v>
      </c>
      <c r="AX195" s="14" t="s">
        <v>83</v>
      </c>
      <c r="AY195" s="220" t="s">
        <v>163</v>
      </c>
    </row>
    <row r="196" spans="1:65" s="2" customFormat="1" ht="16.5" customHeight="1">
      <c r="A196" s="34"/>
      <c r="B196" s="35"/>
      <c r="C196" s="166" t="s">
        <v>246</v>
      </c>
      <c r="D196" s="166" t="s">
        <v>164</v>
      </c>
      <c r="E196" s="167" t="s">
        <v>411</v>
      </c>
      <c r="F196" s="168" t="s">
        <v>390</v>
      </c>
      <c r="G196" s="169" t="s">
        <v>285</v>
      </c>
      <c r="H196" s="170">
        <v>218.245</v>
      </c>
      <c r="I196" s="171"/>
      <c r="J196" s="172">
        <f>ROUND(I196*H196,2)</f>
        <v>0</v>
      </c>
      <c r="K196" s="173"/>
      <c r="L196" s="39"/>
      <c r="M196" s="174" t="s">
        <v>19</v>
      </c>
      <c r="N196" s="175" t="s">
        <v>46</v>
      </c>
      <c r="O196" s="64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8" t="s">
        <v>168</v>
      </c>
      <c r="AT196" s="178" t="s">
        <v>164</v>
      </c>
      <c r="AU196" s="178" t="s">
        <v>85</v>
      </c>
      <c r="AY196" s="17" t="s">
        <v>163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7" t="s">
        <v>83</v>
      </c>
      <c r="BK196" s="179">
        <f>ROUND(I196*H196,2)</f>
        <v>0</v>
      </c>
      <c r="BL196" s="17" t="s">
        <v>168</v>
      </c>
      <c r="BM196" s="178" t="s">
        <v>739</v>
      </c>
    </row>
    <row r="197" spans="1:47" s="2" customFormat="1" ht="12">
      <c r="A197" s="34"/>
      <c r="B197" s="35"/>
      <c r="C197" s="36"/>
      <c r="D197" s="197" t="s">
        <v>267</v>
      </c>
      <c r="E197" s="36"/>
      <c r="F197" s="198" t="s">
        <v>413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267</v>
      </c>
      <c r="AU197" s="17" t="s">
        <v>85</v>
      </c>
    </row>
    <row r="198" spans="1:47" s="2" customFormat="1" ht="28.8">
      <c r="A198" s="34"/>
      <c r="B198" s="35"/>
      <c r="C198" s="36"/>
      <c r="D198" s="180" t="s">
        <v>170</v>
      </c>
      <c r="E198" s="36"/>
      <c r="F198" s="181" t="s">
        <v>414</v>
      </c>
      <c r="G198" s="36"/>
      <c r="H198" s="36"/>
      <c r="I198" s="182"/>
      <c r="J198" s="36"/>
      <c r="K198" s="36"/>
      <c r="L198" s="39"/>
      <c r="M198" s="183"/>
      <c r="N198" s="184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170</v>
      </c>
      <c r="AU198" s="17" t="s">
        <v>85</v>
      </c>
    </row>
    <row r="199" spans="2:51" s="13" customFormat="1" ht="12">
      <c r="B199" s="199"/>
      <c r="C199" s="200"/>
      <c r="D199" s="180" t="s">
        <v>269</v>
      </c>
      <c r="E199" s="201" t="s">
        <v>19</v>
      </c>
      <c r="F199" s="202" t="s">
        <v>740</v>
      </c>
      <c r="G199" s="200"/>
      <c r="H199" s="203">
        <v>218.245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269</v>
      </c>
      <c r="AU199" s="209" t="s">
        <v>85</v>
      </c>
      <c r="AV199" s="13" t="s">
        <v>85</v>
      </c>
      <c r="AW199" s="13" t="s">
        <v>37</v>
      </c>
      <c r="AX199" s="13" t="s">
        <v>75</v>
      </c>
      <c r="AY199" s="209" t="s">
        <v>163</v>
      </c>
    </row>
    <row r="200" spans="2:51" s="14" customFormat="1" ht="12">
      <c r="B200" s="210"/>
      <c r="C200" s="211"/>
      <c r="D200" s="180" t="s">
        <v>269</v>
      </c>
      <c r="E200" s="212" t="s">
        <v>19</v>
      </c>
      <c r="F200" s="213" t="s">
        <v>271</v>
      </c>
      <c r="G200" s="211"/>
      <c r="H200" s="214">
        <v>218.245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269</v>
      </c>
      <c r="AU200" s="220" t="s">
        <v>85</v>
      </c>
      <c r="AV200" s="14" t="s">
        <v>168</v>
      </c>
      <c r="AW200" s="14" t="s">
        <v>37</v>
      </c>
      <c r="AX200" s="14" t="s">
        <v>83</v>
      </c>
      <c r="AY200" s="220" t="s">
        <v>163</v>
      </c>
    </row>
    <row r="201" spans="2:63" s="11" customFormat="1" ht="22.95" customHeight="1">
      <c r="B201" s="152"/>
      <c r="C201" s="153"/>
      <c r="D201" s="154" t="s">
        <v>74</v>
      </c>
      <c r="E201" s="195" t="s">
        <v>416</v>
      </c>
      <c r="F201" s="195" t="s">
        <v>417</v>
      </c>
      <c r="G201" s="153"/>
      <c r="H201" s="153"/>
      <c r="I201" s="156"/>
      <c r="J201" s="196">
        <f>BK201</f>
        <v>0</v>
      </c>
      <c r="K201" s="153"/>
      <c r="L201" s="158"/>
      <c r="M201" s="159"/>
      <c r="N201" s="160"/>
      <c r="O201" s="160"/>
      <c r="P201" s="161">
        <f>SUM(P202:P208)</f>
        <v>0</v>
      </c>
      <c r="Q201" s="160"/>
      <c r="R201" s="161">
        <f>SUM(R202:R208)</f>
        <v>0</v>
      </c>
      <c r="S201" s="160"/>
      <c r="T201" s="162">
        <f>SUM(T202:T208)</f>
        <v>0</v>
      </c>
      <c r="AR201" s="163" t="s">
        <v>83</v>
      </c>
      <c r="AT201" s="164" t="s">
        <v>74</v>
      </c>
      <c r="AU201" s="164" t="s">
        <v>83</v>
      </c>
      <c r="AY201" s="163" t="s">
        <v>163</v>
      </c>
      <c r="BK201" s="165">
        <f>SUM(BK202:BK208)</f>
        <v>0</v>
      </c>
    </row>
    <row r="202" spans="1:65" s="2" customFormat="1" ht="24.15" customHeight="1">
      <c r="A202" s="34"/>
      <c r="B202" s="35"/>
      <c r="C202" s="166" t="s">
        <v>360</v>
      </c>
      <c r="D202" s="166" t="s">
        <v>164</v>
      </c>
      <c r="E202" s="167" t="s">
        <v>419</v>
      </c>
      <c r="F202" s="168" t="s">
        <v>420</v>
      </c>
      <c r="G202" s="169" t="s">
        <v>328</v>
      </c>
      <c r="H202" s="170">
        <v>41.5</v>
      </c>
      <c r="I202" s="171"/>
      <c r="J202" s="172">
        <f>ROUND(I202*H202,2)</f>
        <v>0</v>
      </c>
      <c r="K202" s="173"/>
      <c r="L202" s="39"/>
      <c r="M202" s="174" t="s">
        <v>19</v>
      </c>
      <c r="N202" s="175" t="s">
        <v>46</v>
      </c>
      <c r="O202" s="64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78" t="s">
        <v>168</v>
      </c>
      <c r="AT202" s="178" t="s">
        <v>164</v>
      </c>
      <c r="AU202" s="178" t="s">
        <v>85</v>
      </c>
      <c r="AY202" s="17" t="s">
        <v>163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7" t="s">
        <v>83</v>
      </c>
      <c r="BK202" s="179">
        <f>ROUND(I202*H202,2)</f>
        <v>0</v>
      </c>
      <c r="BL202" s="17" t="s">
        <v>168</v>
      </c>
      <c r="BM202" s="178" t="s">
        <v>741</v>
      </c>
    </row>
    <row r="203" spans="1:47" s="2" customFormat="1" ht="12">
      <c r="A203" s="34"/>
      <c r="B203" s="35"/>
      <c r="C203" s="36"/>
      <c r="D203" s="197" t="s">
        <v>267</v>
      </c>
      <c r="E203" s="36"/>
      <c r="F203" s="198" t="s">
        <v>422</v>
      </c>
      <c r="G203" s="36"/>
      <c r="H203" s="36"/>
      <c r="I203" s="182"/>
      <c r="J203" s="36"/>
      <c r="K203" s="36"/>
      <c r="L203" s="39"/>
      <c r="M203" s="183"/>
      <c r="N203" s="184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267</v>
      </c>
      <c r="AU203" s="17" t="s">
        <v>85</v>
      </c>
    </row>
    <row r="204" spans="1:65" s="2" customFormat="1" ht="24.15" customHeight="1">
      <c r="A204" s="34"/>
      <c r="B204" s="35"/>
      <c r="C204" s="166" t="s">
        <v>176</v>
      </c>
      <c r="D204" s="166" t="s">
        <v>164</v>
      </c>
      <c r="E204" s="167" t="s">
        <v>424</v>
      </c>
      <c r="F204" s="168" t="s">
        <v>425</v>
      </c>
      <c r="G204" s="169" t="s">
        <v>328</v>
      </c>
      <c r="H204" s="170">
        <v>788.5</v>
      </c>
      <c r="I204" s="171"/>
      <c r="J204" s="172">
        <f>ROUND(I204*H204,2)</f>
        <v>0</v>
      </c>
      <c r="K204" s="173"/>
      <c r="L204" s="39"/>
      <c r="M204" s="174" t="s">
        <v>19</v>
      </c>
      <c r="N204" s="175" t="s">
        <v>46</v>
      </c>
      <c r="O204" s="64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78" t="s">
        <v>168</v>
      </c>
      <c r="AT204" s="178" t="s">
        <v>164</v>
      </c>
      <c r="AU204" s="178" t="s">
        <v>85</v>
      </c>
      <c r="AY204" s="17" t="s">
        <v>163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7" t="s">
        <v>83</v>
      </c>
      <c r="BK204" s="179">
        <f>ROUND(I204*H204,2)</f>
        <v>0</v>
      </c>
      <c r="BL204" s="17" t="s">
        <v>168</v>
      </c>
      <c r="BM204" s="178" t="s">
        <v>742</v>
      </c>
    </row>
    <row r="205" spans="1:47" s="2" customFormat="1" ht="12">
      <c r="A205" s="34"/>
      <c r="B205" s="35"/>
      <c r="C205" s="36"/>
      <c r="D205" s="197" t="s">
        <v>267</v>
      </c>
      <c r="E205" s="36"/>
      <c r="F205" s="198" t="s">
        <v>427</v>
      </c>
      <c r="G205" s="36"/>
      <c r="H205" s="36"/>
      <c r="I205" s="182"/>
      <c r="J205" s="36"/>
      <c r="K205" s="36"/>
      <c r="L205" s="39"/>
      <c r="M205" s="183"/>
      <c r="N205" s="184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267</v>
      </c>
      <c r="AU205" s="17" t="s">
        <v>85</v>
      </c>
    </row>
    <row r="206" spans="2:51" s="13" customFormat="1" ht="12">
      <c r="B206" s="199"/>
      <c r="C206" s="200"/>
      <c r="D206" s="180" t="s">
        <v>269</v>
      </c>
      <c r="E206" s="200"/>
      <c r="F206" s="202" t="s">
        <v>743</v>
      </c>
      <c r="G206" s="200"/>
      <c r="H206" s="203">
        <v>788.5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269</v>
      </c>
      <c r="AU206" s="209" t="s">
        <v>85</v>
      </c>
      <c r="AV206" s="13" t="s">
        <v>85</v>
      </c>
      <c r="AW206" s="13" t="s">
        <v>4</v>
      </c>
      <c r="AX206" s="13" t="s">
        <v>83</v>
      </c>
      <c r="AY206" s="209" t="s">
        <v>163</v>
      </c>
    </row>
    <row r="207" spans="1:65" s="2" customFormat="1" ht="24.15" customHeight="1">
      <c r="A207" s="34"/>
      <c r="B207" s="35"/>
      <c r="C207" s="166" t="s">
        <v>199</v>
      </c>
      <c r="D207" s="166" t="s">
        <v>164</v>
      </c>
      <c r="E207" s="167" t="s">
        <v>430</v>
      </c>
      <c r="F207" s="168" t="s">
        <v>431</v>
      </c>
      <c r="G207" s="169" t="s">
        <v>328</v>
      </c>
      <c r="H207" s="170">
        <v>41.5</v>
      </c>
      <c r="I207" s="171"/>
      <c r="J207" s="172">
        <f>ROUND(I207*H207,2)</f>
        <v>0</v>
      </c>
      <c r="K207" s="173"/>
      <c r="L207" s="39"/>
      <c r="M207" s="174" t="s">
        <v>19</v>
      </c>
      <c r="N207" s="175" t="s">
        <v>46</v>
      </c>
      <c r="O207" s="64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78" t="s">
        <v>168</v>
      </c>
      <c r="AT207" s="178" t="s">
        <v>164</v>
      </c>
      <c r="AU207" s="178" t="s">
        <v>85</v>
      </c>
      <c r="AY207" s="17" t="s">
        <v>163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7" t="s">
        <v>83</v>
      </c>
      <c r="BK207" s="179">
        <f>ROUND(I207*H207,2)</f>
        <v>0</v>
      </c>
      <c r="BL207" s="17" t="s">
        <v>168</v>
      </c>
      <c r="BM207" s="178" t="s">
        <v>744</v>
      </c>
    </row>
    <row r="208" spans="1:47" s="2" customFormat="1" ht="12">
      <c r="A208" s="34"/>
      <c r="B208" s="35"/>
      <c r="C208" s="36"/>
      <c r="D208" s="197" t="s">
        <v>267</v>
      </c>
      <c r="E208" s="36"/>
      <c r="F208" s="198" t="s">
        <v>433</v>
      </c>
      <c r="G208" s="36"/>
      <c r="H208" s="36"/>
      <c r="I208" s="182"/>
      <c r="J208" s="36"/>
      <c r="K208" s="36"/>
      <c r="L208" s="39"/>
      <c r="M208" s="183"/>
      <c r="N208" s="184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267</v>
      </c>
      <c r="AU208" s="17" t="s">
        <v>85</v>
      </c>
    </row>
    <row r="209" spans="2:63" s="11" customFormat="1" ht="22.95" customHeight="1">
      <c r="B209" s="152"/>
      <c r="C209" s="153"/>
      <c r="D209" s="154" t="s">
        <v>74</v>
      </c>
      <c r="E209" s="195" t="s">
        <v>434</v>
      </c>
      <c r="F209" s="195" t="s">
        <v>435</v>
      </c>
      <c r="G209" s="153"/>
      <c r="H209" s="153"/>
      <c r="I209" s="156"/>
      <c r="J209" s="196">
        <f>BK209</f>
        <v>0</v>
      </c>
      <c r="K209" s="153"/>
      <c r="L209" s="158"/>
      <c r="M209" s="159"/>
      <c r="N209" s="160"/>
      <c r="O209" s="160"/>
      <c r="P209" s="161">
        <f>SUM(P210:P211)</f>
        <v>0</v>
      </c>
      <c r="Q209" s="160"/>
      <c r="R209" s="161">
        <f>SUM(R210:R211)</f>
        <v>0</v>
      </c>
      <c r="S209" s="160"/>
      <c r="T209" s="162">
        <f>SUM(T210:T211)</f>
        <v>0</v>
      </c>
      <c r="AR209" s="163" t="s">
        <v>83</v>
      </c>
      <c r="AT209" s="164" t="s">
        <v>74</v>
      </c>
      <c r="AU209" s="164" t="s">
        <v>83</v>
      </c>
      <c r="AY209" s="163" t="s">
        <v>163</v>
      </c>
      <c r="BK209" s="165">
        <f>SUM(BK210:BK211)</f>
        <v>0</v>
      </c>
    </row>
    <row r="210" spans="1:65" s="2" customFormat="1" ht="21.75" customHeight="1">
      <c r="A210" s="34"/>
      <c r="B210" s="35"/>
      <c r="C210" s="166" t="s">
        <v>189</v>
      </c>
      <c r="D210" s="166" t="s">
        <v>164</v>
      </c>
      <c r="E210" s="167" t="s">
        <v>437</v>
      </c>
      <c r="F210" s="168" t="s">
        <v>438</v>
      </c>
      <c r="G210" s="169" t="s">
        <v>328</v>
      </c>
      <c r="H210" s="170">
        <v>94.223</v>
      </c>
      <c r="I210" s="171"/>
      <c r="J210" s="172">
        <f>ROUND(I210*H210,2)</f>
        <v>0</v>
      </c>
      <c r="K210" s="173"/>
      <c r="L210" s="39"/>
      <c r="M210" s="174" t="s">
        <v>19</v>
      </c>
      <c r="N210" s="175" t="s">
        <v>46</v>
      </c>
      <c r="O210" s="64"/>
      <c r="P210" s="176">
        <f>O210*H210</f>
        <v>0</v>
      </c>
      <c r="Q210" s="176">
        <v>0</v>
      </c>
      <c r="R210" s="176">
        <f>Q210*H210</f>
        <v>0</v>
      </c>
      <c r="S210" s="176">
        <v>0</v>
      </c>
      <c r="T210" s="17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78" t="s">
        <v>168</v>
      </c>
      <c r="AT210" s="178" t="s">
        <v>164</v>
      </c>
      <c r="AU210" s="178" t="s">
        <v>85</v>
      </c>
      <c r="AY210" s="17" t="s">
        <v>163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7" t="s">
        <v>83</v>
      </c>
      <c r="BK210" s="179">
        <f>ROUND(I210*H210,2)</f>
        <v>0</v>
      </c>
      <c r="BL210" s="17" t="s">
        <v>168</v>
      </c>
      <c r="BM210" s="178" t="s">
        <v>745</v>
      </c>
    </row>
    <row r="211" spans="1:47" s="2" customFormat="1" ht="12">
      <c r="A211" s="34"/>
      <c r="B211" s="35"/>
      <c r="C211" s="36"/>
      <c r="D211" s="197" t="s">
        <v>267</v>
      </c>
      <c r="E211" s="36"/>
      <c r="F211" s="198" t="s">
        <v>440</v>
      </c>
      <c r="G211" s="36"/>
      <c r="H211" s="36"/>
      <c r="I211" s="182"/>
      <c r="J211" s="36"/>
      <c r="K211" s="36"/>
      <c r="L211" s="39"/>
      <c r="M211" s="185"/>
      <c r="N211" s="186"/>
      <c r="O211" s="187"/>
      <c r="P211" s="187"/>
      <c r="Q211" s="187"/>
      <c r="R211" s="187"/>
      <c r="S211" s="187"/>
      <c r="T211" s="188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267</v>
      </c>
      <c r="AU211" s="17" t="s">
        <v>85</v>
      </c>
    </row>
    <row r="212" spans="1:31" s="2" customFormat="1" ht="6.9" customHeight="1">
      <c r="A212" s="34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39"/>
      <c r="M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</sheetData>
  <sheetProtection algorithmName="SHA-512" hashValue="kC0hxUtskvxtIxx0XnWOc6e16MUDmABpNfPMquwEKIU07wWxW5+Ux+PhR2UlPZA66Nqm67KA1VVnsI0UsVkyDA==" saltValue="brMqsjKQVOl2UI/Jj8meqI1YGt1rfdEFqDh9TYFqG0CarLiBaRe5G4L/pu2ZF8J6grhxyYfRUcalE6diSmPPUg==" spinCount="100000" sheet="1" objects="1" scenarios="1" formatColumns="0" formatRows="0" autoFilter="0"/>
  <autoFilter ref="C85:K21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751137"/>
    <hyperlink ref="F107" r:id="rId5" display="https://podminky.urs.cz/item/CS_URS_2021_02/162751139"/>
    <hyperlink ref="F113" r:id="rId6" display="https://podminky.urs.cz/item/CS_URS_2021_02/171251201"/>
    <hyperlink ref="F123" r:id="rId7" display="https://podminky.urs.cz/item/CS_URS_2021_02/321213345"/>
    <hyperlink ref="F128" r:id="rId8" display="https://podminky.urs.cz/item/CS_URS_2021_01/321321116"/>
    <hyperlink ref="F132" r:id="rId9" display="https://podminky.urs.cz/item/CS_URS_2021_01/321351010"/>
    <hyperlink ref="F136" r:id="rId10" display="https://podminky.urs.cz/item/CS_URS_2021_01/321352010"/>
    <hyperlink ref="F140" r:id="rId11" display="https://podminky.urs.cz/item/CS_URS_2021_02/321366112"/>
    <hyperlink ref="F149" r:id="rId12" display="https://podminky.urs.cz/item/CS_URS_2021_02/462514161"/>
    <hyperlink ref="F153" r:id="rId13" display="https://podminky.urs.cz/item/CS_URS_2021_02/462514169"/>
    <hyperlink ref="F157" r:id="rId14" display="https://podminky.urs.cz/item/CS_URS_2021_02/465511513"/>
    <hyperlink ref="F163" r:id="rId15" display="https://podminky.urs.cz/item/CS_URS_2021_02/938903111"/>
    <hyperlink ref="F168" r:id="rId16" display="https://podminky.urs.cz/item/CS_URS_2021_02/938903113"/>
    <hyperlink ref="F172" r:id="rId17" display="https://podminky.urs.cz/item/CS_URS_2021_02/985131111"/>
    <hyperlink ref="F179" r:id="rId18" display="https://podminky.urs.cz/item/CS_URS_2021_02/985232111"/>
    <hyperlink ref="F185" r:id="rId19" display="https://podminky.urs.cz/item/CS_URS_2021_02/985233111"/>
    <hyperlink ref="F197" r:id="rId20" display="https://podminky.urs.cz/item/CS_URS_2021_02/R985131111"/>
    <hyperlink ref="F203" r:id="rId21" display="https://podminky.urs.cz/item/CS_URS_2021_02/997002511"/>
    <hyperlink ref="F205" r:id="rId22" display="https://podminky.urs.cz/item/CS_URS_2021_02/997002519"/>
    <hyperlink ref="F208" r:id="rId23" display="https://podminky.urs.cz/item/CS_URS_2021_02/997013601"/>
    <hyperlink ref="F211" r:id="rId24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115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746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ROUND((SUM(BE86:BE210)),2)</f>
        <v>0</v>
      </c>
      <c r="G33" s="34"/>
      <c r="H33" s="34"/>
      <c r="I33" s="118">
        <v>0.21</v>
      </c>
      <c r="J33" s="117">
        <f>ROUND(((SUM(BE86:BE210))*I33),2)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ROUND((SUM(BF86:BF210)),2)</f>
        <v>0</v>
      </c>
      <c r="G34" s="34"/>
      <c r="H34" s="34"/>
      <c r="I34" s="118">
        <v>0.15</v>
      </c>
      <c r="J34" s="117">
        <f>ROUND(((SUM(BF86:BF210))*I34),2)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ROUND((SUM(BG86:BG210)),2)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ROUND((SUM(BH86:BH210)),2)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ROUND((SUM(BI86:BI210)),2)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3.4 - SO 036 - ř.km 32,128 - oprava spádového stupně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J121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J147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J165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J200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J208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7" t="str">
        <f>E7</f>
        <v>Desná, Loučná nad Desnou - oprava zdí a koryta toku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2" t="str">
        <f>E9</f>
        <v>3.4 - SO 036 - ř.km 32,128 - oprava spádového stupně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5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83.61226327274998</v>
      </c>
      <c r="S86" s="72"/>
      <c r="T86" s="150">
        <f>T87</f>
        <v>47.7916752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P88+P121+P147+P165+P200+P208</f>
        <v>0</v>
      </c>
      <c r="Q87" s="160"/>
      <c r="R87" s="161">
        <f>R88+R121+R147+R165+R200+R208</f>
        <v>83.61226327274998</v>
      </c>
      <c r="S87" s="160"/>
      <c r="T87" s="162">
        <f>T88+T121+T147+T165+T200+T208</f>
        <v>47.7916752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BK88+BK121+BK147+BK165+BK200+BK208</f>
        <v>0</v>
      </c>
    </row>
    <row r="88" spans="2:63" s="11" customFormat="1" ht="22.95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SUM(P89:P120)</f>
        <v>0</v>
      </c>
      <c r="Q88" s="160"/>
      <c r="R88" s="161">
        <f>SUM(R89:R120)</f>
        <v>0</v>
      </c>
      <c r="S88" s="160"/>
      <c r="T88" s="162">
        <f>SUM(T89:T120)</f>
        <v>43.2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SUM(BK89:BK120)</f>
        <v>0</v>
      </c>
    </row>
    <row r="89" spans="1:65" s="2" customFormat="1" ht="37.95" customHeight="1">
      <c r="A89" s="34"/>
      <c r="B89" s="35"/>
      <c r="C89" s="166" t="s">
        <v>405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17.28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43.2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747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748</v>
      </c>
      <c r="G91" s="200"/>
      <c r="H91" s="203">
        <v>17.28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17.28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95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47.615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749</v>
      </c>
    </row>
    <row r="94" spans="1:47" s="2" customFormat="1" ht="1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750</v>
      </c>
      <c r="G95" s="200"/>
      <c r="H95" s="203">
        <v>47.615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47.615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26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751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752</v>
      </c>
      <c r="G99" s="200"/>
      <c r="H99" s="203">
        <v>26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26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95" customHeight="1">
      <c r="A101" s="34"/>
      <c r="B101" s="35"/>
      <c r="C101" s="166" t="s">
        <v>168</v>
      </c>
      <c r="D101" s="166" t="s">
        <v>164</v>
      </c>
      <c r="E101" s="167" t="s">
        <v>595</v>
      </c>
      <c r="F101" s="168" t="s">
        <v>596</v>
      </c>
      <c r="G101" s="169" t="s">
        <v>265</v>
      </c>
      <c r="H101" s="170">
        <v>73.615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753</v>
      </c>
    </row>
    <row r="102" spans="1:47" s="2" customFormat="1" ht="12">
      <c r="A102" s="34"/>
      <c r="B102" s="35"/>
      <c r="C102" s="36"/>
      <c r="D102" s="197" t="s">
        <v>267</v>
      </c>
      <c r="E102" s="36"/>
      <c r="F102" s="198" t="s">
        <v>598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2:51" s="13" customFormat="1" ht="12">
      <c r="B103" s="199"/>
      <c r="C103" s="200"/>
      <c r="D103" s="180" t="s">
        <v>269</v>
      </c>
      <c r="E103" s="201" t="s">
        <v>19</v>
      </c>
      <c r="F103" s="202" t="s">
        <v>750</v>
      </c>
      <c r="G103" s="200"/>
      <c r="H103" s="203">
        <v>47.615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752</v>
      </c>
      <c r="G104" s="200"/>
      <c r="H104" s="203">
        <v>26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73.61500000000001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37.95" customHeight="1">
      <c r="A106" s="34"/>
      <c r="B106" s="35"/>
      <c r="C106" s="166" t="s">
        <v>162</v>
      </c>
      <c r="D106" s="166" t="s">
        <v>164</v>
      </c>
      <c r="E106" s="167" t="s">
        <v>599</v>
      </c>
      <c r="F106" s="168" t="s">
        <v>600</v>
      </c>
      <c r="G106" s="169" t="s">
        <v>265</v>
      </c>
      <c r="H106" s="170">
        <v>736.15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754</v>
      </c>
    </row>
    <row r="107" spans="1:47" s="2" customFormat="1" ht="12">
      <c r="A107" s="34"/>
      <c r="B107" s="35"/>
      <c r="C107" s="36"/>
      <c r="D107" s="197" t="s">
        <v>267</v>
      </c>
      <c r="E107" s="36"/>
      <c r="F107" s="198" t="s">
        <v>602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2">
      <c r="B108" s="199"/>
      <c r="C108" s="200"/>
      <c r="D108" s="180" t="s">
        <v>269</v>
      </c>
      <c r="E108" s="201" t="s">
        <v>19</v>
      </c>
      <c r="F108" s="202" t="s">
        <v>750</v>
      </c>
      <c r="G108" s="200"/>
      <c r="H108" s="203">
        <v>47.615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3" customFormat="1" ht="12">
      <c r="B109" s="199"/>
      <c r="C109" s="200"/>
      <c r="D109" s="180" t="s">
        <v>269</v>
      </c>
      <c r="E109" s="201" t="s">
        <v>19</v>
      </c>
      <c r="F109" s="202" t="s">
        <v>752</v>
      </c>
      <c r="G109" s="200"/>
      <c r="H109" s="203">
        <v>26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4" customFormat="1" ht="12">
      <c r="B110" s="210"/>
      <c r="C110" s="211"/>
      <c r="D110" s="180" t="s">
        <v>269</v>
      </c>
      <c r="E110" s="212" t="s">
        <v>19</v>
      </c>
      <c r="F110" s="213" t="s">
        <v>271</v>
      </c>
      <c r="G110" s="211"/>
      <c r="H110" s="214">
        <v>73.61500000000001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269</v>
      </c>
      <c r="AU110" s="220" t="s">
        <v>85</v>
      </c>
      <c r="AV110" s="14" t="s">
        <v>168</v>
      </c>
      <c r="AW110" s="14" t="s">
        <v>37</v>
      </c>
      <c r="AX110" s="14" t="s">
        <v>83</v>
      </c>
      <c r="AY110" s="220" t="s">
        <v>163</v>
      </c>
    </row>
    <row r="111" spans="2:51" s="13" customFormat="1" ht="12">
      <c r="B111" s="199"/>
      <c r="C111" s="200"/>
      <c r="D111" s="180" t="s">
        <v>269</v>
      </c>
      <c r="E111" s="200"/>
      <c r="F111" s="202" t="s">
        <v>755</v>
      </c>
      <c r="G111" s="200"/>
      <c r="H111" s="203">
        <v>736.15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4</v>
      </c>
      <c r="AX111" s="13" t="s">
        <v>83</v>
      </c>
      <c r="AY111" s="209" t="s">
        <v>163</v>
      </c>
    </row>
    <row r="112" spans="1:65" s="2" customFormat="1" ht="24.15" customHeight="1">
      <c r="A112" s="34"/>
      <c r="B112" s="35"/>
      <c r="C112" s="166" t="s">
        <v>194</v>
      </c>
      <c r="D112" s="166" t="s">
        <v>164</v>
      </c>
      <c r="E112" s="167" t="s">
        <v>453</v>
      </c>
      <c r="F112" s="168" t="s">
        <v>454</v>
      </c>
      <c r="G112" s="169" t="s">
        <v>265</v>
      </c>
      <c r="H112" s="170">
        <v>73.615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756</v>
      </c>
    </row>
    <row r="113" spans="1:47" s="2" customFormat="1" ht="12">
      <c r="A113" s="34"/>
      <c r="B113" s="35"/>
      <c r="C113" s="36"/>
      <c r="D113" s="197" t="s">
        <v>267</v>
      </c>
      <c r="E113" s="36"/>
      <c r="F113" s="198" t="s">
        <v>456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2:51" s="13" customFormat="1" ht="12">
      <c r="B114" s="199"/>
      <c r="C114" s="200"/>
      <c r="D114" s="180" t="s">
        <v>269</v>
      </c>
      <c r="E114" s="201" t="s">
        <v>19</v>
      </c>
      <c r="F114" s="202" t="s">
        <v>750</v>
      </c>
      <c r="G114" s="200"/>
      <c r="H114" s="203">
        <v>47.615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2">
      <c r="B115" s="199"/>
      <c r="C115" s="200"/>
      <c r="D115" s="180" t="s">
        <v>269</v>
      </c>
      <c r="E115" s="201" t="s">
        <v>19</v>
      </c>
      <c r="F115" s="202" t="s">
        <v>752</v>
      </c>
      <c r="G115" s="200"/>
      <c r="H115" s="203">
        <v>26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73.61500000000001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16.5" customHeight="1">
      <c r="A117" s="34"/>
      <c r="B117" s="35"/>
      <c r="C117" s="166" t="s">
        <v>203</v>
      </c>
      <c r="D117" s="166" t="s">
        <v>164</v>
      </c>
      <c r="E117" s="167" t="s">
        <v>457</v>
      </c>
      <c r="F117" s="168" t="s">
        <v>458</v>
      </c>
      <c r="G117" s="169" t="s">
        <v>265</v>
      </c>
      <c r="H117" s="170">
        <v>73.615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757</v>
      </c>
    </row>
    <row r="118" spans="2:51" s="13" customFormat="1" ht="12">
      <c r="B118" s="199"/>
      <c r="C118" s="200"/>
      <c r="D118" s="180" t="s">
        <v>269</v>
      </c>
      <c r="E118" s="201" t="s">
        <v>19</v>
      </c>
      <c r="F118" s="202" t="s">
        <v>750</v>
      </c>
      <c r="G118" s="200"/>
      <c r="H118" s="203">
        <v>47.615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3" customFormat="1" ht="12">
      <c r="B119" s="199"/>
      <c r="C119" s="200"/>
      <c r="D119" s="180" t="s">
        <v>269</v>
      </c>
      <c r="E119" s="201" t="s">
        <v>19</v>
      </c>
      <c r="F119" s="202" t="s">
        <v>752</v>
      </c>
      <c r="G119" s="200"/>
      <c r="H119" s="203">
        <v>26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4" customFormat="1" ht="12">
      <c r="B120" s="210"/>
      <c r="C120" s="211"/>
      <c r="D120" s="180" t="s">
        <v>269</v>
      </c>
      <c r="E120" s="212" t="s">
        <v>19</v>
      </c>
      <c r="F120" s="213" t="s">
        <v>271</v>
      </c>
      <c r="G120" s="211"/>
      <c r="H120" s="214">
        <v>73.61500000000001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269</v>
      </c>
      <c r="AU120" s="220" t="s">
        <v>85</v>
      </c>
      <c r="AV120" s="14" t="s">
        <v>168</v>
      </c>
      <c r="AW120" s="14" t="s">
        <v>37</v>
      </c>
      <c r="AX120" s="14" t="s">
        <v>83</v>
      </c>
      <c r="AY120" s="220" t="s">
        <v>163</v>
      </c>
    </row>
    <row r="121" spans="2:63" s="11" customFormat="1" ht="22.95" customHeight="1">
      <c r="B121" s="152"/>
      <c r="C121" s="153"/>
      <c r="D121" s="154" t="s">
        <v>74</v>
      </c>
      <c r="E121" s="195" t="s">
        <v>180</v>
      </c>
      <c r="F121" s="195" t="s">
        <v>302</v>
      </c>
      <c r="G121" s="153"/>
      <c r="H121" s="153"/>
      <c r="I121" s="156"/>
      <c r="J121" s="196">
        <f>BK121</f>
        <v>0</v>
      </c>
      <c r="K121" s="153"/>
      <c r="L121" s="158"/>
      <c r="M121" s="159"/>
      <c r="N121" s="160"/>
      <c r="O121" s="160"/>
      <c r="P121" s="161">
        <f>SUM(P122:P146)</f>
        <v>0</v>
      </c>
      <c r="Q121" s="160"/>
      <c r="R121" s="161">
        <f>SUM(R122:R146)</f>
        <v>7.29274317275</v>
      </c>
      <c r="S121" s="160"/>
      <c r="T121" s="162">
        <f>SUM(T122:T146)</f>
        <v>0</v>
      </c>
      <c r="AR121" s="163" t="s">
        <v>83</v>
      </c>
      <c r="AT121" s="164" t="s">
        <v>74</v>
      </c>
      <c r="AU121" s="164" t="s">
        <v>83</v>
      </c>
      <c r="AY121" s="163" t="s">
        <v>163</v>
      </c>
      <c r="BK121" s="165">
        <f>SUM(BK122:BK146)</f>
        <v>0</v>
      </c>
    </row>
    <row r="122" spans="1:65" s="2" customFormat="1" ht="44.25" customHeight="1">
      <c r="A122" s="34"/>
      <c r="B122" s="35"/>
      <c r="C122" s="166" t="s">
        <v>208</v>
      </c>
      <c r="D122" s="166" t="s">
        <v>164</v>
      </c>
      <c r="E122" s="167" t="s">
        <v>303</v>
      </c>
      <c r="F122" s="168" t="s">
        <v>304</v>
      </c>
      <c r="G122" s="169" t="s">
        <v>265</v>
      </c>
      <c r="H122" s="170">
        <v>1.54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3.11388382</v>
      </c>
      <c r="R122" s="176">
        <f>Q122*H122</f>
        <v>4.7953810828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758</v>
      </c>
    </row>
    <row r="123" spans="1:47" s="2" customFormat="1" ht="12">
      <c r="A123" s="34"/>
      <c r="B123" s="35"/>
      <c r="C123" s="36"/>
      <c r="D123" s="197" t="s">
        <v>267</v>
      </c>
      <c r="E123" s="36"/>
      <c r="F123" s="198" t="s">
        <v>306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2:51" s="13" customFormat="1" ht="12">
      <c r="B124" s="199"/>
      <c r="C124" s="200"/>
      <c r="D124" s="180" t="s">
        <v>269</v>
      </c>
      <c r="E124" s="201" t="s">
        <v>19</v>
      </c>
      <c r="F124" s="202" t="s">
        <v>546</v>
      </c>
      <c r="G124" s="200"/>
      <c r="H124" s="203">
        <v>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759</v>
      </c>
      <c r="G125" s="200"/>
      <c r="H125" s="203">
        <v>0.54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1.54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1:65" s="2" customFormat="1" ht="37.95" customHeight="1">
      <c r="A127" s="34"/>
      <c r="B127" s="35"/>
      <c r="C127" s="166" t="s">
        <v>418</v>
      </c>
      <c r="D127" s="166" t="s">
        <v>164</v>
      </c>
      <c r="E127" s="167" t="s">
        <v>309</v>
      </c>
      <c r="F127" s="168" t="s">
        <v>310</v>
      </c>
      <c r="G127" s="169" t="s">
        <v>265</v>
      </c>
      <c r="H127" s="170">
        <v>21.735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760</v>
      </c>
    </row>
    <row r="128" spans="1:47" s="2" customFormat="1" ht="12">
      <c r="A128" s="34"/>
      <c r="B128" s="35"/>
      <c r="C128" s="36"/>
      <c r="D128" s="197" t="s">
        <v>267</v>
      </c>
      <c r="E128" s="36"/>
      <c r="F128" s="198" t="s">
        <v>312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2:51" s="13" customFormat="1" ht="12">
      <c r="B129" s="199"/>
      <c r="C129" s="200"/>
      <c r="D129" s="180" t="s">
        <v>269</v>
      </c>
      <c r="E129" s="201" t="s">
        <v>19</v>
      </c>
      <c r="F129" s="202" t="s">
        <v>761</v>
      </c>
      <c r="G129" s="200"/>
      <c r="H129" s="203">
        <v>21.735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269</v>
      </c>
      <c r="AU129" s="209" t="s">
        <v>85</v>
      </c>
      <c r="AV129" s="13" t="s">
        <v>85</v>
      </c>
      <c r="AW129" s="13" t="s">
        <v>37</v>
      </c>
      <c r="AX129" s="13" t="s">
        <v>75</v>
      </c>
      <c r="AY129" s="209" t="s">
        <v>163</v>
      </c>
    </row>
    <row r="130" spans="2:51" s="14" customFormat="1" ht="12">
      <c r="B130" s="210"/>
      <c r="C130" s="211"/>
      <c r="D130" s="180" t="s">
        <v>269</v>
      </c>
      <c r="E130" s="212" t="s">
        <v>19</v>
      </c>
      <c r="F130" s="213" t="s">
        <v>271</v>
      </c>
      <c r="G130" s="211"/>
      <c r="H130" s="214">
        <v>21.735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269</v>
      </c>
      <c r="AU130" s="220" t="s">
        <v>85</v>
      </c>
      <c r="AV130" s="14" t="s">
        <v>168</v>
      </c>
      <c r="AW130" s="14" t="s">
        <v>37</v>
      </c>
      <c r="AX130" s="14" t="s">
        <v>83</v>
      </c>
      <c r="AY130" s="220" t="s">
        <v>163</v>
      </c>
    </row>
    <row r="131" spans="1:65" s="2" customFormat="1" ht="37.95" customHeight="1">
      <c r="A131" s="34"/>
      <c r="B131" s="35"/>
      <c r="C131" s="166" t="s">
        <v>423</v>
      </c>
      <c r="D131" s="166" t="s">
        <v>164</v>
      </c>
      <c r="E131" s="167" t="s">
        <v>315</v>
      </c>
      <c r="F131" s="168" t="s">
        <v>316</v>
      </c>
      <c r="G131" s="169" t="s">
        <v>285</v>
      </c>
      <c r="H131" s="170">
        <v>37.05</v>
      </c>
      <c r="I131" s="171"/>
      <c r="J131" s="172">
        <f>ROUND(I131*H131,2)</f>
        <v>0</v>
      </c>
      <c r="K131" s="173"/>
      <c r="L131" s="39"/>
      <c r="M131" s="174" t="s">
        <v>19</v>
      </c>
      <c r="N131" s="175" t="s">
        <v>46</v>
      </c>
      <c r="O131" s="64"/>
      <c r="P131" s="176">
        <f>O131*H131</f>
        <v>0</v>
      </c>
      <c r="Q131" s="176">
        <v>0.007258004</v>
      </c>
      <c r="R131" s="176">
        <f>Q131*H131</f>
        <v>0.2689090482</v>
      </c>
      <c r="S131" s="176">
        <v>0</v>
      </c>
      <c r="T131" s="17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8" t="s">
        <v>168</v>
      </c>
      <c r="AT131" s="178" t="s">
        <v>164</v>
      </c>
      <c r="AU131" s="178" t="s">
        <v>85</v>
      </c>
      <c r="AY131" s="17" t="s">
        <v>163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7" t="s">
        <v>83</v>
      </c>
      <c r="BK131" s="179">
        <f>ROUND(I131*H131,2)</f>
        <v>0</v>
      </c>
      <c r="BL131" s="17" t="s">
        <v>168</v>
      </c>
      <c r="BM131" s="178" t="s">
        <v>762</v>
      </c>
    </row>
    <row r="132" spans="1:47" s="2" customFormat="1" ht="12">
      <c r="A132" s="34"/>
      <c r="B132" s="35"/>
      <c r="C132" s="36"/>
      <c r="D132" s="197" t="s">
        <v>267</v>
      </c>
      <c r="E132" s="36"/>
      <c r="F132" s="198" t="s">
        <v>318</v>
      </c>
      <c r="G132" s="36"/>
      <c r="H132" s="36"/>
      <c r="I132" s="182"/>
      <c r="J132" s="36"/>
      <c r="K132" s="36"/>
      <c r="L132" s="39"/>
      <c r="M132" s="183"/>
      <c r="N132" s="184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267</v>
      </c>
      <c r="AU132" s="17" t="s">
        <v>85</v>
      </c>
    </row>
    <row r="133" spans="2:51" s="13" customFormat="1" ht="12">
      <c r="B133" s="199"/>
      <c r="C133" s="200"/>
      <c r="D133" s="180" t="s">
        <v>269</v>
      </c>
      <c r="E133" s="201" t="s">
        <v>19</v>
      </c>
      <c r="F133" s="202" t="s">
        <v>763</v>
      </c>
      <c r="G133" s="200"/>
      <c r="H133" s="203">
        <v>37.05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269</v>
      </c>
      <c r="AU133" s="209" t="s">
        <v>85</v>
      </c>
      <c r="AV133" s="13" t="s">
        <v>85</v>
      </c>
      <c r="AW133" s="13" t="s">
        <v>37</v>
      </c>
      <c r="AX133" s="13" t="s">
        <v>75</v>
      </c>
      <c r="AY133" s="209" t="s">
        <v>163</v>
      </c>
    </row>
    <row r="134" spans="2:51" s="14" customFormat="1" ht="12">
      <c r="B134" s="210"/>
      <c r="C134" s="211"/>
      <c r="D134" s="180" t="s">
        <v>269</v>
      </c>
      <c r="E134" s="212" t="s">
        <v>19</v>
      </c>
      <c r="F134" s="213" t="s">
        <v>271</v>
      </c>
      <c r="G134" s="211"/>
      <c r="H134" s="214">
        <v>37.05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269</v>
      </c>
      <c r="AU134" s="220" t="s">
        <v>85</v>
      </c>
      <c r="AV134" s="14" t="s">
        <v>168</v>
      </c>
      <c r="AW134" s="14" t="s">
        <v>37</v>
      </c>
      <c r="AX134" s="14" t="s">
        <v>83</v>
      </c>
      <c r="AY134" s="220" t="s">
        <v>163</v>
      </c>
    </row>
    <row r="135" spans="1:65" s="2" customFormat="1" ht="37.95" customHeight="1">
      <c r="A135" s="34"/>
      <c r="B135" s="35"/>
      <c r="C135" s="166" t="s">
        <v>429</v>
      </c>
      <c r="D135" s="166" t="s">
        <v>164</v>
      </c>
      <c r="E135" s="167" t="s">
        <v>321</v>
      </c>
      <c r="F135" s="168" t="s">
        <v>322</v>
      </c>
      <c r="G135" s="169" t="s">
        <v>285</v>
      </c>
      <c r="H135" s="170">
        <v>37.05</v>
      </c>
      <c r="I135" s="171"/>
      <c r="J135" s="172">
        <f>ROUND(I135*H135,2)</f>
        <v>0</v>
      </c>
      <c r="K135" s="173"/>
      <c r="L135" s="39"/>
      <c r="M135" s="174" t="s">
        <v>19</v>
      </c>
      <c r="N135" s="175" t="s">
        <v>46</v>
      </c>
      <c r="O135" s="64"/>
      <c r="P135" s="176">
        <f>O135*H135</f>
        <v>0</v>
      </c>
      <c r="Q135" s="176">
        <v>0.000856935</v>
      </c>
      <c r="R135" s="176">
        <f>Q135*H135</f>
        <v>0.031749441749999996</v>
      </c>
      <c r="S135" s="176">
        <v>0</v>
      </c>
      <c r="T135" s="17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8" t="s">
        <v>168</v>
      </c>
      <c r="AT135" s="178" t="s">
        <v>164</v>
      </c>
      <c r="AU135" s="178" t="s">
        <v>85</v>
      </c>
      <c r="AY135" s="17" t="s">
        <v>163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7" t="s">
        <v>83</v>
      </c>
      <c r="BK135" s="179">
        <f>ROUND(I135*H135,2)</f>
        <v>0</v>
      </c>
      <c r="BL135" s="17" t="s">
        <v>168</v>
      </c>
      <c r="BM135" s="178" t="s">
        <v>764</v>
      </c>
    </row>
    <row r="136" spans="1:47" s="2" customFormat="1" ht="12">
      <c r="A136" s="34"/>
      <c r="B136" s="35"/>
      <c r="C136" s="36"/>
      <c r="D136" s="197" t="s">
        <v>267</v>
      </c>
      <c r="E136" s="36"/>
      <c r="F136" s="198" t="s">
        <v>324</v>
      </c>
      <c r="G136" s="36"/>
      <c r="H136" s="36"/>
      <c r="I136" s="182"/>
      <c r="J136" s="36"/>
      <c r="K136" s="36"/>
      <c r="L136" s="39"/>
      <c r="M136" s="183"/>
      <c r="N136" s="184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267</v>
      </c>
      <c r="AU136" s="17" t="s">
        <v>85</v>
      </c>
    </row>
    <row r="137" spans="2:51" s="13" customFormat="1" ht="12">
      <c r="B137" s="199"/>
      <c r="C137" s="200"/>
      <c r="D137" s="180" t="s">
        <v>269</v>
      </c>
      <c r="E137" s="201" t="s">
        <v>19</v>
      </c>
      <c r="F137" s="202" t="s">
        <v>763</v>
      </c>
      <c r="G137" s="200"/>
      <c r="H137" s="203">
        <v>37.05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37.05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44.25" customHeight="1">
      <c r="A139" s="34"/>
      <c r="B139" s="35"/>
      <c r="C139" s="166" t="s">
        <v>436</v>
      </c>
      <c r="D139" s="166" t="s">
        <v>164</v>
      </c>
      <c r="E139" s="167" t="s">
        <v>326</v>
      </c>
      <c r="F139" s="168" t="s">
        <v>327</v>
      </c>
      <c r="G139" s="169" t="s">
        <v>328</v>
      </c>
      <c r="H139" s="170">
        <v>2.081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1.0556</v>
      </c>
      <c r="R139" s="176">
        <f>Q139*H139</f>
        <v>2.1967036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765</v>
      </c>
    </row>
    <row r="140" spans="1:47" s="2" customFormat="1" ht="12">
      <c r="A140" s="34"/>
      <c r="B140" s="35"/>
      <c r="C140" s="36"/>
      <c r="D140" s="197" t="s">
        <v>267</v>
      </c>
      <c r="E140" s="36"/>
      <c r="F140" s="198" t="s">
        <v>330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267</v>
      </c>
      <c r="AU140" s="17" t="s">
        <v>85</v>
      </c>
    </row>
    <row r="141" spans="2:51" s="13" customFormat="1" ht="12">
      <c r="B141" s="199"/>
      <c r="C141" s="200"/>
      <c r="D141" s="180" t="s">
        <v>269</v>
      </c>
      <c r="E141" s="201" t="s">
        <v>19</v>
      </c>
      <c r="F141" s="202" t="s">
        <v>766</v>
      </c>
      <c r="G141" s="200"/>
      <c r="H141" s="203">
        <v>2.081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4" customFormat="1" ht="12">
      <c r="B142" s="210"/>
      <c r="C142" s="211"/>
      <c r="D142" s="180" t="s">
        <v>269</v>
      </c>
      <c r="E142" s="212" t="s">
        <v>19</v>
      </c>
      <c r="F142" s="213" t="s">
        <v>271</v>
      </c>
      <c r="G142" s="211"/>
      <c r="H142" s="214">
        <v>2.081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269</v>
      </c>
      <c r="AU142" s="220" t="s">
        <v>85</v>
      </c>
      <c r="AV142" s="14" t="s">
        <v>168</v>
      </c>
      <c r="AW142" s="14" t="s">
        <v>37</v>
      </c>
      <c r="AX142" s="14" t="s">
        <v>83</v>
      </c>
      <c r="AY142" s="220" t="s">
        <v>163</v>
      </c>
    </row>
    <row r="143" spans="1:65" s="2" customFormat="1" ht="16.5" customHeight="1">
      <c r="A143" s="34"/>
      <c r="B143" s="35"/>
      <c r="C143" s="166" t="s">
        <v>400</v>
      </c>
      <c r="D143" s="166" t="s">
        <v>164</v>
      </c>
      <c r="E143" s="167" t="s">
        <v>334</v>
      </c>
      <c r="F143" s="168" t="s">
        <v>335</v>
      </c>
      <c r="G143" s="169" t="s">
        <v>336</v>
      </c>
      <c r="H143" s="170">
        <v>12</v>
      </c>
      <c r="I143" s="171"/>
      <c r="J143" s="172">
        <f>ROUND(I143*H143,2)</f>
        <v>0</v>
      </c>
      <c r="K143" s="173"/>
      <c r="L143" s="39"/>
      <c r="M143" s="174" t="s">
        <v>19</v>
      </c>
      <c r="N143" s="175" t="s">
        <v>46</v>
      </c>
      <c r="O143" s="6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8" t="s">
        <v>168</v>
      </c>
      <c r="AT143" s="178" t="s">
        <v>164</v>
      </c>
      <c r="AU143" s="178" t="s">
        <v>85</v>
      </c>
      <c r="AY143" s="17" t="s">
        <v>163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7" t="s">
        <v>83</v>
      </c>
      <c r="BK143" s="179">
        <f>ROUND(I143*H143,2)</f>
        <v>0</v>
      </c>
      <c r="BL143" s="17" t="s">
        <v>168</v>
      </c>
      <c r="BM143" s="178" t="s">
        <v>767</v>
      </c>
    </row>
    <row r="144" spans="1:47" s="2" customFormat="1" ht="19.2">
      <c r="A144" s="34"/>
      <c r="B144" s="35"/>
      <c r="C144" s="36"/>
      <c r="D144" s="180" t="s">
        <v>170</v>
      </c>
      <c r="E144" s="36"/>
      <c r="F144" s="181" t="s">
        <v>338</v>
      </c>
      <c r="G144" s="36"/>
      <c r="H144" s="36"/>
      <c r="I144" s="182"/>
      <c r="J144" s="36"/>
      <c r="K144" s="36"/>
      <c r="L144" s="39"/>
      <c r="M144" s="183"/>
      <c r="N144" s="184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170</v>
      </c>
      <c r="AU144" s="17" t="s">
        <v>85</v>
      </c>
    </row>
    <row r="145" spans="1:65" s="2" customFormat="1" ht="16.5" customHeight="1">
      <c r="A145" s="34"/>
      <c r="B145" s="35"/>
      <c r="C145" s="166" t="s">
        <v>410</v>
      </c>
      <c r="D145" s="166" t="s">
        <v>164</v>
      </c>
      <c r="E145" s="167" t="s">
        <v>339</v>
      </c>
      <c r="F145" s="168" t="s">
        <v>340</v>
      </c>
      <c r="G145" s="169" t="s">
        <v>341</v>
      </c>
      <c r="H145" s="170">
        <v>25</v>
      </c>
      <c r="I145" s="171"/>
      <c r="J145" s="172">
        <f>ROUND(I145*H145,2)</f>
        <v>0</v>
      </c>
      <c r="K145" s="173"/>
      <c r="L145" s="39"/>
      <c r="M145" s="174" t="s">
        <v>19</v>
      </c>
      <c r="N145" s="175" t="s">
        <v>46</v>
      </c>
      <c r="O145" s="64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8" t="s">
        <v>168</v>
      </c>
      <c r="AT145" s="178" t="s">
        <v>164</v>
      </c>
      <c r="AU145" s="178" t="s">
        <v>85</v>
      </c>
      <c r="AY145" s="17" t="s">
        <v>163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83</v>
      </c>
      <c r="BK145" s="179">
        <f>ROUND(I145*H145,2)</f>
        <v>0</v>
      </c>
      <c r="BL145" s="17" t="s">
        <v>168</v>
      </c>
      <c r="BM145" s="178" t="s">
        <v>768</v>
      </c>
    </row>
    <row r="146" spans="1:47" s="2" customFormat="1" ht="19.2">
      <c r="A146" s="34"/>
      <c r="B146" s="35"/>
      <c r="C146" s="36"/>
      <c r="D146" s="180" t="s">
        <v>170</v>
      </c>
      <c r="E146" s="36"/>
      <c r="F146" s="181" t="s">
        <v>343</v>
      </c>
      <c r="G146" s="36"/>
      <c r="H146" s="36"/>
      <c r="I146" s="182"/>
      <c r="J146" s="36"/>
      <c r="K146" s="36"/>
      <c r="L146" s="39"/>
      <c r="M146" s="183"/>
      <c r="N146" s="184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170</v>
      </c>
      <c r="AU146" s="17" t="s">
        <v>85</v>
      </c>
    </row>
    <row r="147" spans="2:63" s="11" customFormat="1" ht="22.95" customHeight="1">
      <c r="B147" s="152"/>
      <c r="C147" s="153"/>
      <c r="D147" s="154" t="s">
        <v>74</v>
      </c>
      <c r="E147" s="195" t="s">
        <v>168</v>
      </c>
      <c r="F147" s="195" t="s">
        <v>350</v>
      </c>
      <c r="G147" s="153"/>
      <c r="H147" s="153"/>
      <c r="I147" s="156"/>
      <c r="J147" s="196">
        <f>BK147</f>
        <v>0</v>
      </c>
      <c r="K147" s="153"/>
      <c r="L147" s="158"/>
      <c r="M147" s="159"/>
      <c r="N147" s="160"/>
      <c r="O147" s="160"/>
      <c r="P147" s="161">
        <f>SUM(P148:P164)</f>
        <v>0</v>
      </c>
      <c r="Q147" s="160"/>
      <c r="R147" s="161">
        <f>SUM(R148:R164)</f>
        <v>73.97968076</v>
      </c>
      <c r="S147" s="160"/>
      <c r="T147" s="162">
        <f>SUM(T148:T164)</f>
        <v>0</v>
      </c>
      <c r="AR147" s="163" t="s">
        <v>83</v>
      </c>
      <c r="AT147" s="164" t="s">
        <v>74</v>
      </c>
      <c r="AU147" s="164" t="s">
        <v>83</v>
      </c>
      <c r="AY147" s="163" t="s">
        <v>163</v>
      </c>
      <c r="BK147" s="165">
        <f>SUM(BK148:BK164)</f>
        <v>0</v>
      </c>
    </row>
    <row r="148" spans="1:65" s="2" customFormat="1" ht="24.15" customHeight="1">
      <c r="A148" s="34"/>
      <c r="B148" s="35"/>
      <c r="C148" s="166" t="s">
        <v>213</v>
      </c>
      <c r="D148" s="166" t="s">
        <v>164</v>
      </c>
      <c r="E148" s="167" t="s">
        <v>351</v>
      </c>
      <c r="F148" s="168" t="s">
        <v>352</v>
      </c>
      <c r="G148" s="169" t="s">
        <v>265</v>
      </c>
      <c r="H148" s="170">
        <v>27.8</v>
      </c>
      <c r="I148" s="171"/>
      <c r="J148" s="172">
        <f>ROUND(I148*H148,2)</f>
        <v>0</v>
      </c>
      <c r="K148" s="173"/>
      <c r="L148" s="39"/>
      <c r="M148" s="174" t="s">
        <v>19</v>
      </c>
      <c r="N148" s="175" t="s">
        <v>46</v>
      </c>
      <c r="O148" s="64"/>
      <c r="P148" s="176">
        <f>O148*H148</f>
        <v>0</v>
      </c>
      <c r="Q148" s="176">
        <v>2.002</v>
      </c>
      <c r="R148" s="176">
        <f>Q148*H148</f>
        <v>55.65559999999999</v>
      </c>
      <c r="S148" s="176">
        <v>0</v>
      </c>
      <c r="T148" s="17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8" t="s">
        <v>168</v>
      </c>
      <c r="AT148" s="178" t="s">
        <v>164</v>
      </c>
      <c r="AU148" s="178" t="s">
        <v>85</v>
      </c>
      <c r="AY148" s="17" t="s">
        <v>163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83</v>
      </c>
      <c r="BK148" s="179">
        <f>ROUND(I148*H148,2)</f>
        <v>0</v>
      </c>
      <c r="BL148" s="17" t="s">
        <v>168</v>
      </c>
      <c r="BM148" s="178" t="s">
        <v>769</v>
      </c>
    </row>
    <row r="149" spans="1:47" s="2" customFormat="1" ht="12">
      <c r="A149" s="34"/>
      <c r="B149" s="35"/>
      <c r="C149" s="36"/>
      <c r="D149" s="197" t="s">
        <v>267</v>
      </c>
      <c r="E149" s="36"/>
      <c r="F149" s="198" t="s">
        <v>354</v>
      </c>
      <c r="G149" s="36"/>
      <c r="H149" s="36"/>
      <c r="I149" s="182"/>
      <c r="J149" s="36"/>
      <c r="K149" s="36"/>
      <c r="L149" s="39"/>
      <c r="M149" s="183"/>
      <c r="N149" s="184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267</v>
      </c>
      <c r="AU149" s="17" t="s">
        <v>85</v>
      </c>
    </row>
    <row r="150" spans="2:51" s="13" customFormat="1" ht="12">
      <c r="B150" s="199"/>
      <c r="C150" s="200"/>
      <c r="D150" s="180" t="s">
        <v>269</v>
      </c>
      <c r="E150" s="201" t="s">
        <v>19</v>
      </c>
      <c r="F150" s="202" t="s">
        <v>752</v>
      </c>
      <c r="G150" s="200"/>
      <c r="H150" s="203">
        <v>26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3" customFormat="1" ht="12">
      <c r="B151" s="199"/>
      <c r="C151" s="200"/>
      <c r="D151" s="180" t="s">
        <v>269</v>
      </c>
      <c r="E151" s="201" t="s">
        <v>19</v>
      </c>
      <c r="F151" s="202" t="s">
        <v>770</v>
      </c>
      <c r="G151" s="200"/>
      <c r="H151" s="203">
        <v>1.8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269</v>
      </c>
      <c r="AU151" s="209" t="s">
        <v>85</v>
      </c>
      <c r="AV151" s="13" t="s">
        <v>85</v>
      </c>
      <c r="AW151" s="13" t="s">
        <v>37</v>
      </c>
      <c r="AX151" s="13" t="s">
        <v>75</v>
      </c>
      <c r="AY151" s="209" t="s">
        <v>163</v>
      </c>
    </row>
    <row r="152" spans="2:51" s="14" customFormat="1" ht="12">
      <c r="B152" s="210"/>
      <c r="C152" s="211"/>
      <c r="D152" s="180" t="s">
        <v>269</v>
      </c>
      <c r="E152" s="212" t="s">
        <v>19</v>
      </c>
      <c r="F152" s="213" t="s">
        <v>271</v>
      </c>
      <c r="G152" s="211"/>
      <c r="H152" s="214">
        <v>27.8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269</v>
      </c>
      <c r="AU152" s="220" t="s">
        <v>85</v>
      </c>
      <c r="AV152" s="14" t="s">
        <v>168</v>
      </c>
      <c r="AW152" s="14" t="s">
        <v>37</v>
      </c>
      <c r="AX152" s="14" t="s">
        <v>83</v>
      </c>
      <c r="AY152" s="220" t="s">
        <v>163</v>
      </c>
    </row>
    <row r="153" spans="1:65" s="2" customFormat="1" ht="33" customHeight="1">
      <c r="A153" s="34"/>
      <c r="B153" s="35"/>
      <c r="C153" s="166" t="s">
        <v>218</v>
      </c>
      <c r="D153" s="166" t="s">
        <v>164</v>
      </c>
      <c r="E153" s="167" t="s">
        <v>355</v>
      </c>
      <c r="F153" s="168" t="s">
        <v>356</v>
      </c>
      <c r="G153" s="169" t="s">
        <v>285</v>
      </c>
      <c r="H153" s="170">
        <v>43</v>
      </c>
      <c r="I153" s="171"/>
      <c r="J153" s="172">
        <f>ROUND(I153*H153,2)</f>
        <v>0</v>
      </c>
      <c r="K153" s="173"/>
      <c r="L153" s="39"/>
      <c r="M153" s="174" t="s">
        <v>19</v>
      </c>
      <c r="N153" s="175" t="s">
        <v>46</v>
      </c>
      <c r="O153" s="6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8" t="s">
        <v>168</v>
      </c>
      <c r="AT153" s="178" t="s">
        <v>164</v>
      </c>
      <c r="AU153" s="178" t="s">
        <v>85</v>
      </c>
      <c r="AY153" s="17" t="s">
        <v>163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7" t="s">
        <v>83</v>
      </c>
      <c r="BK153" s="179">
        <f>ROUND(I153*H153,2)</f>
        <v>0</v>
      </c>
      <c r="BL153" s="17" t="s">
        <v>168</v>
      </c>
      <c r="BM153" s="178" t="s">
        <v>771</v>
      </c>
    </row>
    <row r="154" spans="1:47" s="2" customFormat="1" ht="12">
      <c r="A154" s="34"/>
      <c r="B154" s="35"/>
      <c r="C154" s="36"/>
      <c r="D154" s="197" t="s">
        <v>267</v>
      </c>
      <c r="E154" s="36"/>
      <c r="F154" s="198" t="s">
        <v>358</v>
      </c>
      <c r="G154" s="36"/>
      <c r="H154" s="36"/>
      <c r="I154" s="182"/>
      <c r="J154" s="36"/>
      <c r="K154" s="36"/>
      <c r="L154" s="39"/>
      <c r="M154" s="183"/>
      <c r="N154" s="184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267</v>
      </c>
      <c r="AU154" s="17" t="s">
        <v>85</v>
      </c>
    </row>
    <row r="155" spans="2:51" s="13" customFormat="1" ht="12">
      <c r="B155" s="199"/>
      <c r="C155" s="200"/>
      <c r="D155" s="180" t="s">
        <v>269</v>
      </c>
      <c r="E155" s="201" t="s">
        <v>19</v>
      </c>
      <c r="F155" s="202" t="s">
        <v>772</v>
      </c>
      <c r="G155" s="200"/>
      <c r="H155" s="203">
        <v>40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3" customFormat="1" ht="12">
      <c r="B156" s="199"/>
      <c r="C156" s="200"/>
      <c r="D156" s="180" t="s">
        <v>269</v>
      </c>
      <c r="E156" s="201" t="s">
        <v>19</v>
      </c>
      <c r="F156" s="202" t="s">
        <v>773</v>
      </c>
      <c r="G156" s="200"/>
      <c r="H156" s="203">
        <v>3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269</v>
      </c>
      <c r="AU156" s="209" t="s">
        <v>85</v>
      </c>
      <c r="AV156" s="13" t="s">
        <v>85</v>
      </c>
      <c r="AW156" s="13" t="s">
        <v>37</v>
      </c>
      <c r="AX156" s="13" t="s">
        <v>75</v>
      </c>
      <c r="AY156" s="209" t="s">
        <v>163</v>
      </c>
    </row>
    <row r="157" spans="2:51" s="14" customFormat="1" ht="12">
      <c r="B157" s="210"/>
      <c r="C157" s="211"/>
      <c r="D157" s="180" t="s">
        <v>269</v>
      </c>
      <c r="E157" s="212" t="s">
        <v>19</v>
      </c>
      <c r="F157" s="213" t="s">
        <v>271</v>
      </c>
      <c r="G157" s="211"/>
      <c r="H157" s="214">
        <v>43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269</v>
      </c>
      <c r="AU157" s="220" t="s">
        <v>85</v>
      </c>
      <c r="AV157" s="14" t="s">
        <v>168</v>
      </c>
      <c r="AW157" s="14" t="s">
        <v>37</v>
      </c>
      <c r="AX157" s="14" t="s">
        <v>83</v>
      </c>
      <c r="AY157" s="220" t="s">
        <v>163</v>
      </c>
    </row>
    <row r="158" spans="1:65" s="2" customFormat="1" ht="33" customHeight="1">
      <c r="A158" s="34"/>
      <c r="B158" s="35"/>
      <c r="C158" s="166" t="s">
        <v>223</v>
      </c>
      <c r="D158" s="166" t="s">
        <v>164</v>
      </c>
      <c r="E158" s="167" t="s">
        <v>361</v>
      </c>
      <c r="F158" s="168" t="s">
        <v>362</v>
      </c>
      <c r="G158" s="169" t="s">
        <v>285</v>
      </c>
      <c r="H158" s="170">
        <v>17.7</v>
      </c>
      <c r="I158" s="171"/>
      <c r="J158" s="172">
        <f>ROUND(I158*H158,2)</f>
        <v>0</v>
      </c>
      <c r="K158" s="173"/>
      <c r="L158" s="39"/>
      <c r="M158" s="174" t="s">
        <v>19</v>
      </c>
      <c r="N158" s="175" t="s">
        <v>46</v>
      </c>
      <c r="O158" s="64"/>
      <c r="P158" s="176">
        <f>O158*H158</f>
        <v>0</v>
      </c>
      <c r="Q158" s="176">
        <v>1.0352588</v>
      </c>
      <c r="R158" s="176">
        <f>Q158*H158</f>
        <v>18.32408076</v>
      </c>
      <c r="S158" s="176">
        <v>0</v>
      </c>
      <c r="T158" s="17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8" t="s">
        <v>168</v>
      </c>
      <c r="AT158" s="178" t="s">
        <v>164</v>
      </c>
      <c r="AU158" s="178" t="s">
        <v>85</v>
      </c>
      <c r="AY158" s="17" t="s">
        <v>163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7" t="s">
        <v>83</v>
      </c>
      <c r="BK158" s="179">
        <f>ROUND(I158*H158,2)</f>
        <v>0</v>
      </c>
      <c r="BL158" s="17" t="s">
        <v>168</v>
      </c>
      <c r="BM158" s="178" t="s">
        <v>774</v>
      </c>
    </row>
    <row r="159" spans="1:47" s="2" customFormat="1" ht="12">
      <c r="A159" s="34"/>
      <c r="B159" s="35"/>
      <c r="C159" s="36"/>
      <c r="D159" s="197" t="s">
        <v>267</v>
      </c>
      <c r="E159" s="36"/>
      <c r="F159" s="198" t="s">
        <v>364</v>
      </c>
      <c r="G159" s="36"/>
      <c r="H159" s="36"/>
      <c r="I159" s="182"/>
      <c r="J159" s="36"/>
      <c r="K159" s="36"/>
      <c r="L159" s="39"/>
      <c r="M159" s="183"/>
      <c r="N159" s="184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267</v>
      </c>
      <c r="AU159" s="17" t="s">
        <v>85</v>
      </c>
    </row>
    <row r="160" spans="2:51" s="13" customFormat="1" ht="12">
      <c r="B160" s="199"/>
      <c r="C160" s="200"/>
      <c r="D160" s="180" t="s">
        <v>269</v>
      </c>
      <c r="E160" s="201" t="s">
        <v>19</v>
      </c>
      <c r="F160" s="202" t="s">
        <v>775</v>
      </c>
      <c r="G160" s="200"/>
      <c r="H160" s="203">
        <v>3.7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3" customFormat="1" ht="12">
      <c r="B161" s="199"/>
      <c r="C161" s="200"/>
      <c r="D161" s="180" t="s">
        <v>269</v>
      </c>
      <c r="E161" s="201" t="s">
        <v>19</v>
      </c>
      <c r="F161" s="202" t="s">
        <v>776</v>
      </c>
      <c r="G161" s="200"/>
      <c r="H161" s="203">
        <v>14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269</v>
      </c>
      <c r="AU161" s="209" t="s">
        <v>85</v>
      </c>
      <c r="AV161" s="13" t="s">
        <v>85</v>
      </c>
      <c r="AW161" s="13" t="s">
        <v>37</v>
      </c>
      <c r="AX161" s="13" t="s">
        <v>75</v>
      </c>
      <c r="AY161" s="209" t="s">
        <v>163</v>
      </c>
    </row>
    <row r="162" spans="2:51" s="14" customFormat="1" ht="12">
      <c r="B162" s="210"/>
      <c r="C162" s="211"/>
      <c r="D162" s="180" t="s">
        <v>269</v>
      </c>
      <c r="E162" s="212" t="s">
        <v>19</v>
      </c>
      <c r="F162" s="213" t="s">
        <v>271</v>
      </c>
      <c r="G162" s="211"/>
      <c r="H162" s="214">
        <v>17.7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269</v>
      </c>
      <c r="AU162" s="220" t="s">
        <v>85</v>
      </c>
      <c r="AV162" s="14" t="s">
        <v>168</v>
      </c>
      <c r="AW162" s="14" t="s">
        <v>37</v>
      </c>
      <c r="AX162" s="14" t="s">
        <v>83</v>
      </c>
      <c r="AY162" s="220" t="s">
        <v>163</v>
      </c>
    </row>
    <row r="163" spans="1:65" s="2" customFormat="1" ht="16.5" customHeight="1">
      <c r="A163" s="34"/>
      <c r="B163" s="35"/>
      <c r="C163" s="166" t="s">
        <v>395</v>
      </c>
      <c r="D163" s="166" t="s">
        <v>164</v>
      </c>
      <c r="E163" s="167" t="s">
        <v>532</v>
      </c>
      <c r="F163" s="168" t="s">
        <v>335</v>
      </c>
      <c r="G163" s="169" t="s">
        <v>336</v>
      </c>
      <c r="H163" s="170">
        <v>12</v>
      </c>
      <c r="I163" s="171"/>
      <c r="J163" s="172">
        <f>ROUND(I163*H163,2)</f>
        <v>0</v>
      </c>
      <c r="K163" s="173"/>
      <c r="L163" s="39"/>
      <c r="M163" s="174" t="s">
        <v>19</v>
      </c>
      <c r="N163" s="175" t="s">
        <v>46</v>
      </c>
      <c r="O163" s="6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8" t="s">
        <v>168</v>
      </c>
      <c r="AT163" s="178" t="s">
        <v>164</v>
      </c>
      <c r="AU163" s="178" t="s">
        <v>85</v>
      </c>
      <c r="AY163" s="17" t="s">
        <v>163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7" t="s">
        <v>83</v>
      </c>
      <c r="BK163" s="179">
        <f>ROUND(I163*H163,2)</f>
        <v>0</v>
      </c>
      <c r="BL163" s="17" t="s">
        <v>168</v>
      </c>
      <c r="BM163" s="178" t="s">
        <v>777</v>
      </c>
    </row>
    <row r="164" spans="1:47" s="2" customFormat="1" ht="28.8">
      <c r="A164" s="34"/>
      <c r="B164" s="35"/>
      <c r="C164" s="36"/>
      <c r="D164" s="180" t="s">
        <v>170</v>
      </c>
      <c r="E164" s="36"/>
      <c r="F164" s="181" t="s">
        <v>534</v>
      </c>
      <c r="G164" s="36"/>
      <c r="H164" s="36"/>
      <c r="I164" s="182"/>
      <c r="J164" s="36"/>
      <c r="K164" s="36"/>
      <c r="L164" s="39"/>
      <c r="M164" s="183"/>
      <c r="N164" s="184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170</v>
      </c>
      <c r="AU164" s="17" t="s">
        <v>85</v>
      </c>
    </row>
    <row r="165" spans="2:63" s="11" customFormat="1" ht="22.95" customHeight="1">
      <c r="B165" s="152"/>
      <c r="C165" s="153"/>
      <c r="D165" s="154" t="s">
        <v>74</v>
      </c>
      <c r="E165" s="195" t="s">
        <v>213</v>
      </c>
      <c r="F165" s="195" t="s">
        <v>376</v>
      </c>
      <c r="G165" s="153"/>
      <c r="H165" s="153"/>
      <c r="I165" s="156"/>
      <c r="J165" s="196">
        <f>BK165</f>
        <v>0</v>
      </c>
      <c r="K165" s="153"/>
      <c r="L165" s="158"/>
      <c r="M165" s="159"/>
      <c r="N165" s="160"/>
      <c r="O165" s="160"/>
      <c r="P165" s="161">
        <f>SUM(P166:P199)</f>
        <v>0</v>
      </c>
      <c r="Q165" s="160"/>
      <c r="R165" s="161">
        <f>SUM(R166:R199)</f>
        <v>2.3398393399999997</v>
      </c>
      <c r="S165" s="160"/>
      <c r="T165" s="162">
        <f>SUM(T166:T199)</f>
        <v>4.591675199999999</v>
      </c>
      <c r="AR165" s="163" t="s">
        <v>83</v>
      </c>
      <c r="AT165" s="164" t="s">
        <v>74</v>
      </c>
      <c r="AU165" s="164" t="s">
        <v>83</v>
      </c>
      <c r="AY165" s="163" t="s">
        <v>163</v>
      </c>
      <c r="BK165" s="165">
        <f>SUM(BK166:BK199)</f>
        <v>0</v>
      </c>
    </row>
    <row r="166" spans="1:65" s="2" customFormat="1" ht="37.95" customHeight="1">
      <c r="A166" s="34"/>
      <c r="B166" s="35"/>
      <c r="C166" s="166" t="s">
        <v>228</v>
      </c>
      <c r="D166" s="166" t="s">
        <v>164</v>
      </c>
      <c r="E166" s="167" t="s">
        <v>377</v>
      </c>
      <c r="F166" s="168" t="s">
        <v>378</v>
      </c>
      <c r="G166" s="169" t="s">
        <v>285</v>
      </c>
      <c r="H166" s="170">
        <v>14.8</v>
      </c>
      <c r="I166" s="171"/>
      <c r="J166" s="172">
        <f>ROUND(I166*H166,2)</f>
        <v>0</v>
      </c>
      <c r="K166" s="173"/>
      <c r="L166" s="39"/>
      <c r="M166" s="174" t="s">
        <v>19</v>
      </c>
      <c r="N166" s="175" t="s">
        <v>46</v>
      </c>
      <c r="O166" s="64"/>
      <c r="P166" s="176">
        <f>O166*H166</f>
        <v>0</v>
      </c>
      <c r="Q166" s="176">
        <v>0</v>
      </c>
      <c r="R166" s="176">
        <f>Q166*H166</f>
        <v>0</v>
      </c>
      <c r="S166" s="176">
        <v>0.07223</v>
      </c>
      <c r="T166" s="177">
        <f>S166*H166</f>
        <v>1.069004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8" t="s">
        <v>168</v>
      </c>
      <c r="AT166" s="178" t="s">
        <v>164</v>
      </c>
      <c r="AU166" s="178" t="s">
        <v>85</v>
      </c>
      <c r="AY166" s="17" t="s">
        <v>163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7" t="s">
        <v>83</v>
      </c>
      <c r="BK166" s="179">
        <f>ROUND(I166*H166,2)</f>
        <v>0</v>
      </c>
      <c r="BL166" s="17" t="s">
        <v>168</v>
      </c>
      <c r="BM166" s="178" t="s">
        <v>778</v>
      </c>
    </row>
    <row r="167" spans="1:47" s="2" customFormat="1" ht="12">
      <c r="A167" s="34"/>
      <c r="B167" s="35"/>
      <c r="C167" s="36"/>
      <c r="D167" s="197" t="s">
        <v>267</v>
      </c>
      <c r="E167" s="36"/>
      <c r="F167" s="198" t="s">
        <v>380</v>
      </c>
      <c r="G167" s="36"/>
      <c r="H167" s="36"/>
      <c r="I167" s="182"/>
      <c r="J167" s="36"/>
      <c r="K167" s="36"/>
      <c r="L167" s="39"/>
      <c r="M167" s="183"/>
      <c r="N167" s="184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267</v>
      </c>
      <c r="AU167" s="17" t="s">
        <v>85</v>
      </c>
    </row>
    <row r="168" spans="2:51" s="13" customFormat="1" ht="12">
      <c r="B168" s="199"/>
      <c r="C168" s="200"/>
      <c r="D168" s="180" t="s">
        <v>269</v>
      </c>
      <c r="E168" s="201" t="s">
        <v>19</v>
      </c>
      <c r="F168" s="202" t="s">
        <v>779</v>
      </c>
      <c r="G168" s="200"/>
      <c r="H168" s="203">
        <v>14.8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269</v>
      </c>
      <c r="AU168" s="209" t="s">
        <v>85</v>
      </c>
      <c r="AV168" s="13" t="s">
        <v>85</v>
      </c>
      <c r="AW168" s="13" t="s">
        <v>37</v>
      </c>
      <c r="AX168" s="13" t="s">
        <v>75</v>
      </c>
      <c r="AY168" s="209" t="s">
        <v>163</v>
      </c>
    </row>
    <row r="169" spans="2:51" s="14" customFormat="1" ht="12">
      <c r="B169" s="210"/>
      <c r="C169" s="211"/>
      <c r="D169" s="180" t="s">
        <v>269</v>
      </c>
      <c r="E169" s="212" t="s">
        <v>19</v>
      </c>
      <c r="F169" s="213" t="s">
        <v>271</v>
      </c>
      <c r="G169" s="211"/>
      <c r="H169" s="214">
        <v>14.8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269</v>
      </c>
      <c r="AU169" s="220" t="s">
        <v>85</v>
      </c>
      <c r="AV169" s="14" t="s">
        <v>168</v>
      </c>
      <c r="AW169" s="14" t="s">
        <v>37</v>
      </c>
      <c r="AX169" s="14" t="s">
        <v>83</v>
      </c>
      <c r="AY169" s="220" t="s">
        <v>163</v>
      </c>
    </row>
    <row r="170" spans="1:65" s="2" customFormat="1" ht="37.95" customHeight="1">
      <c r="A170" s="34"/>
      <c r="B170" s="35"/>
      <c r="C170" s="166" t="s">
        <v>233</v>
      </c>
      <c r="D170" s="166" t="s">
        <v>164</v>
      </c>
      <c r="E170" s="167" t="s">
        <v>382</v>
      </c>
      <c r="F170" s="168" t="s">
        <v>383</v>
      </c>
      <c r="G170" s="169" t="s">
        <v>285</v>
      </c>
      <c r="H170" s="170">
        <v>45.07</v>
      </c>
      <c r="I170" s="171"/>
      <c r="J170" s="172">
        <f>ROUND(I170*H170,2)</f>
        <v>0</v>
      </c>
      <c r="K170" s="173"/>
      <c r="L170" s="39"/>
      <c r="M170" s="174" t="s">
        <v>19</v>
      </c>
      <c r="N170" s="175" t="s">
        <v>46</v>
      </c>
      <c r="O170" s="64"/>
      <c r="P170" s="176">
        <f>O170*H170</f>
        <v>0</v>
      </c>
      <c r="Q170" s="176">
        <v>0</v>
      </c>
      <c r="R170" s="176">
        <f>Q170*H170</f>
        <v>0</v>
      </c>
      <c r="S170" s="176">
        <v>0.07816</v>
      </c>
      <c r="T170" s="177">
        <f>S170*H170</f>
        <v>3.5226711999999996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8" t="s">
        <v>168</v>
      </c>
      <c r="AT170" s="178" t="s">
        <v>164</v>
      </c>
      <c r="AU170" s="178" t="s">
        <v>85</v>
      </c>
      <c r="AY170" s="17" t="s">
        <v>163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7" t="s">
        <v>83</v>
      </c>
      <c r="BK170" s="179">
        <f>ROUND(I170*H170,2)</f>
        <v>0</v>
      </c>
      <c r="BL170" s="17" t="s">
        <v>168</v>
      </c>
      <c r="BM170" s="178" t="s">
        <v>780</v>
      </c>
    </row>
    <row r="171" spans="1:47" s="2" customFormat="1" ht="12">
      <c r="A171" s="34"/>
      <c r="B171" s="35"/>
      <c r="C171" s="36"/>
      <c r="D171" s="197" t="s">
        <v>267</v>
      </c>
      <c r="E171" s="36"/>
      <c r="F171" s="198" t="s">
        <v>385</v>
      </c>
      <c r="G171" s="36"/>
      <c r="H171" s="36"/>
      <c r="I171" s="182"/>
      <c r="J171" s="36"/>
      <c r="K171" s="36"/>
      <c r="L171" s="39"/>
      <c r="M171" s="183"/>
      <c r="N171" s="184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267</v>
      </c>
      <c r="AU171" s="17" t="s">
        <v>85</v>
      </c>
    </row>
    <row r="172" spans="2:51" s="13" customFormat="1" ht="12">
      <c r="B172" s="199"/>
      <c r="C172" s="200"/>
      <c r="D172" s="180" t="s">
        <v>269</v>
      </c>
      <c r="E172" s="201" t="s">
        <v>19</v>
      </c>
      <c r="F172" s="202" t="s">
        <v>781</v>
      </c>
      <c r="G172" s="200"/>
      <c r="H172" s="203">
        <v>45.07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269</v>
      </c>
      <c r="AU172" s="209" t="s">
        <v>85</v>
      </c>
      <c r="AV172" s="13" t="s">
        <v>85</v>
      </c>
      <c r="AW172" s="13" t="s">
        <v>37</v>
      </c>
      <c r="AX172" s="13" t="s">
        <v>75</v>
      </c>
      <c r="AY172" s="209" t="s">
        <v>163</v>
      </c>
    </row>
    <row r="173" spans="2:51" s="14" customFormat="1" ht="12">
      <c r="B173" s="210"/>
      <c r="C173" s="211"/>
      <c r="D173" s="180" t="s">
        <v>269</v>
      </c>
      <c r="E173" s="212" t="s">
        <v>19</v>
      </c>
      <c r="F173" s="213" t="s">
        <v>271</v>
      </c>
      <c r="G173" s="211"/>
      <c r="H173" s="214">
        <v>45.07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269</v>
      </c>
      <c r="AU173" s="220" t="s">
        <v>85</v>
      </c>
      <c r="AV173" s="14" t="s">
        <v>168</v>
      </c>
      <c r="AW173" s="14" t="s">
        <v>37</v>
      </c>
      <c r="AX173" s="14" t="s">
        <v>83</v>
      </c>
      <c r="AY173" s="220" t="s">
        <v>163</v>
      </c>
    </row>
    <row r="174" spans="1:65" s="2" customFormat="1" ht="16.5" customHeight="1">
      <c r="A174" s="34"/>
      <c r="B174" s="35"/>
      <c r="C174" s="166" t="s">
        <v>237</v>
      </c>
      <c r="D174" s="166" t="s">
        <v>164</v>
      </c>
      <c r="E174" s="167" t="s">
        <v>389</v>
      </c>
      <c r="F174" s="168" t="s">
        <v>390</v>
      </c>
      <c r="G174" s="169" t="s">
        <v>285</v>
      </c>
      <c r="H174" s="170">
        <v>59.87</v>
      </c>
      <c r="I174" s="171"/>
      <c r="J174" s="172">
        <f>ROUND(I174*H174,2)</f>
        <v>0</v>
      </c>
      <c r="K174" s="173"/>
      <c r="L174" s="39"/>
      <c r="M174" s="174" t="s">
        <v>19</v>
      </c>
      <c r="N174" s="175" t="s">
        <v>46</v>
      </c>
      <c r="O174" s="64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8" t="s">
        <v>168</v>
      </c>
      <c r="AT174" s="178" t="s">
        <v>164</v>
      </c>
      <c r="AU174" s="178" t="s">
        <v>85</v>
      </c>
      <c r="AY174" s="17" t="s">
        <v>163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7" t="s">
        <v>83</v>
      </c>
      <c r="BK174" s="179">
        <f>ROUND(I174*H174,2)</f>
        <v>0</v>
      </c>
      <c r="BL174" s="17" t="s">
        <v>168</v>
      </c>
      <c r="BM174" s="178" t="s">
        <v>782</v>
      </c>
    </row>
    <row r="175" spans="1:47" s="2" customFormat="1" ht="12">
      <c r="A175" s="34"/>
      <c r="B175" s="35"/>
      <c r="C175" s="36"/>
      <c r="D175" s="197" t="s">
        <v>267</v>
      </c>
      <c r="E175" s="36"/>
      <c r="F175" s="198" t="s">
        <v>392</v>
      </c>
      <c r="G175" s="36"/>
      <c r="H175" s="36"/>
      <c r="I175" s="182"/>
      <c r="J175" s="36"/>
      <c r="K175" s="36"/>
      <c r="L175" s="39"/>
      <c r="M175" s="183"/>
      <c r="N175" s="184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267</v>
      </c>
      <c r="AU175" s="17" t="s">
        <v>85</v>
      </c>
    </row>
    <row r="176" spans="1:47" s="2" customFormat="1" ht="19.2">
      <c r="A176" s="34"/>
      <c r="B176" s="35"/>
      <c r="C176" s="36"/>
      <c r="D176" s="180" t="s">
        <v>170</v>
      </c>
      <c r="E176" s="36"/>
      <c r="F176" s="181" t="s">
        <v>393</v>
      </c>
      <c r="G176" s="36"/>
      <c r="H176" s="36"/>
      <c r="I176" s="182"/>
      <c r="J176" s="36"/>
      <c r="K176" s="36"/>
      <c r="L176" s="39"/>
      <c r="M176" s="183"/>
      <c r="N176" s="184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170</v>
      </c>
      <c r="AU176" s="17" t="s">
        <v>85</v>
      </c>
    </row>
    <row r="177" spans="2:51" s="13" customFormat="1" ht="12">
      <c r="B177" s="199"/>
      <c r="C177" s="200"/>
      <c r="D177" s="180" t="s">
        <v>269</v>
      </c>
      <c r="E177" s="201" t="s">
        <v>19</v>
      </c>
      <c r="F177" s="202" t="s">
        <v>781</v>
      </c>
      <c r="G177" s="200"/>
      <c r="H177" s="203">
        <v>45.07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3" customFormat="1" ht="12">
      <c r="B178" s="199"/>
      <c r="C178" s="200"/>
      <c r="D178" s="180" t="s">
        <v>269</v>
      </c>
      <c r="E178" s="201" t="s">
        <v>19</v>
      </c>
      <c r="F178" s="202" t="s">
        <v>779</v>
      </c>
      <c r="G178" s="200"/>
      <c r="H178" s="203">
        <v>14.8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269</v>
      </c>
      <c r="AU178" s="209" t="s">
        <v>85</v>
      </c>
      <c r="AV178" s="13" t="s">
        <v>85</v>
      </c>
      <c r="AW178" s="13" t="s">
        <v>37</v>
      </c>
      <c r="AX178" s="13" t="s">
        <v>75</v>
      </c>
      <c r="AY178" s="209" t="s">
        <v>163</v>
      </c>
    </row>
    <row r="179" spans="2:51" s="14" customFormat="1" ht="12">
      <c r="B179" s="210"/>
      <c r="C179" s="211"/>
      <c r="D179" s="180" t="s">
        <v>269</v>
      </c>
      <c r="E179" s="212" t="s">
        <v>19</v>
      </c>
      <c r="F179" s="213" t="s">
        <v>271</v>
      </c>
      <c r="G179" s="211"/>
      <c r="H179" s="214">
        <v>59.870000000000005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269</v>
      </c>
      <c r="AU179" s="220" t="s">
        <v>85</v>
      </c>
      <c r="AV179" s="14" t="s">
        <v>168</v>
      </c>
      <c r="AW179" s="14" t="s">
        <v>37</v>
      </c>
      <c r="AX179" s="14" t="s">
        <v>83</v>
      </c>
      <c r="AY179" s="220" t="s">
        <v>163</v>
      </c>
    </row>
    <row r="180" spans="1:65" s="2" customFormat="1" ht="24.15" customHeight="1">
      <c r="A180" s="34"/>
      <c r="B180" s="35"/>
      <c r="C180" s="166" t="s">
        <v>8</v>
      </c>
      <c r="D180" s="166" t="s">
        <v>164</v>
      </c>
      <c r="E180" s="167" t="s">
        <v>396</v>
      </c>
      <c r="F180" s="168" t="s">
        <v>397</v>
      </c>
      <c r="G180" s="169" t="s">
        <v>285</v>
      </c>
      <c r="H180" s="170">
        <v>59.87</v>
      </c>
      <c r="I180" s="171"/>
      <c r="J180" s="172">
        <f>ROUND(I180*H180,2)</f>
        <v>0</v>
      </c>
      <c r="K180" s="173"/>
      <c r="L180" s="39"/>
      <c r="M180" s="174" t="s">
        <v>19</v>
      </c>
      <c r="N180" s="175" t="s">
        <v>46</v>
      </c>
      <c r="O180" s="64"/>
      <c r="P180" s="176">
        <f>O180*H180</f>
        <v>0</v>
      </c>
      <c r="Q180" s="176">
        <v>0.039082</v>
      </c>
      <c r="R180" s="176">
        <f>Q180*H180</f>
        <v>2.3398393399999997</v>
      </c>
      <c r="S180" s="176">
        <v>0</v>
      </c>
      <c r="T180" s="17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8" t="s">
        <v>168</v>
      </c>
      <c r="AT180" s="178" t="s">
        <v>164</v>
      </c>
      <c r="AU180" s="178" t="s">
        <v>85</v>
      </c>
      <c r="AY180" s="17" t="s">
        <v>163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7" t="s">
        <v>83</v>
      </c>
      <c r="BK180" s="179">
        <f>ROUND(I180*H180,2)</f>
        <v>0</v>
      </c>
      <c r="BL180" s="17" t="s">
        <v>168</v>
      </c>
      <c r="BM180" s="178" t="s">
        <v>783</v>
      </c>
    </row>
    <row r="181" spans="1:47" s="2" customFormat="1" ht="12">
      <c r="A181" s="34"/>
      <c r="B181" s="35"/>
      <c r="C181" s="36"/>
      <c r="D181" s="197" t="s">
        <v>267</v>
      </c>
      <c r="E181" s="36"/>
      <c r="F181" s="198" t="s">
        <v>399</v>
      </c>
      <c r="G181" s="36"/>
      <c r="H181" s="36"/>
      <c r="I181" s="182"/>
      <c r="J181" s="36"/>
      <c r="K181" s="36"/>
      <c r="L181" s="39"/>
      <c r="M181" s="183"/>
      <c r="N181" s="184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267</v>
      </c>
      <c r="AU181" s="17" t="s">
        <v>85</v>
      </c>
    </row>
    <row r="182" spans="2:51" s="13" customFormat="1" ht="12">
      <c r="B182" s="199"/>
      <c r="C182" s="200"/>
      <c r="D182" s="180" t="s">
        <v>269</v>
      </c>
      <c r="E182" s="201" t="s">
        <v>19</v>
      </c>
      <c r="F182" s="202" t="s">
        <v>781</v>
      </c>
      <c r="G182" s="200"/>
      <c r="H182" s="203">
        <v>45.07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3" customFormat="1" ht="12">
      <c r="B183" s="199"/>
      <c r="C183" s="200"/>
      <c r="D183" s="180" t="s">
        <v>269</v>
      </c>
      <c r="E183" s="201" t="s">
        <v>19</v>
      </c>
      <c r="F183" s="202" t="s">
        <v>779</v>
      </c>
      <c r="G183" s="200"/>
      <c r="H183" s="203">
        <v>14.8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269</v>
      </c>
      <c r="AU183" s="209" t="s">
        <v>85</v>
      </c>
      <c r="AV183" s="13" t="s">
        <v>85</v>
      </c>
      <c r="AW183" s="13" t="s">
        <v>37</v>
      </c>
      <c r="AX183" s="13" t="s">
        <v>75</v>
      </c>
      <c r="AY183" s="209" t="s">
        <v>163</v>
      </c>
    </row>
    <row r="184" spans="2:51" s="14" customFormat="1" ht="12">
      <c r="B184" s="210"/>
      <c r="C184" s="211"/>
      <c r="D184" s="180" t="s">
        <v>269</v>
      </c>
      <c r="E184" s="212" t="s">
        <v>19</v>
      </c>
      <c r="F184" s="213" t="s">
        <v>271</v>
      </c>
      <c r="G184" s="211"/>
      <c r="H184" s="214">
        <v>59.870000000000005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269</v>
      </c>
      <c r="AU184" s="220" t="s">
        <v>85</v>
      </c>
      <c r="AV184" s="14" t="s">
        <v>168</v>
      </c>
      <c r="AW184" s="14" t="s">
        <v>37</v>
      </c>
      <c r="AX184" s="14" t="s">
        <v>83</v>
      </c>
      <c r="AY184" s="220" t="s">
        <v>163</v>
      </c>
    </row>
    <row r="185" spans="1:65" s="2" customFormat="1" ht="24.15" customHeight="1">
      <c r="A185" s="34"/>
      <c r="B185" s="35"/>
      <c r="C185" s="166" t="s">
        <v>246</v>
      </c>
      <c r="D185" s="166" t="s">
        <v>164</v>
      </c>
      <c r="E185" s="167" t="s">
        <v>401</v>
      </c>
      <c r="F185" s="168" t="s">
        <v>402</v>
      </c>
      <c r="G185" s="169" t="s">
        <v>285</v>
      </c>
      <c r="H185" s="170">
        <v>59.87</v>
      </c>
      <c r="I185" s="171"/>
      <c r="J185" s="172">
        <f>ROUND(I185*H185,2)</f>
        <v>0</v>
      </c>
      <c r="K185" s="173"/>
      <c r="L185" s="39"/>
      <c r="M185" s="174" t="s">
        <v>19</v>
      </c>
      <c r="N185" s="175" t="s">
        <v>46</v>
      </c>
      <c r="O185" s="64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8" t="s">
        <v>168</v>
      </c>
      <c r="AT185" s="178" t="s">
        <v>164</v>
      </c>
      <c r="AU185" s="178" t="s">
        <v>85</v>
      </c>
      <c r="AY185" s="17" t="s">
        <v>163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7" t="s">
        <v>83</v>
      </c>
      <c r="BK185" s="179">
        <f>ROUND(I185*H185,2)</f>
        <v>0</v>
      </c>
      <c r="BL185" s="17" t="s">
        <v>168</v>
      </c>
      <c r="BM185" s="178" t="s">
        <v>784</v>
      </c>
    </row>
    <row r="186" spans="1:47" s="2" customFormat="1" ht="12">
      <c r="A186" s="34"/>
      <c r="B186" s="35"/>
      <c r="C186" s="36"/>
      <c r="D186" s="197" t="s">
        <v>267</v>
      </c>
      <c r="E186" s="36"/>
      <c r="F186" s="198" t="s">
        <v>404</v>
      </c>
      <c r="G186" s="36"/>
      <c r="H186" s="36"/>
      <c r="I186" s="182"/>
      <c r="J186" s="36"/>
      <c r="K186" s="36"/>
      <c r="L186" s="39"/>
      <c r="M186" s="183"/>
      <c r="N186" s="184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267</v>
      </c>
      <c r="AU186" s="17" t="s">
        <v>85</v>
      </c>
    </row>
    <row r="187" spans="2:51" s="13" customFormat="1" ht="12">
      <c r="B187" s="199"/>
      <c r="C187" s="200"/>
      <c r="D187" s="180" t="s">
        <v>269</v>
      </c>
      <c r="E187" s="201" t="s">
        <v>19</v>
      </c>
      <c r="F187" s="202" t="s">
        <v>781</v>
      </c>
      <c r="G187" s="200"/>
      <c r="H187" s="203">
        <v>45.07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3" customFormat="1" ht="12">
      <c r="B188" s="199"/>
      <c r="C188" s="200"/>
      <c r="D188" s="180" t="s">
        <v>269</v>
      </c>
      <c r="E188" s="201" t="s">
        <v>19</v>
      </c>
      <c r="F188" s="202" t="s">
        <v>779</v>
      </c>
      <c r="G188" s="200"/>
      <c r="H188" s="203">
        <v>14.8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4" customFormat="1" ht="12">
      <c r="B189" s="210"/>
      <c r="C189" s="211"/>
      <c r="D189" s="180" t="s">
        <v>269</v>
      </c>
      <c r="E189" s="212" t="s">
        <v>19</v>
      </c>
      <c r="F189" s="213" t="s">
        <v>271</v>
      </c>
      <c r="G189" s="211"/>
      <c r="H189" s="214">
        <v>59.870000000000005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269</v>
      </c>
      <c r="AU189" s="220" t="s">
        <v>85</v>
      </c>
      <c r="AV189" s="14" t="s">
        <v>168</v>
      </c>
      <c r="AW189" s="14" t="s">
        <v>37</v>
      </c>
      <c r="AX189" s="14" t="s">
        <v>83</v>
      </c>
      <c r="AY189" s="220" t="s">
        <v>163</v>
      </c>
    </row>
    <row r="190" spans="1:65" s="2" customFormat="1" ht="16.5" customHeight="1">
      <c r="A190" s="34"/>
      <c r="B190" s="35"/>
      <c r="C190" s="166" t="s">
        <v>360</v>
      </c>
      <c r="D190" s="166" t="s">
        <v>164</v>
      </c>
      <c r="E190" s="167" t="s">
        <v>406</v>
      </c>
      <c r="F190" s="168" t="s">
        <v>407</v>
      </c>
      <c r="G190" s="169" t="s">
        <v>285</v>
      </c>
      <c r="H190" s="170">
        <v>59.87</v>
      </c>
      <c r="I190" s="171"/>
      <c r="J190" s="172">
        <f>ROUND(I190*H190,2)</f>
        <v>0</v>
      </c>
      <c r="K190" s="173"/>
      <c r="L190" s="39"/>
      <c r="M190" s="174" t="s">
        <v>19</v>
      </c>
      <c r="N190" s="175" t="s">
        <v>46</v>
      </c>
      <c r="O190" s="64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8" t="s">
        <v>168</v>
      </c>
      <c r="AT190" s="178" t="s">
        <v>164</v>
      </c>
      <c r="AU190" s="178" t="s">
        <v>85</v>
      </c>
      <c r="AY190" s="17" t="s">
        <v>163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7" t="s">
        <v>83</v>
      </c>
      <c r="BK190" s="179">
        <f>ROUND(I190*H190,2)</f>
        <v>0</v>
      </c>
      <c r="BL190" s="17" t="s">
        <v>168</v>
      </c>
      <c r="BM190" s="178" t="s">
        <v>785</v>
      </c>
    </row>
    <row r="191" spans="1:47" s="2" customFormat="1" ht="38.4">
      <c r="A191" s="34"/>
      <c r="B191" s="35"/>
      <c r="C191" s="36"/>
      <c r="D191" s="180" t="s">
        <v>170</v>
      </c>
      <c r="E191" s="36"/>
      <c r="F191" s="181" t="s">
        <v>409</v>
      </c>
      <c r="G191" s="36"/>
      <c r="H191" s="36"/>
      <c r="I191" s="182"/>
      <c r="J191" s="36"/>
      <c r="K191" s="36"/>
      <c r="L191" s="39"/>
      <c r="M191" s="183"/>
      <c r="N191" s="184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170</v>
      </c>
      <c r="AU191" s="17" t="s">
        <v>85</v>
      </c>
    </row>
    <row r="192" spans="2:51" s="13" customFormat="1" ht="12">
      <c r="B192" s="199"/>
      <c r="C192" s="200"/>
      <c r="D192" s="180" t="s">
        <v>269</v>
      </c>
      <c r="E192" s="201" t="s">
        <v>19</v>
      </c>
      <c r="F192" s="202" t="s">
        <v>781</v>
      </c>
      <c r="G192" s="200"/>
      <c r="H192" s="203">
        <v>45.07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3" customFormat="1" ht="12">
      <c r="B193" s="199"/>
      <c r="C193" s="200"/>
      <c r="D193" s="180" t="s">
        <v>269</v>
      </c>
      <c r="E193" s="201" t="s">
        <v>19</v>
      </c>
      <c r="F193" s="202" t="s">
        <v>779</v>
      </c>
      <c r="G193" s="200"/>
      <c r="H193" s="203">
        <v>14.8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269</v>
      </c>
      <c r="AU193" s="209" t="s">
        <v>85</v>
      </c>
      <c r="AV193" s="13" t="s">
        <v>85</v>
      </c>
      <c r="AW193" s="13" t="s">
        <v>37</v>
      </c>
      <c r="AX193" s="13" t="s">
        <v>75</v>
      </c>
      <c r="AY193" s="209" t="s">
        <v>163</v>
      </c>
    </row>
    <row r="194" spans="2:51" s="14" customFormat="1" ht="12">
      <c r="B194" s="210"/>
      <c r="C194" s="211"/>
      <c r="D194" s="180" t="s">
        <v>269</v>
      </c>
      <c r="E194" s="212" t="s">
        <v>19</v>
      </c>
      <c r="F194" s="213" t="s">
        <v>271</v>
      </c>
      <c r="G194" s="211"/>
      <c r="H194" s="214">
        <v>59.870000000000005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269</v>
      </c>
      <c r="AU194" s="220" t="s">
        <v>85</v>
      </c>
      <c r="AV194" s="14" t="s">
        <v>168</v>
      </c>
      <c r="AW194" s="14" t="s">
        <v>37</v>
      </c>
      <c r="AX194" s="14" t="s">
        <v>83</v>
      </c>
      <c r="AY194" s="220" t="s">
        <v>163</v>
      </c>
    </row>
    <row r="195" spans="1:65" s="2" customFormat="1" ht="16.5" customHeight="1">
      <c r="A195" s="34"/>
      <c r="B195" s="35"/>
      <c r="C195" s="166" t="s">
        <v>176</v>
      </c>
      <c r="D195" s="166" t="s">
        <v>164</v>
      </c>
      <c r="E195" s="167" t="s">
        <v>411</v>
      </c>
      <c r="F195" s="168" t="s">
        <v>390</v>
      </c>
      <c r="G195" s="169" t="s">
        <v>285</v>
      </c>
      <c r="H195" s="170">
        <v>119.07</v>
      </c>
      <c r="I195" s="171"/>
      <c r="J195" s="172">
        <f>ROUND(I195*H195,2)</f>
        <v>0</v>
      </c>
      <c r="K195" s="173"/>
      <c r="L195" s="39"/>
      <c r="M195" s="174" t="s">
        <v>19</v>
      </c>
      <c r="N195" s="175" t="s">
        <v>46</v>
      </c>
      <c r="O195" s="64"/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8" t="s">
        <v>168</v>
      </c>
      <c r="AT195" s="178" t="s">
        <v>164</v>
      </c>
      <c r="AU195" s="178" t="s">
        <v>85</v>
      </c>
      <c r="AY195" s="17" t="s">
        <v>163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7" t="s">
        <v>83</v>
      </c>
      <c r="BK195" s="179">
        <f>ROUND(I195*H195,2)</f>
        <v>0</v>
      </c>
      <c r="BL195" s="17" t="s">
        <v>168</v>
      </c>
      <c r="BM195" s="178" t="s">
        <v>786</v>
      </c>
    </row>
    <row r="196" spans="1:47" s="2" customFormat="1" ht="12">
      <c r="A196" s="34"/>
      <c r="B196" s="35"/>
      <c r="C196" s="36"/>
      <c r="D196" s="197" t="s">
        <v>267</v>
      </c>
      <c r="E196" s="36"/>
      <c r="F196" s="198" t="s">
        <v>413</v>
      </c>
      <c r="G196" s="36"/>
      <c r="H196" s="36"/>
      <c r="I196" s="182"/>
      <c r="J196" s="36"/>
      <c r="K196" s="36"/>
      <c r="L196" s="39"/>
      <c r="M196" s="183"/>
      <c r="N196" s="184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267</v>
      </c>
      <c r="AU196" s="17" t="s">
        <v>85</v>
      </c>
    </row>
    <row r="197" spans="1:47" s="2" customFormat="1" ht="28.8">
      <c r="A197" s="34"/>
      <c r="B197" s="35"/>
      <c r="C197" s="36"/>
      <c r="D197" s="180" t="s">
        <v>170</v>
      </c>
      <c r="E197" s="36"/>
      <c r="F197" s="181" t="s">
        <v>414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170</v>
      </c>
      <c r="AU197" s="17" t="s">
        <v>85</v>
      </c>
    </row>
    <row r="198" spans="2:51" s="13" customFormat="1" ht="12">
      <c r="B198" s="199"/>
      <c r="C198" s="200"/>
      <c r="D198" s="180" t="s">
        <v>269</v>
      </c>
      <c r="E198" s="201" t="s">
        <v>19</v>
      </c>
      <c r="F198" s="202" t="s">
        <v>787</v>
      </c>
      <c r="G198" s="200"/>
      <c r="H198" s="203">
        <v>119.07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269</v>
      </c>
      <c r="AU198" s="209" t="s">
        <v>85</v>
      </c>
      <c r="AV198" s="13" t="s">
        <v>85</v>
      </c>
      <c r="AW198" s="13" t="s">
        <v>37</v>
      </c>
      <c r="AX198" s="13" t="s">
        <v>75</v>
      </c>
      <c r="AY198" s="209" t="s">
        <v>163</v>
      </c>
    </row>
    <row r="199" spans="2:51" s="14" customFormat="1" ht="12">
      <c r="B199" s="210"/>
      <c r="C199" s="211"/>
      <c r="D199" s="180" t="s">
        <v>269</v>
      </c>
      <c r="E199" s="212" t="s">
        <v>19</v>
      </c>
      <c r="F199" s="213" t="s">
        <v>271</v>
      </c>
      <c r="G199" s="211"/>
      <c r="H199" s="214">
        <v>119.07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269</v>
      </c>
      <c r="AU199" s="220" t="s">
        <v>85</v>
      </c>
      <c r="AV199" s="14" t="s">
        <v>168</v>
      </c>
      <c r="AW199" s="14" t="s">
        <v>37</v>
      </c>
      <c r="AX199" s="14" t="s">
        <v>83</v>
      </c>
      <c r="AY199" s="220" t="s">
        <v>163</v>
      </c>
    </row>
    <row r="200" spans="2:63" s="11" customFormat="1" ht="22.95" customHeight="1">
      <c r="B200" s="152"/>
      <c r="C200" s="153"/>
      <c r="D200" s="154" t="s">
        <v>74</v>
      </c>
      <c r="E200" s="195" t="s">
        <v>416</v>
      </c>
      <c r="F200" s="195" t="s">
        <v>417</v>
      </c>
      <c r="G200" s="153"/>
      <c r="H200" s="153"/>
      <c r="I200" s="156"/>
      <c r="J200" s="196">
        <f>BK200</f>
        <v>0</v>
      </c>
      <c r="K200" s="153"/>
      <c r="L200" s="158"/>
      <c r="M200" s="159"/>
      <c r="N200" s="160"/>
      <c r="O200" s="160"/>
      <c r="P200" s="161">
        <f>SUM(P201:P207)</f>
        <v>0</v>
      </c>
      <c r="Q200" s="160"/>
      <c r="R200" s="161">
        <f>SUM(R201:R207)</f>
        <v>0</v>
      </c>
      <c r="S200" s="160"/>
      <c r="T200" s="162">
        <f>SUM(T201:T207)</f>
        <v>0</v>
      </c>
      <c r="AR200" s="163" t="s">
        <v>83</v>
      </c>
      <c r="AT200" s="164" t="s">
        <v>74</v>
      </c>
      <c r="AU200" s="164" t="s">
        <v>83</v>
      </c>
      <c r="AY200" s="163" t="s">
        <v>163</v>
      </c>
      <c r="BK200" s="165">
        <f>SUM(BK201:BK207)</f>
        <v>0</v>
      </c>
    </row>
    <row r="201" spans="1:65" s="2" customFormat="1" ht="24.15" customHeight="1">
      <c r="A201" s="34"/>
      <c r="B201" s="35"/>
      <c r="C201" s="166" t="s">
        <v>199</v>
      </c>
      <c r="D201" s="166" t="s">
        <v>164</v>
      </c>
      <c r="E201" s="167" t="s">
        <v>419</v>
      </c>
      <c r="F201" s="168" t="s">
        <v>420</v>
      </c>
      <c r="G201" s="169" t="s">
        <v>328</v>
      </c>
      <c r="H201" s="170">
        <v>47.792</v>
      </c>
      <c r="I201" s="171"/>
      <c r="J201" s="172">
        <f>ROUND(I201*H201,2)</f>
        <v>0</v>
      </c>
      <c r="K201" s="173"/>
      <c r="L201" s="39"/>
      <c r="M201" s="174" t="s">
        <v>19</v>
      </c>
      <c r="N201" s="175" t="s">
        <v>46</v>
      </c>
      <c r="O201" s="64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78" t="s">
        <v>168</v>
      </c>
      <c r="AT201" s="178" t="s">
        <v>164</v>
      </c>
      <c r="AU201" s="178" t="s">
        <v>85</v>
      </c>
      <c r="AY201" s="17" t="s">
        <v>163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7" t="s">
        <v>83</v>
      </c>
      <c r="BK201" s="179">
        <f>ROUND(I201*H201,2)</f>
        <v>0</v>
      </c>
      <c r="BL201" s="17" t="s">
        <v>168</v>
      </c>
      <c r="BM201" s="178" t="s">
        <v>788</v>
      </c>
    </row>
    <row r="202" spans="1:47" s="2" customFormat="1" ht="12">
      <c r="A202" s="34"/>
      <c r="B202" s="35"/>
      <c r="C202" s="36"/>
      <c r="D202" s="197" t="s">
        <v>267</v>
      </c>
      <c r="E202" s="36"/>
      <c r="F202" s="198" t="s">
        <v>422</v>
      </c>
      <c r="G202" s="36"/>
      <c r="H202" s="36"/>
      <c r="I202" s="182"/>
      <c r="J202" s="36"/>
      <c r="K202" s="36"/>
      <c r="L202" s="39"/>
      <c r="M202" s="183"/>
      <c r="N202" s="184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267</v>
      </c>
      <c r="AU202" s="17" t="s">
        <v>85</v>
      </c>
    </row>
    <row r="203" spans="1:65" s="2" customFormat="1" ht="24.15" customHeight="1">
      <c r="A203" s="34"/>
      <c r="B203" s="35"/>
      <c r="C203" s="166" t="s">
        <v>189</v>
      </c>
      <c r="D203" s="166" t="s">
        <v>164</v>
      </c>
      <c r="E203" s="167" t="s">
        <v>424</v>
      </c>
      <c r="F203" s="168" t="s">
        <v>425</v>
      </c>
      <c r="G203" s="169" t="s">
        <v>328</v>
      </c>
      <c r="H203" s="170">
        <v>908.048</v>
      </c>
      <c r="I203" s="171"/>
      <c r="J203" s="172">
        <f>ROUND(I203*H203,2)</f>
        <v>0</v>
      </c>
      <c r="K203" s="173"/>
      <c r="L203" s="39"/>
      <c r="M203" s="174" t="s">
        <v>19</v>
      </c>
      <c r="N203" s="175" t="s">
        <v>46</v>
      </c>
      <c r="O203" s="64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78" t="s">
        <v>168</v>
      </c>
      <c r="AT203" s="178" t="s">
        <v>164</v>
      </c>
      <c r="AU203" s="178" t="s">
        <v>85</v>
      </c>
      <c r="AY203" s="17" t="s">
        <v>163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7" t="s">
        <v>83</v>
      </c>
      <c r="BK203" s="179">
        <f>ROUND(I203*H203,2)</f>
        <v>0</v>
      </c>
      <c r="BL203" s="17" t="s">
        <v>168</v>
      </c>
      <c r="BM203" s="178" t="s">
        <v>789</v>
      </c>
    </row>
    <row r="204" spans="1:47" s="2" customFormat="1" ht="12">
      <c r="A204" s="34"/>
      <c r="B204" s="35"/>
      <c r="C204" s="36"/>
      <c r="D204" s="197" t="s">
        <v>267</v>
      </c>
      <c r="E204" s="36"/>
      <c r="F204" s="198" t="s">
        <v>427</v>
      </c>
      <c r="G204" s="36"/>
      <c r="H204" s="36"/>
      <c r="I204" s="182"/>
      <c r="J204" s="36"/>
      <c r="K204" s="36"/>
      <c r="L204" s="39"/>
      <c r="M204" s="183"/>
      <c r="N204" s="184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267</v>
      </c>
      <c r="AU204" s="17" t="s">
        <v>85</v>
      </c>
    </row>
    <row r="205" spans="2:51" s="13" customFormat="1" ht="12">
      <c r="B205" s="199"/>
      <c r="C205" s="200"/>
      <c r="D205" s="180" t="s">
        <v>269</v>
      </c>
      <c r="E205" s="200"/>
      <c r="F205" s="202" t="s">
        <v>790</v>
      </c>
      <c r="G205" s="200"/>
      <c r="H205" s="203">
        <v>908.048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269</v>
      </c>
      <c r="AU205" s="209" t="s">
        <v>85</v>
      </c>
      <c r="AV205" s="13" t="s">
        <v>85</v>
      </c>
      <c r="AW205" s="13" t="s">
        <v>4</v>
      </c>
      <c r="AX205" s="13" t="s">
        <v>83</v>
      </c>
      <c r="AY205" s="209" t="s">
        <v>163</v>
      </c>
    </row>
    <row r="206" spans="1:65" s="2" customFormat="1" ht="24.15" customHeight="1">
      <c r="A206" s="34"/>
      <c r="B206" s="35"/>
      <c r="C206" s="166" t="s">
        <v>7</v>
      </c>
      <c r="D206" s="166" t="s">
        <v>164</v>
      </c>
      <c r="E206" s="167" t="s">
        <v>430</v>
      </c>
      <c r="F206" s="168" t="s">
        <v>431</v>
      </c>
      <c r="G206" s="169" t="s">
        <v>328</v>
      </c>
      <c r="H206" s="170">
        <v>47.792</v>
      </c>
      <c r="I206" s="171"/>
      <c r="J206" s="172">
        <f>ROUND(I206*H206,2)</f>
        <v>0</v>
      </c>
      <c r="K206" s="173"/>
      <c r="L206" s="39"/>
      <c r="M206" s="174" t="s">
        <v>19</v>
      </c>
      <c r="N206" s="175" t="s">
        <v>46</v>
      </c>
      <c r="O206" s="64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78" t="s">
        <v>168</v>
      </c>
      <c r="AT206" s="178" t="s">
        <v>164</v>
      </c>
      <c r="AU206" s="178" t="s">
        <v>85</v>
      </c>
      <c r="AY206" s="17" t="s">
        <v>163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7" t="s">
        <v>83</v>
      </c>
      <c r="BK206" s="179">
        <f>ROUND(I206*H206,2)</f>
        <v>0</v>
      </c>
      <c r="BL206" s="17" t="s">
        <v>168</v>
      </c>
      <c r="BM206" s="178" t="s">
        <v>791</v>
      </c>
    </row>
    <row r="207" spans="1:47" s="2" customFormat="1" ht="12">
      <c r="A207" s="34"/>
      <c r="B207" s="35"/>
      <c r="C207" s="36"/>
      <c r="D207" s="197" t="s">
        <v>267</v>
      </c>
      <c r="E207" s="36"/>
      <c r="F207" s="198" t="s">
        <v>433</v>
      </c>
      <c r="G207" s="36"/>
      <c r="H207" s="36"/>
      <c r="I207" s="182"/>
      <c r="J207" s="36"/>
      <c r="K207" s="36"/>
      <c r="L207" s="39"/>
      <c r="M207" s="183"/>
      <c r="N207" s="184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267</v>
      </c>
      <c r="AU207" s="17" t="s">
        <v>85</v>
      </c>
    </row>
    <row r="208" spans="2:63" s="11" customFormat="1" ht="22.95" customHeight="1">
      <c r="B208" s="152"/>
      <c r="C208" s="153"/>
      <c r="D208" s="154" t="s">
        <v>74</v>
      </c>
      <c r="E208" s="195" t="s">
        <v>434</v>
      </c>
      <c r="F208" s="195" t="s">
        <v>435</v>
      </c>
      <c r="G208" s="153"/>
      <c r="H208" s="153"/>
      <c r="I208" s="156"/>
      <c r="J208" s="196">
        <f>BK208</f>
        <v>0</v>
      </c>
      <c r="K208" s="153"/>
      <c r="L208" s="158"/>
      <c r="M208" s="159"/>
      <c r="N208" s="160"/>
      <c r="O208" s="160"/>
      <c r="P208" s="161">
        <f>SUM(P209:P210)</f>
        <v>0</v>
      </c>
      <c r="Q208" s="160"/>
      <c r="R208" s="161">
        <f>SUM(R209:R210)</f>
        <v>0</v>
      </c>
      <c r="S208" s="160"/>
      <c r="T208" s="162">
        <f>SUM(T209:T210)</f>
        <v>0</v>
      </c>
      <c r="AR208" s="163" t="s">
        <v>83</v>
      </c>
      <c r="AT208" s="164" t="s">
        <v>74</v>
      </c>
      <c r="AU208" s="164" t="s">
        <v>83</v>
      </c>
      <c r="AY208" s="163" t="s">
        <v>163</v>
      </c>
      <c r="BK208" s="165">
        <f>SUM(BK209:BK210)</f>
        <v>0</v>
      </c>
    </row>
    <row r="209" spans="1:65" s="2" customFormat="1" ht="21.75" customHeight="1">
      <c r="A209" s="34"/>
      <c r="B209" s="35"/>
      <c r="C209" s="166" t="s">
        <v>388</v>
      </c>
      <c r="D209" s="166" t="s">
        <v>164</v>
      </c>
      <c r="E209" s="167" t="s">
        <v>437</v>
      </c>
      <c r="F209" s="168" t="s">
        <v>438</v>
      </c>
      <c r="G209" s="169" t="s">
        <v>328</v>
      </c>
      <c r="H209" s="170">
        <v>83.612</v>
      </c>
      <c r="I209" s="171"/>
      <c r="J209" s="172">
        <f>ROUND(I209*H209,2)</f>
        <v>0</v>
      </c>
      <c r="K209" s="173"/>
      <c r="L209" s="39"/>
      <c r="M209" s="174" t="s">
        <v>19</v>
      </c>
      <c r="N209" s="175" t="s">
        <v>46</v>
      </c>
      <c r="O209" s="64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78" t="s">
        <v>168</v>
      </c>
      <c r="AT209" s="178" t="s">
        <v>164</v>
      </c>
      <c r="AU209" s="178" t="s">
        <v>85</v>
      </c>
      <c r="AY209" s="17" t="s">
        <v>163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7" t="s">
        <v>83</v>
      </c>
      <c r="BK209" s="179">
        <f>ROUND(I209*H209,2)</f>
        <v>0</v>
      </c>
      <c r="BL209" s="17" t="s">
        <v>168</v>
      </c>
      <c r="BM209" s="178" t="s">
        <v>792</v>
      </c>
    </row>
    <row r="210" spans="1:47" s="2" customFormat="1" ht="12">
      <c r="A210" s="34"/>
      <c r="B210" s="35"/>
      <c r="C210" s="36"/>
      <c r="D210" s="197" t="s">
        <v>267</v>
      </c>
      <c r="E210" s="36"/>
      <c r="F210" s="198" t="s">
        <v>440</v>
      </c>
      <c r="G210" s="36"/>
      <c r="H210" s="36"/>
      <c r="I210" s="182"/>
      <c r="J210" s="36"/>
      <c r="K210" s="36"/>
      <c r="L210" s="39"/>
      <c r="M210" s="185"/>
      <c r="N210" s="186"/>
      <c r="O210" s="187"/>
      <c r="P210" s="187"/>
      <c r="Q210" s="187"/>
      <c r="R210" s="187"/>
      <c r="S210" s="187"/>
      <c r="T210" s="188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267</v>
      </c>
      <c r="AU210" s="17" t="s">
        <v>85</v>
      </c>
    </row>
    <row r="211" spans="1:31" s="2" customFormat="1" ht="6.9" customHeight="1">
      <c r="A211" s="34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39"/>
      <c r="M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</sheetData>
  <sheetProtection algorithmName="SHA-512" hashValue="1QoOU3Fvx1V1Df8Q5ysQ6vLxcQhqPoDZ52ckoldxw7Ap1dmvmBoB7xSxZqc7EOlO136F+IVlVKSzX7rT1j0lxA==" saltValue="JIveRfiXZXBwSlGtD34vaQeZlWgM8SDX0ywOHFG86eopp96OeI3AdbzfsRsDjUWjfmwKzxOdxmuiyfWkth5dRg==" spinCount="100000" sheet="1" objects="1" scenarios="1" formatColumns="0" formatRows="0" autoFilter="0"/>
  <autoFilter ref="C85:K21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751137"/>
    <hyperlink ref="F107" r:id="rId5" display="https://podminky.urs.cz/item/CS_URS_2021_02/162751139"/>
    <hyperlink ref="F113" r:id="rId6" display="https://podminky.urs.cz/item/CS_URS_2021_02/171251201"/>
    <hyperlink ref="F123" r:id="rId7" display="https://podminky.urs.cz/item/CS_URS_2021_02/321213345"/>
    <hyperlink ref="F128" r:id="rId8" display="https://podminky.urs.cz/item/CS_URS_2021_02/321321116"/>
    <hyperlink ref="F132" r:id="rId9" display="https://podminky.urs.cz/item/CS_URS_2021_02/321351010"/>
    <hyperlink ref="F136" r:id="rId10" display="https://podminky.urs.cz/item/CS_URS_2021_02/321352010"/>
    <hyperlink ref="F140" r:id="rId11" display="https://podminky.urs.cz/item/CS_URS_2021_02/321366112"/>
    <hyperlink ref="F149" r:id="rId12" display="https://podminky.urs.cz/item/CS_URS_2021_02/462514161"/>
    <hyperlink ref="F154" r:id="rId13" display="https://podminky.urs.cz/item/CS_URS_2021_02/462514169"/>
    <hyperlink ref="F159" r:id="rId14" display="https://podminky.urs.cz/item/CS_URS_2021_02/465511513"/>
    <hyperlink ref="F167" r:id="rId15" display="https://podminky.urs.cz/item/CS_URS_2021_02/938903111"/>
    <hyperlink ref="F171" r:id="rId16" display="https://podminky.urs.cz/item/CS_URS_2021_02/938903113"/>
    <hyperlink ref="F175" r:id="rId17" display="https://podminky.urs.cz/item/CS_URS_2021_02/985131111"/>
    <hyperlink ref="F181" r:id="rId18" display="https://podminky.urs.cz/item/CS_URS_2021_02/985232111"/>
    <hyperlink ref="F186" r:id="rId19" display="https://podminky.urs.cz/item/CS_URS_2021_02/985233111"/>
    <hyperlink ref="F196" r:id="rId20" display="https://podminky.urs.cz/item/CS_URS_2021_02/R985131111"/>
    <hyperlink ref="F202" r:id="rId21" display="https://podminky.urs.cz/item/CS_URS_2021_02/997002511"/>
    <hyperlink ref="F204" r:id="rId22" display="https://podminky.urs.cz/item/CS_URS_2021_02/997002519"/>
    <hyperlink ref="F207" r:id="rId23" display="https://podminky.urs.cz/item/CS_URS_2021_02/997013601"/>
    <hyperlink ref="F210" r:id="rId24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118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793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ROUND((SUM(BE86:BE210)),2)</f>
        <v>0</v>
      </c>
      <c r="G33" s="34"/>
      <c r="H33" s="34"/>
      <c r="I33" s="118">
        <v>0.21</v>
      </c>
      <c r="J33" s="117">
        <f>ROUND(((SUM(BE86:BE210))*I33),2)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ROUND((SUM(BF86:BF210)),2)</f>
        <v>0</v>
      </c>
      <c r="G34" s="34"/>
      <c r="H34" s="34"/>
      <c r="I34" s="118">
        <v>0.15</v>
      </c>
      <c r="J34" s="117">
        <f>ROUND(((SUM(BF86:BF210))*I34),2)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ROUND((SUM(BG86:BG210)),2)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ROUND((SUM(BH86:BH210)),2)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ROUND((SUM(BI86:BI210)),2)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3.5 - SO 037 - ř.km 32,310 - oprava spádového stupně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J121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J147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J165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J200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J208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7" t="str">
        <f>E7</f>
        <v>Desná, Loučná nad Desnou - oprava zdí a koryta toku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2" t="str">
        <f>E9</f>
        <v>3.5 - SO 037 - ř.km 32,310 - oprava spádového stupně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5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77.22649196809999</v>
      </c>
      <c r="S86" s="72"/>
      <c r="T86" s="150">
        <f>T87</f>
        <v>48.11294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P88+P121+P147+P165+P200+P208</f>
        <v>0</v>
      </c>
      <c r="Q87" s="160"/>
      <c r="R87" s="161">
        <f>R88+R121+R147+R165+R200+R208</f>
        <v>77.22649196809999</v>
      </c>
      <c r="S87" s="160"/>
      <c r="T87" s="162">
        <f>T88+T121+T147+T165+T200+T208</f>
        <v>48.11294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BK88+BK121+BK147+BK165+BK200+BK208</f>
        <v>0</v>
      </c>
    </row>
    <row r="88" spans="2:63" s="11" customFormat="1" ht="22.95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SUM(P89:P120)</f>
        <v>0</v>
      </c>
      <c r="Q88" s="160"/>
      <c r="R88" s="161">
        <f>SUM(R89:R120)</f>
        <v>0</v>
      </c>
      <c r="S88" s="160"/>
      <c r="T88" s="162">
        <f>SUM(T89:T120)</f>
        <v>43.2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SUM(BK89:BK120)</f>
        <v>0</v>
      </c>
    </row>
    <row r="89" spans="1:65" s="2" customFormat="1" ht="37.95" customHeight="1">
      <c r="A89" s="34"/>
      <c r="B89" s="35"/>
      <c r="C89" s="166" t="s">
        <v>405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17.28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43.2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794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748</v>
      </c>
      <c r="G91" s="200"/>
      <c r="H91" s="203">
        <v>17.28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17.28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95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18.19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795</v>
      </c>
    </row>
    <row r="94" spans="1:47" s="2" customFormat="1" ht="1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796</v>
      </c>
      <c r="G95" s="200"/>
      <c r="H95" s="203">
        <v>18.19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18.19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22.8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797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798</v>
      </c>
      <c r="G99" s="200"/>
      <c r="H99" s="203">
        <v>22.8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22.8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95" customHeight="1">
      <c r="A101" s="34"/>
      <c r="B101" s="35"/>
      <c r="C101" s="166" t="s">
        <v>168</v>
      </c>
      <c r="D101" s="166" t="s">
        <v>164</v>
      </c>
      <c r="E101" s="167" t="s">
        <v>595</v>
      </c>
      <c r="F101" s="168" t="s">
        <v>596</v>
      </c>
      <c r="G101" s="169" t="s">
        <v>265</v>
      </c>
      <c r="H101" s="170">
        <v>40.99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799</v>
      </c>
    </row>
    <row r="102" spans="1:47" s="2" customFormat="1" ht="12">
      <c r="A102" s="34"/>
      <c r="B102" s="35"/>
      <c r="C102" s="36"/>
      <c r="D102" s="197" t="s">
        <v>267</v>
      </c>
      <c r="E102" s="36"/>
      <c r="F102" s="198" t="s">
        <v>598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2:51" s="13" customFormat="1" ht="12">
      <c r="B103" s="199"/>
      <c r="C103" s="200"/>
      <c r="D103" s="180" t="s">
        <v>269</v>
      </c>
      <c r="E103" s="201" t="s">
        <v>19</v>
      </c>
      <c r="F103" s="202" t="s">
        <v>796</v>
      </c>
      <c r="G103" s="200"/>
      <c r="H103" s="203">
        <v>18.19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798</v>
      </c>
      <c r="G104" s="200"/>
      <c r="H104" s="203">
        <v>22.8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40.99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37.95" customHeight="1">
      <c r="A106" s="34"/>
      <c r="B106" s="35"/>
      <c r="C106" s="166" t="s">
        <v>162</v>
      </c>
      <c r="D106" s="166" t="s">
        <v>164</v>
      </c>
      <c r="E106" s="167" t="s">
        <v>599</v>
      </c>
      <c r="F106" s="168" t="s">
        <v>600</v>
      </c>
      <c r="G106" s="169" t="s">
        <v>265</v>
      </c>
      <c r="H106" s="170">
        <v>409.9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800</v>
      </c>
    </row>
    <row r="107" spans="1:47" s="2" customFormat="1" ht="12">
      <c r="A107" s="34"/>
      <c r="B107" s="35"/>
      <c r="C107" s="36"/>
      <c r="D107" s="197" t="s">
        <v>267</v>
      </c>
      <c r="E107" s="36"/>
      <c r="F107" s="198" t="s">
        <v>602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2">
      <c r="B108" s="199"/>
      <c r="C108" s="200"/>
      <c r="D108" s="180" t="s">
        <v>269</v>
      </c>
      <c r="E108" s="201" t="s">
        <v>19</v>
      </c>
      <c r="F108" s="202" t="s">
        <v>796</v>
      </c>
      <c r="G108" s="200"/>
      <c r="H108" s="203">
        <v>18.19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3" customFormat="1" ht="12">
      <c r="B109" s="199"/>
      <c r="C109" s="200"/>
      <c r="D109" s="180" t="s">
        <v>269</v>
      </c>
      <c r="E109" s="201" t="s">
        <v>19</v>
      </c>
      <c r="F109" s="202" t="s">
        <v>798</v>
      </c>
      <c r="G109" s="200"/>
      <c r="H109" s="203">
        <v>22.8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4" customFormat="1" ht="12">
      <c r="B110" s="210"/>
      <c r="C110" s="211"/>
      <c r="D110" s="180" t="s">
        <v>269</v>
      </c>
      <c r="E110" s="212" t="s">
        <v>19</v>
      </c>
      <c r="F110" s="213" t="s">
        <v>271</v>
      </c>
      <c r="G110" s="211"/>
      <c r="H110" s="214">
        <v>40.99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269</v>
      </c>
      <c r="AU110" s="220" t="s">
        <v>85</v>
      </c>
      <c r="AV110" s="14" t="s">
        <v>168</v>
      </c>
      <c r="AW110" s="14" t="s">
        <v>37</v>
      </c>
      <c r="AX110" s="14" t="s">
        <v>83</v>
      </c>
      <c r="AY110" s="220" t="s">
        <v>163</v>
      </c>
    </row>
    <row r="111" spans="2:51" s="13" customFormat="1" ht="12">
      <c r="B111" s="199"/>
      <c r="C111" s="200"/>
      <c r="D111" s="180" t="s">
        <v>269</v>
      </c>
      <c r="E111" s="200"/>
      <c r="F111" s="202" t="s">
        <v>801</v>
      </c>
      <c r="G111" s="200"/>
      <c r="H111" s="203">
        <v>409.9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4</v>
      </c>
      <c r="AX111" s="13" t="s">
        <v>83</v>
      </c>
      <c r="AY111" s="209" t="s">
        <v>163</v>
      </c>
    </row>
    <row r="112" spans="1:65" s="2" customFormat="1" ht="24.15" customHeight="1">
      <c r="A112" s="34"/>
      <c r="B112" s="35"/>
      <c r="C112" s="166" t="s">
        <v>194</v>
      </c>
      <c r="D112" s="166" t="s">
        <v>164</v>
      </c>
      <c r="E112" s="167" t="s">
        <v>453</v>
      </c>
      <c r="F112" s="168" t="s">
        <v>454</v>
      </c>
      <c r="G112" s="169" t="s">
        <v>265</v>
      </c>
      <c r="H112" s="170">
        <v>40.99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802</v>
      </c>
    </row>
    <row r="113" spans="1:47" s="2" customFormat="1" ht="12">
      <c r="A113" s="34"/>
      <c r="B113" s="35"/>
      <c r="C113" s="36"/>
      <c r="D113" s="197" t="s">
        <v>267</v>
      </c>
      <c r="E113" s="36"/>
      <c r="F113" s="198" t="s">
        <v>456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2:51" s="13" customFormat="1" ht="12">
      <c r="B114" s="199"/>
      <c r="C114" s="200"/>
      <c r="D114" s="180" t="s">
        <v>269</v>
      </c>
      <c r="E114" s="201" t="s">
        <v>19</v>
      </c>
      <c r="F114" s="202" t="s">
        <v>796</v>
      </c>
      <c r="G114" s="200"/>
      <c r="H114" s="203">
        <v>18.19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2">
      <c r="B115" s="199"/>
      <c r="C115" s="200"/>
      <c r="D115" s="180" t="s">
        <v>269</v>
      </c>
      <c r="E115" s="201" t="s">
        <v>19</v>
      </c>
      <c r="F115" s="202" t="s">
        <v>798</v>
      </c>
      <c r="G115" s="200"/>
      <c r="H115" s="203">
        <v>22.8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40.99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16.5" customHeight="1">
      <c r="A117" s="34"/>
      <c r="B117" s="35"/>
      <c r="C117" s="166" t="s">
        <v>203</v>
      </c>
      <c r="D117" s="166" t="s">
        <v>164</v>
      </c>
      <c r="E117" s="167" t="s">
        <v>457</v>
      </c>
      <c r="F117" s="168" t="s">
        <v>458</v>
      </c>
      <c r="G117" s="169" t="s">
        <v>265</v>
      </c>
      <c r="H117" s="170">
        <v>40.99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803</v>
      </c>
    </row>
    <row r="118" spans="2:51" s="13" customFormat="1" ht="12">
      <c r="B118" s="199"/>
      <c r="C118" s="200"/>
      <c r="D118" s="180" t="s">
        <v>269</v>
      </c>
      <c r="E118" s="201" t="s">
        <v>19</v>
      </c>
      <c r="F118" s="202" t="s">
        <v>796</v>
      </c>
      <c r="G118" s="200"/>
      <c r="H118" s="203">
        <v>18.19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3" customFormat="1" ht="12">
      <c r="B119" s="199"/>
      <c r="C119" s="200"/>
      <c r="D119" s="180" t="s">
        <v>269</v>
      </c>
      <c r="E119" s="201" t="s">
        <v>19</v>
      </c>
      <c r="F119" s="202" t="s">
        <v>798</v>
      </c>
      <c r="G119" s="200"/>
      <c r="H119" s="203">
        <v>22.8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4" customFormat="1" ht="12">
      <c r="B120" s="210"/>
      <c r="C120" s="211"/>
      <c r="D120" s="180" t="s">
        <v>269</v>
      </c>
      <c r="E120" s="212" t="s">
        <v>19</v>
      </c>
      <c r="F120" s="213" t="s">
        <v>271</v>
      </c>
      <c r="G120" s="211"/>
      <c r="H120" s="214">
        <v>40.99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269</v>
      </c>
      <c r="AU120" s="220" t="s">
        <v>85</v>
      </c>
      <c r="AV120" s="14" t="s">
        <v>168</v>
      </c>
      <c r="AW120" s="14" t="s">
        <v>37</v>
      </c>
      <c r="AX120" s="14" t="s">
        <v>83</v>
      </c>
      <c r="AY120" s="220" t="s">
        <v>163</v>
      </c>
    </row>
    <row r="121" spans="2:63" s="11" customFormat="1" ht="22.95" customHeight="1">
      <c r="B121" s="152"/>
      <c r="C121" s="153"/>
      <c r="D121" s="154" t="s">
        <v>74</v>
      </c>
      <c r="E121" s="195" t="s">
        <v>180</v>
      </c>
      <c r="F121" s="195" t="s">
        <v>302</v>
      </c>
      <c r="G121" s="153"/>
      <c r="H121" s="153"/>
      <c r="I121" s="156"/>
      <c r="J121" s="196">
        <f>BK121</f>
        <v>0</v>
      </c>
      <c r="K121" s="153"/>
      <c r="L121" s="158"/>
      <c r="M121" s="159"/>
      <c r="N121" s="160"/>
      <c r="O121" s="160"/>
      <c r="P121" s="161">
        <f>SUM(P122:P146)</f>
        <v>0</v>
      </c>
      <c r="Q121" s="160"/>
      <c r="R121" s="161">
        <f>SUM(R122:R146)</f>
        <v>7.2574431881</v>
      </c>
      <c r="S121" s="160"/>
      <c r="T121" s="162">
        <f>SUM(T122:T146)</f>
        <v>0</v>
      </c>
      <c r="AR121" s="163" t="s">
        <v>83</v>
      </c>
      <c r="AT121" s="164" t="s">
        <v>74</v>
      </c>
      <c r="AU121" s="164" t="s">
        <v>83</v>
      </c>
      <c r="AY121" s="163" t="s">
        <v>163</v>
      </c>
      <c r="BK121" s="165">
        <f>SUM(BK122:BK146)</f>
        <v>0</v>
      </c>
    </row>
    <row r="122" spans="1:65" s="2" customFormat="1" ht="44.25" customHeight="1">
      <c r="A122" s="34"/>
      <c r="B122" s="35"/>
      <c r="C122" s="166" t="s">
        <v>208</v>
      </c>
      <c r="D122" s="166" t="s">
        <v>164</v>
      </c>
      <c r="E122" s="167" t="s">
        <v>303</v>
      </c>
      <c r="F122" s="168" t="s">
        <v>304</v>
      </c>
      <c r="G122" s="169" t="s">
        <v>265</v>
      </c>
      <c r="H122" s="170">
        <v>1.54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3.11388382</v>
      </c>
      <c r="R122" s="176">
        <f>Q122*H122</f>
        <v>4.7953810828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804</v>
      </c>
    </row>
    <row r="123" spans="1:47" s="2" customFormat="1" ht="12">
      <c r="A123" s="34"/>
      <c r="B123" s="35"/>
      <c r="C123" s="36"/>
      <c r="D123" s="197" t="s">
        <v>267</v>
      </c>
      <c r="E123" s="36"/>
      <c r="F123" s="198" t="s">
        <v>306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2:51" s="13" customFormat="1" ht="12">
      <c r="B124" s="199"/>
      <c r="C124" s="200"/>
      <c r="D124" s="180" t="s">
        <v>269</v>
      </c>
      <c r="E124" s="201" t="s">
        <v>19</v>
      </c>
      <c r="F124" s="202" t="s">
        <v>546</v>
      </c>
      <c r="G124" s="200"/>
      <c r="H124" s="203">
        <v>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759</v>
      </c>
      <c r="G125" s="200"/>
      <c r="H125" s="203">
        <v>0.54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1.54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1:65" s="2" customFormat="1" ht="37.95" customHeight="1">
      <c r="A127" s="34"/>
      <c r="B127" s="35"/>
      <c r="C127" s="166" t="s">
        <v>410</v>
      </c>
      <c r="D127" s="166" t="s">
        <v>164</v>
      </c>
      <c r="E127" s="167" t="s">
        <v>309</v>
      </c>
      <c r="F127" s="168" t="s">
        <v>310</v>
      </c>
      <c r="G127" s="169" t="s">
        <v>265</v>
      </c>
      <c r="H127" s="170">
        <v>16.875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805</v>
      </c>
    </row>
    <row r="128" spans="1:47" s="2" customFormat="1" ht="12">
      <c r="A128" s="34"/>
      <c r="B128" s="35"/>
      <c r="C128" s="36"/>
      <c r="D128" s="197" t="s">
        <v>267</v>
      </c>
      <c r="E128" s="36"/>
      <c r="F128" s="198" t="s">
        <v>312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2:51" s="13" customFormat="1" ht="12">
      <c r="B129" s="199"/>
      <c r="C129" s="200"/>
      <c r="D129" s="180" t="s">
        <v>269</v>
      </c>
      <c r="E129" s="201" t="s">
        <v>19</v>
      </c>
      <c r="F129" s="202" t="s">
        <v>806</v>
      </c>
      <c r="G129" s="200"/>
      <c r="H129" s="203">
        <v>16.875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269</v>
      </c>
      <c r="AU129" s="209" t="s">
        <v>85</v>
      </c>
      <c r="AV129" s="13" t="s">
        <v>85</v>
      </c>
      <c r="AW129" s="13" t="s">
        <v>37</v>
      </c>
      <c r="AX129" s="13" t="s">
        <v>75</v>
      </c>
      <c r="AY129" s="209" t="s">
        <v>163</v>
      </c>
    </row>
    <row r="130" spans="2:51" s="14" customFormat="1" ht="12">
      <c r="B130" s="210"/>
      <c r="C130" s="211"/>
      <c r="D130" s="180" t="s">
        <v>269</v>
      </c>
      <c r="E130" s="212" t="s">
        <v>19</v>
      </c>
      <c r="F130" s="213" t="s">
        <v>271</v>
      </c>
      <c r="G130" s="211"/>
      <c r="H130" s="214">
        <v>16.875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269</v>
      </c>
      <c r="AU130" s="220" t="s">
        <v>85</v>
      </c>
      <c r="AV130" s="14" t="s">
        <v>168</v>
      </c>
      <c r="AW130" s="14" t="s">
        <v>37</v>
      </c>
      <c r="AX130" s="14" t="s">
        <v>83</v>
      </c>
      <c r="AY130" s="220" t="s">
        <v>163</v>
      </c>
    </row>
    <row r="131" spans="1:65" s="2" customFormat="1" ht="37.95" customHeight="1">
      <c r="A131" s="34"/>
      <c r="B131" s="35"/>
      <c r="C131" s="166" t="s">
        <v>418</v>
      </c>
      <c r="D131" s="166" t="s">
        <v>164</v>
      </c>
      <c r="E131" s="167" t="s">
        <v>315</v>
      </c>
      <c r="F131" s="168" t="s">
        <v>316</v>
      </c>
      <c r="G131" s="169" t="s">
        <v>285</v>
      </c>
      <c r="H131" s="170">
        <v>32.7</v>
      </c>
      <c r="I131" s="171"/>
      <c r="J131" s="172">
        <f>ROUND(I131*H131,2)</f>
        <v>0</v>
      </c>
      <c r="K131" s="173"/>
      <c r="L131" s="39"/>
      <c r="M131" s="174" t="s">
        <v>19</v>
      </c>
      <c r="N131" s="175" t="s">
        <v>46</v>
      </c>
      <c r="O131" s="64"/>
      <c r="P131" s="176">
        <f>O131*H131</f>
        <v>0</v>
      </c>
      <c r="Q131" s="176">
        <v>0.007258004</v>
      </c>
      <c r="R131" s="176">
        <f>Q131*H131</f>
        <v>0.23733673080000003</v>
      </c>
      <c r="S131" s="176">
        <v>0</v>
      </c>
      <c r="T131" s="17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8" t="s">
        <v>168</v>
      </c>
      <c r="AT131" s="178" t="s">
        <v>164</v>
      </c>
      <c r="AU131" s="178" t="s">
        <v>85</v>
      </c>
      <c r="AY131" s="17" t="s">
        <v>163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7" t="s">
        <v>83</v>
      </c>
      <c r="BK131" s="179">
        <f>ROUND(I131*H131,2)</f>
        <v>0</v>
      </c>
      <c r="BL131" s="17" t="s">
        <v>168</v>
      </c>
      <c r="BM131" s="178" t="s">
        <v>807</v>
      </c>
    </row>
    <row r="132" spans="1:47" s="2" customFormat="1" ht="12">
      <c r="A132" s="34"/>
      <c r="B132" s="35"/>
      <c r="C132" s="36"/>
      <c r="D132" s="197" t="s">
        <v>267</v>
      </c>
      <c r="E132" s="36"/>
      <c r="F132" s="198" t="s">
        <v>318</v>
      </c>
      <c r="G132" s="36"/>
      <c r="H132" s="36"/>
      <c r="I132" s="182"/>
      <c r="J132" s="36"/>
      <c r="K132" s="36"/>
      <c r="L132" s="39"/>
      <c r="M132" s="183"/>
      <c r="N132" s="184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267</v>
      </c>
      <c r="AU132" s="17" t="s">
        <v>85</v>
      </c>
    </row>
    <row r="133" spans="2:51" s="13" customFormat="1" ht="12">
      <c r="B133" s="199"/>
      <c r="C133" s="200"/>
      <c r="D133" s="180" t="s">
        <v>269</v>
      </c>
      <c r="E133" s="201" t="s">
        <v>19</v>
      </c>
      <c r="F133" s="202" t="s">
        <v>808</v>
      </c>
      <c r="G133" s="200"/>
      <c r="H133" s="203">
        <v>32.7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269</v>
      </c>
      <c r="AU133" s="209" t="s">
        <v>85</v>
      </c>
      <c r="AV133" s="13" t="s">
        <v>85</v>
      </c>
      <c r="AW133" s="13" t="s">
        <v>37</v>
      </c>
      <c r="AX133" s="13" t="s">
        <v>75</v>
      </c>
      <c r="AY133" s="209" t="s">
        <v>163</v>
      </c>
    </row>
    <row r="134" spans="2:51" s="14" customFormat="1" ht="12">
      <c r="B134" s="210"/>
      <c r="C134" s="211"/>
      <c r="D134" s="180" t="s">
        <v>269</v>
      </c>
      <c r="E134" s="212" t="s">
        <v>19</v>
      </c>
      <c r="F134" s="213" t="s">
        <v>271</v>
      </c>
      <c r="G134" s="211"/>
      <c r="H134" s="214">
        <v>32.7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269</v>
      </c>
      <c r="AU134" s="220" t="s">
        <v>85</v>
      </c>
      <c r="AV134" s="14" t="s">
        <v>168</v>
      </c>
      <c r="AW134" s="14" t="s">
        <v>37</v>
      </c>
      <c r="AX134" s="14" t="s">
        <v>83</v>
      </c>
      <c r="AY134" s="220" t="s">
        <v>163</v>
      </c>
    </row>
    <row r="135" spans="1:65" s="2" customFormat="1" ht="37.95" customHeight="1">
      <c r="A135" s="34"/>
      <c r="B135" s="35"/>
      <c r="C135" s="166" t="s">
        <v>423</v>
      </c>
      <c r="D135" s="166" t="s">
        <v>164</v>
      </c>
      <c r="E135" s="167" t="s">
        <v>321</v>
      </c>
      <c r="F135" s="168" t="s">
        <v>322</v>
      </c>
      <c r="G135" s="169" t="s">
        <v>285</v>
      </c>
      <c r="H135" s="170">
        <v>32.7</v>
      </c>
      <c r="I135" s="171"/>
      <c r="J135" s="172">
        <f>ROUND(I135*H135,2)</f>
        <v>0</v>
      </c>
      <c r="K135" s="173"/>
      <c r="L135" s="39"/>
      <c r="M135" s="174" t="s">
        <v>19</v>
      </c>
      <c r="N135" s="175" t="s">
        <v>46</v>
      </c>
      <c r="O135" s="64"/>
      <c r="P135" s="176">
        <f>O135*H135</f>
        <v>0</v>
      </c>
      <c r="Q135" s="176">
        <v>0.000856935</v>
      </c>
      <c r="R135" s="176">
        <f>Q135*H135</f>
        <v>0.028021774500000003</v>
      </c>
      <c r="S135" s="176">
        <v>0</v>
      </c>
      <c r="T135" s="17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8" t="s">
        <v>168</v>
      </c>
      <c r="AT135" s="178" t="s">
        <v>164</v>
      </c>
      <c r="AU135" s="178" t="s">
        <v>85</v>
      </c>
      <c r="AY135" s="17" t="s">
        <v>163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7" t="s">
        <v>83</v>
      </c>
      <c r="BK135" s="179">
        <f>ROUND(I135*H135,2)</f>
        <v>0</v>
      </c>
      <c r="BL135" s="17" t="s">
        <v>168</v>
      </c>
      <c r="BM135" s="178" t="s">
        <v>809</v>
      </c>
    </row>
    <row r="136" spans="1:47" s="2" customFormat="1" ht="12">
      <c r="A136" s="34"/>
      <c r="B136" s="35"/>
      <c r="C136" s="36"/>
      <c r="D136" s="197" t="s">
        <v>267</v>
      </c>
      <c r="E136" s="36"/>
      <c r="F136" s="198" t="s">
        <v>324</v>
      </c>
      <c r="G136" s="36"/>
      <c r="H136" s="36"/>
      <c r="I136" s="182"/>
      <c r="J136" s="36"/>
      <c r="K136" s="36"/>
      <c r="L136" s="39"/>
      <c r="M136" s="183"/>
      <c r="N136" s="184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267</v>
      </c>
      <c r="AU136" s="17" t="s">
        <v>85</v>
      </c>
    </row>
    <row r="137" spans="2:51" s="13" customFormat="1" ht="12">
      <c r="B137" s="199"/>
      <c r="C137" s="200"/>
      <c r="D137" s="180" t="s">
        <v>269</v>
      </c>
      <c r="E137" s="201" t="s">
        <v>19</v>
      </c>
      <c r="F137" s="202" t="s">
        <v>808</v>
      </c>
      <c r="G137" s="200"/>
      <c r="H137" s="203">
        <v>32.7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32.7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44.25" customHeight="1">
      <c r="A139" s="34"/>
      <c r="B139" s="35"/>
      <c r="C139" s="166" t="s">
        <v>429</v>
      </c>
      <c r="D139" s="166" t="s">
        <v>164</v>
      </c>
      <c r="E139" s="167" t="s">
        <v>326</v>
      </c>
      <c r="F139" s="168" t="s">
        <v>327</v>
      </c>
      <c r="G139" s="169" t="s">
        <v>328</v>
      </c>
      <c r="H139" s="170">
        <v>2.081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1.0556</v>
      </c>
      <c r="R139" s="176">
        <f>Q139*H139</f>
        <v>2.1967036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810</v>
      </c>
    </row>
    <row r="140" spans="1:47" s="2" customFormat="1" ht="12">
      <c r="A140" s="34"/>
      <c r="B140" s="35"/>
      <c r="C140" s="36"/>
      <c r="D140" s="197" t="s">
        <v>267</v>
      </c>
      <c r="E140" s="36"/>
      <c r="F140" s="198" t="s">
        <v>330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267</v>
      </c>
      <c r="AU140" s="17" t="s">
        <v>85</v>
      </c>
    </row>
    <row r="141" spans="2:51" s="13" customFormat="1" ht="12">
      <c r="B141" s="199"/>
      <c r="C141" s="200"/>
      <c r="D141" s="180" t="s">
        <v>269</v>
      </c>
      <c r="E141" s="201" t="s">
        <v>19</v>
      </c>
      <c r="F141" s="202" t="s">
        <v>766</v>
      </c>
      <c r="G141" s="200"/>
      <c r="H141" s="203">
        <v>2.081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4" customFormat="1" ht="12">
      <c r="B142" s="210"/>
      <c r="C142" s="211"/>
      <c r="D142" s="180" t="s">
        <v>269</v>
      </c>
      <c r="E142" s="212" t="s">
        <v>19</v>
      </c>
      <c r="F142" s="213" t="s">
        <v>271</v>
      </c>
      <c r="G142" s="211"/>
      <c r="H142" s="214">
        <v>2.081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269</v>
      </c>
      <c r="AU142" s="220" t="s">
        <v>85</v>
      </c>
      <c r="AV142" s="14" t="s">
        <v>168</v>
      </c>
      <c r="AW142" s="14" t="s">
        <v>37</v>
      </c>
      <c r="AX142" s="14" t="s">
        <v>83</v>
      </c>
      <c r="AY142" s="220" t="s">
        <v>163</v>
      </c>
    </row>
    <row r="143" spans="1:65" s="2" customFormat="1" ht="16.5" customHeight="1">
      <c r="A143" s="34"/>
      <c r="B143" s="35"/>
      <c r="C143" s="166" t="s">
        <v>395</v>
      </c>
      <c r="D143" s="166" t="s">
        <v>164</v>
      </c>
      <c r="E143" s="167" t="s">
        <v>334</v>
      </c>
      <c r="F143" s="168" t="s">
        <v>335</v>
      </c>
      <c r="G143" s="169" t="s">
        <v>336</v>
      </c>
      <c r="H143" s="170">
        <v>12</v>
      </c>
      <c r="I143" s="171"/>
      <c r="J143" s="172">
        <f>ROUND(I143*H143,2)</f>
        <v>0</v>
      </c>
      <c r="K143" s="173"/>
      <c r="L143" s="39"/>
      <c r="M143" s="174" t="s">
        <v>19</v>
      </c>
      <c r="N143" s="175" t="s">
        <v>46</v>
      </c>
      <c r="O143" s="6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8" t="s">
        <v>168</v>
      </c>
      <c r="AT143" s="178" t="s">
        <v>164</v>
      </c>
      <c r="AU143" s="178" t="s">
        <v>85</v>
      </c>
      <c r="AY143" s="17" t="s">
        <v>163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7" t="s">
        <v>83</v>
      </c>
      <c r="BK143" s="179">
        <f>ROUND(I143*H143,2)</f>
        <v>0</v>
      </c>
      <c r="BL143" s="17" t="s">
        <v>168</v>
      </c>
      <c r="BM143" s="178" t="s">
        <v>811</v>
      </c>
    </row>
    <row r="144" spans="1:47" s="2" customFormat="1" ht="19.2">
      <c r="A144" s="34"/>
      <c r="B144" s="35"/>
      <c r="C144" s="36"/>
      <c r="D144" s="180" t="s">
        <v>170</v>
      </c>
      <c r="E144" s="36"/>
      <c r="F144" s="181" t="s">
        <v>338</v>
      </c>
      <c r="G144" s="36"/>
      <c r="H144" s="36"/>
      <c r="I144" s="182"/>
      <c r="J144" s="36"/>
      <c r="K144" s="36"/>
      <c r="L144" s="39"/>
      <c r="M144" s="183"/>
      <c r="N144" s="184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170</v>
      </c>
      <c r="AU144" s="17" t="s">
        <v>85</v>
      </c>
    </row>
    <row r="145" spans="1:65" s="2" customFormat="1" ht="16.5" customHeight="1">
      <c r="A145" s="34"/>
      <c r="B145" s="35"/>
      <c r="C145" s="166" t="s">
        <v>436</v>
      </c>
      <c r="D145" s="166" t="s">
        <v>164</v>
      </c>
      <c r="E145" s="167" t="s">
        <v>339</v>
      </c>
      <c r="F145" s="168" t="s">
        <v>340</v>
      </c>
      <c r="G145" s="169" t="s">
        <v>341</v>
      </c>
      <c r="H145" s="170">
        <v>25</v>
      </c>
      <c r="I145" s="171"/>
      <c r="J145" s="172">
        <f>ROUND(I145*H145,2)</f>
        <v>0</v>
      </c>
      <c r="K145" s="173"/>
      <c r="L145" s="39"/>
      <c r="M145" s="174" t="s">
        <v>19</v>
      </c>
      <c r="N145" s="175" t="s">
        <v>46</v>
      </c>
      <c r="O145" s="64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8" t="s">
        <v>168</v>
      </c>
      <c r="AT145" s="178" t="s">
        <v>164</v>
      </c>
      <c r="AU145" s="178" t="s">
        <v>85</v>
      </c>
      <c r="AY145" s="17" t="s">
        <v>163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83</v>
      </c>
      <c r="BK145" s="179">
        <f>ROUND(I145*H145,2)</f>
        <v>0</v>
      </c>
      <c r="BL145" s="17" t="s">
        <v>168</v>
      </c>
      <c r="BM145" s="178" t="s">
        <v>812</v>
      </c>
    </row>
    <row r="146" spans="1:47" s="2" customFormat="1" ht="19.2">
      <c r="A146" s="34"/>
      <c r="B146" s="35"/>
      <c r="C146" s="36"/>
      <c r="D146" s="180" t="s">
        <v>170</v>
      </c>
      <c r="E146" s="36"/>
      <c r="F146" s="181" t="s">
        <v>343</v>
      </c>
      <c r="G146" s="36"/>
      <c r="H146" s="36"/>
      <c r="I146" s="182"/>
      <c r="J146" s="36"/>
      <c r="K146" s="36"/>
      <c r="L146" s="39"/>
      <c r="M146" s="183"/>
      <c r="N146" s="184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170</v>
      </c>
      <c r="AU146" s="17" t="s">
        <v>85</v>
      </c>
    </row>
    <row r="147" spans="2:63" s="11" customFormat="1" ht="22.95" customHeight="1">
      <c r="B147" s="152"/>
      <c r="C147" s="153"/>
      <c r="D147" s="154" t="s">
        <v>74</v>
      </c>
      <c r="E147" s="195" t="s">
        <v>168</v>
      </c>
      <c r="F147" s="195" t="s">
        <v>350</v>
      </c>
      <c r="G147" s="153"/>
      <c r="H147" s="153"/>
      <c r="I147" s="156"/>
      <c r="J147" s="196">
        <f>BK147</f>
        <v>0</v>
      </c>
      <c r="K147" s="153"/>
      <c r="L147" s="158"/>
      <c r="M147" s="159"/>
      <c r="N147" s="160"/>
      <c r="O147" s="160"/>
      <c r="P147" s="161">
        <f>SUM(P148:P164)</f>
        <v>0</v>
      </c>
      <c r="Q147" s="160"/>
      <c r="R147" s="161">
        <f>SUM(R148:R164)</f>
        <v>67.46975488</v>
      </c>
      <c r="S147" s="160"/>
      <c r="T147" s="162">
        <f>SUM(T148:T164)</f>
        <v>0</v>
      </c>
      <c r="AR147" s="163" t="s">
        <v>83</v>
      </c>
      <c r="AT147" s="164" t="s">
        <v>74</v>
      </c>
      <c r="AU147" s="164" t="s">
        <v>83</v>
      </c>
      <c r="AY147" s="163" t="s">
        <v>163</v>
      </c>
      <c r="BK147" s="165">
        <f>SUM(BK148:BK164)</f>
        <v>0</v>
      </c>
    </row>
    <row r="148" spans="1:65" s="2" customFormat="1" ht="24.15" customHeight="1">
      <c r="A148" s="34"/>
      <c r="B148" s="35"/>
      <c r="C148" s="166" t="s">
        <v>213</v>
      </c>
      <c r="D148" s="166" t="s">
        <v>164</v>
      </c>
      <c r="E148" s="167" t="s">
        <v>351</v>
      </c>
      <c r="F148" s="168" t="s">
        <v>352</v>
      </c>
      <c r="G148" s="169" t="s">
        <v>265</v>
      </c>
      <c r="H148" s="170">
        <v>24.6</v>
      </c>
      <c r="I148" s="171"/>
      <c r="J148" s="172">
        <f>ROUND(I148*H148,2)</f>
        <v>0</v>
      </c>
      <c r="K148" s="173"/>
      <c r="L148" s="39"/>
      <c r="M148" s="174" t="s">
        <v>19</v>
      </c>
      <c r="N148" s="175" t="s">
        <v>46</v>
      </c>
      <c r="O148" s="64"/>
      <c r="P148" s="176">
        <f>O148*H148</f>
        <v>0</v>
      </c>
      <c r="Q148" s="176">
        <v>2.002</v>
      </c>
      <c r="R148" s="176">
        <f>Q148*H148</f>
        <v>49.249199999999995</v>
      </c>
      <c r="S148" s="176">
        <v>0</v>
      </c>
      <c r="T148" s="17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8" t="s">
        <v>168</v>
      </c>
      <c r="AT148" s="178" t="s">
        <v>164</v>
      </c>
      <c r="AU148" s="178" t="s">
        <v>85</v>
      </c>
      <c r="AY148" s="17" t="s">
        <v>163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83</v>
      </c>
      <c r="BK148" s="179">
        <f>ROUND(I148*H148,2)</f>
        <v>0</v>
      </c>
      <c r="BL148" s="17" t="s">
        <v>168</v>
      </c>
      <c r="BM148" s="178" t="s">
        <v>813</v>
      </c>
    </row>
    <row r="149" spans="1:47" s="2" customFormat="1" ht="12">
      <c r="A149" s="34"/>
      <c r="B149" s="35"/>
      <c r="C149" s="36"/>
      <c r="D149" s="197" t="s">
        <v>267</v>
      </c>
      <c r="E149" s="36"/>
      <c r="F149" s="198" t="s">
        <v>354</v>
      </c>
      <c r="G149" s="36"/>
      <c r="H149" s="36"/>
      <c r="I149" s="182"/>
      <c r="J149" s="36"/>
      <c r="K149" s="36"/>
      <c r="L149" s="39"/>
      <c r="M149" s="183"/>
      <c r="N149" s="184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267</v>
      </c>
      <c r="AU149" s="17" t="s">
        <v>85</v>
      </c>
    </row>
    <row r="150" spans="2:51" s="13" customFormat="1" ht="12">
      <c r="B150" s="199"/>
      <c r="C150" s="200"/>
      <c r="D150" s="180" t="s">
        <v>269</v>
      </c>
      <c r="E150" s="201" t="s">
        <v>19</v>
      </c>
      <c r="F150" s="202" t="s">
        <v>798</v>
      </c>
      <c r="G150" s="200"/>
      <c r="H150" s="203">
        <v>22.8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3" customFormat="1" ht="12">
      <c r="B151" s="199"/>
      <c r="C151" s="200"/>
      <c r="D151" s="180" t="s">
        <v>269</v>
      </c>
      <c r="E151" s="201" t="s">
        <v>19</v>
      </c>
      <c r="F151" s="202" t="s">
        <v>770</v>
      </c>
      <c r="G151" s="200"/>
      <c r="H151" s="203">
        <v>1.8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269</v>
      </c>
      <c r="AU151" s="209" t="s">
        <v>85</v>
      </c>
      <c r="AV151" s="13" t="s">
        <v>85</v>
      </c>
      <c r="AW151" s="13" t="s">
        <v>37</v>
      </c>
      <c r="AX151" s="13" t="s">
        <v>75</v>
      </c>
      <c r="AY151" s="209" t="s">
        <v>163</v>
      </c>
    </row>
    <row r="152" spans="2:51" s="14" customFormat="1" ht="12">
      <c r="B152" s="210"/>
      <c r="C152" s="211"/>
      <c r="D152" s="180" t="s">
        <v>269</v>
      </c>
      <c r="E152" s="212" t="s">
        <v>19</v>
      </c>
      <c r="F152" s="213" t="s">
        <v>271</v>
      </c>
      <c r="G152" s="211"/>
      <c r="H152" s="214">
        <v>24.6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269</v>
      </c>
      <c r="AU152" s="220" t="s">
        <v>85</v>
      </c>
      <c r="AV152" s="14" t="s">
        <v>168</v>
      </c>
      <c r="AW152" s="14" t="s">
        <v>37</v>
      </c>
      <c r="AX152" s="14" t="s">
        <v>83</v>
      </c>
      <c r="AY152" s="220" t="s">
        <v>163</v>
      </c>
    </row>
    <row r="153" spans="1:65" s="2" customFormat="1" ht="33" customHeight="1">
      <c r="A153" s="34"/>
      <c r="B153" s="35"/>
      <c r="C153" s="166" t="s">
        <v>218</v>
      </c>
      <c r="D153" s="166" t="s">
        <v>164</v>
      </c>
      <c r="E153" s="167" t="s">
        <v>355</v>
      </c>
      <c r="F153" s="168" t="s">
        <v>356</v>
      </c>
      <c r="G153" s="169" t="s">
        <v>285</v>
      </c>
      <c r="H153" s="170">
        <v>41</v>
      </c>
      <c r="I153" s="171"/>
      <c r="J153" s="172">
        <f>ROUND(I153*H153,2)</f>
        <v>0</v>
      </c>
      <c r="K153" s="173"/>
      <c r="L153" s="39"/>
      <c r="M153" s="174" t="s">
        <v>19</v>
      </c>
      <c r="N153" s="175" t="s">
        <v>46</v>
      </c>
      <c r="O153" s="64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8" t="s">
        <v>168</v>
      </c>
      <c r="AT153" s="178" t="s">
        <v>164</v>
      </c>
      <c r="AU153" s="178" t="s">
        <v>85</v>
      </c>
      <c r="AY153" s="17" t="s">
        <v>163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7" t="s">
        <v>83</v>
      </c>
      <c r="BK153" s="179">
        <f>ROUND(I153*H153,2)</f>
        <v>0</v>
      </c>
      <c r="BL153" s="17" t="s">
        <v>168</v>
      </c>
      <c r="BM153" s="178" t="s">
        <v>814</v>
      </c>
    </row>
    <row r="154" spans="1:47" s="2" customFormat="1" ht="12">
      <c r="A154" s="34"/>
      <c r="B154" s="35"/>
      <c r="C154" s="36"/>
      <c r="D154" s="197" t="s">
        <v>267</v>
      </c>
      <c r="E154" s="36"/>
      <c r="F154" s="198" t="s">
        <v>358</v>
      </c>
      <c r="G154" s="36"/>
      <c r="H154" s="36"/>
      <c r="I154" s="182"/>
      <c r="J154" s="36"/>
      <c r="K154" s="36"/>
      <c r="L154" s="39"/>
      <c r="M154" s="183"/>
      <c r="N154" s="184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267</v>
      </c>
      <c r="AU154" s="17" t="s">
        <v>85</v>
      </c>
    </row>
    <row r="155" spans="2:51" s="13" customFormat="1" ht="12">
      <c r="B155" s="199"/>
      <c r="C155" s="200"/>
      <c r="D155" s="180" t="s">
        <v>269</v>
      </c>
      <c r="E155" s="201" t="s">
        <v>19</v>
      </c>
      <c r="F155" s="202" t="s">
        <v>815</v>
      </c>
      <c r="G155" s="200"/>
      <c r="H155" s="203">
        <v>38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3" customFormat="1" ht="12">
      <c r="B156" s="199"/>
      <c r="C156" s="200"/>
      <c r="D156" s="180" t="s">
        <v>269</v>
      </c>
      <c r="E156" s="201" t="s">
        <v>19</v>
      </c>
      <c r="F156" s="202" t="s">
        <v>773</v>
      </c>
      <c r="G156" s="200"/>
      <c r="H156" s="203">
        <v>3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269</v>
      </c>
      <c r="AU156" s="209" t="s">
        <v>85</v>
      </c>
      <c r="AV156" s="13" t="s">
        <v>85</v>
      </c>
      <c r="AW156" s="13" t="s">
        <v>37</v>
      </c>
      <c r="AX156" s="13" t="s">
        <v>75</v>
      </c>
      <c r="AY156" s="209" t="s">
        <v>163</v>
      </c>
    </row>
    <row r="157" spans="2:51" s="14" customFormat="1" ht="12">
      <c r="B157" s="210"/>
      <c r="C157" s="211"/>
      <c r="D157" s="180" t="s">
        <v>269</v>
      </c>
      <c r="E157" s="212" t="s">
        <v>19</v>
      </c>
      <c r="F157" s="213" t="s">
        <v>271</v>
      </c>
      <c r="G157" s="211"/>
      <c r="H157" s="214">
        <v>41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269</v>
      </c>
      <c r="AU157" s="220" t="s">
        <v>85</v>
      </c>
      <c r="AV157" s="14" t="s">
        <v>168</v>
      </c>
      <c r="AW157" s="14" t="s">
        <v>37</v>
      </c>
      <c r="AX157" s="14" t="s">
        <v>83</v>
      </c>
      <c r="AY157" s="220" t="s">
        <v>163</v>
      </c>
    </row>
    <row r="158" spans="1:65" s="2" customFormat="1" ht="33" customHeight="1">
      <c r="A158" s="34"/>
      <c r="B158" s="35"/>
      <c r="C158" s="166" t="s">
        <v>223</v>
      </c>
      <c r="D158" s="166" t="s">
        <v>164</v>
      </c>
      <c r="E158" s="167" t="s">
        <v>361</v>
      </c>
      <c r="F158" s="168" t="s">
        <v>362</v>
      </c>
      <c r="G158" s="169" t="s">
        <v>285</v>
      </c>
      <c r="H158" s="170">
        <v>17.6</v>
      </c>
      <c r="I158" s="171"/>
      <c r="J158" s="172">
        <f>ROUND(I158*H158,2)</f>
        <v>0</v>
      </c>
      <c r="K158" s="173"/>
      <c r="L158" s="39"/>
      <c r="M158" s="174" t="s">
        <v>19</v>
      </c>
      <c r="N158" s="175" t="s">
        <v>46</v>
      </c>
      <c r="O158" s="64"/>
      <c r="P158" s="176">
        <f>O158*H158</f>
        <v>0</v>
      </c>
      <c r="Q158" s="176">
        <v>1.0352588</v>
      </c>
      <c r="R158" s="176">
        <f>Q158*H158</f>
        <v>18.22055488</v>
      </c>
      <c r="S158" s="176">
        <v>0</v>
      </c>
      <c r="T158" s="17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8" t="s">
        <v>168</v>
      </c>
      <c r="AT158" s="178" t="s">
        <v>164</v>
      </c>
      <c r="AU158" s="178" t="s">
        <v>85</v>
      </c>
      <c r="AY158" s="17" t="s">
        <v>163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7" t="s">
        <v>83</v>
      </c>
      <c r="BK158" s="179">
        <f>ROUND(I158*H158,2)</f>
        <v>0</v>
      </c>
      <c r="BL158" s="17" t="s">
        <v>168</v>
      </c>
      <c r="BM158" s="178" t="s">
        <v>816</v>
      </c>
    </row>
    <row r="159" spans="1:47" s="2" customFormat="1" ht="12">
      <c r="A159" s="34"/>
      <c r="B159" s="35"/>
      <c r="C159" s="36"/>
      <c r="D159" s="197" t="s">
        <v>267</v>
      </c>
      <c r="E159" s="36"/>
      <c r="F159" s="198" t="s">
        <v>364</v>
      </c>
      <c r="G159" s="36"/>
      <c r="H159" s="36"/>
      <c r="I159" s="182"/>
      <c r="J159" s="36"/>
      <c r="K159" s="36"/>
      <c r="L159" s="39"/>
      <c r="M159" s="183"/>
      <c r="N159" s="184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267</v>
      </c>
      <c r="AU159" s="17" t="s">
        <v>85</v>
      </c>
    </row>
    <row r="160" spans="2:51" s="13" customFormat="1" ht="12">
      <c r="B160" s="199"/>
      <c r="C160" s="200"/>
      <c r="D160" s="180" t="s">
        <v>269</v>
      </c>
      <c r="E160" s="201" t="s">
        <v>19</v>
      </c>
      <c r="F160" s="202" t="s">
        <v>817</v>
      </c>
      <c r="G160" s="200"/>
      <c r="H160" s="203">
        <v>3.6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3" customFormat="1" ht="12">
      <c r="B161" s="199"/>
      <c r="C161" s="200"/>
      <c r="D161" s="180" t="s">
        <v>269</v>
      </c>
      <c r="E161" s="201" t="s">
        <v>19</v>
      </c>
      <c r="F161" s="202" t="s">
        <v>776</v>
      </c>
      <c r="G161" s="200"/>
      <c r="H161" s="203">
        <v>14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269</v>
      </c>
      <c r="AU161" s="209" t="s">
        <v>85</v>
      </c>
      <c r="AV161" s="13" t="s">
        <v>85</v>
      </c>
      <c r="AW161" s="13" t="s">
        <v>37</v>
      </c>
      <c r="AX161" s="13" t="s">
        <v>75</v>
      </c>
      <c r="AY161" s="209" t="s">
        <v>163</v>
      </c>
    </row>
    <row r="162" spans="2:51" s="14" customFormat="1" ht="12">
      <c r="B162" s="210"/>
      <c r="C162" s="211"/>
      <c r="D162" s="180" t="s">
        <v>269</v>
      </c>
      <c r="E162" s="212" t="s">
        <v>19</v>
      </c>
      <c r="F162" s="213" t="s">
        <v>271</v>
      </c>
      <c r="G162" s="211"/>
      <c r="H162" s="214">
        <v>17.6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269</v>
      </c>
      <c r="AU162" s="220" t="s">
        <v>85</v>
      </c>
      <c r="AV162" s="14" t="s">
        <v>168</v>
      </c>
      <c r="AW162" s="14" t="s">
        <v>37</v>
      </c>
      <c r="AX162" s="14" t="s">
        <v>83</v>
      </c>
      <c r="AY162" s="220" t="s">
        <v>163</v>
      </c>
    </row>
    <row r="163" spans="1:65" s="2" customFormat="1" ht="16.5" customHeight="1">
      <c r="A163" s="34"/>
      <c r="B163" s="35"/>
      <c r="C163" s="166" t="s">
        <v>400</v>
      </c>
      <c r="D163" s="166" t="s">
        <v>164</v>
      </c>
      <c r="E163" s="167" t="s">
        <v>532</v>
      </c>
      <c r="F163" s="168" t="s">
        <v>335</v>
      </c>
      <c r="G163" s="169" t="s">
        <v>336</v>
      </c>
      <c r="H163" s="170">
        <v>12</v>
      </c>
      <c r="I163" s="171"/>
      <c r="J163" s="172">
        <f>ROUND(I163*H163,2)</f>
        <v>0</v>
      </c>
      <c r="K163" s="173"/>
      <c r="L163" s="39"/>
      <c r="M163" s="174" t="s">
        <v>19</v>
      </c>
      <c r="N163" s="175" t="s">
        <v>46</v>
      </c>
      <c r="O163" s="6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8" t="s">
        <v>168</v>
      </c>
      <c r="AT163" s="178" t="s">
        <v>164</v>
      </c>
      <c r="AU163" s="178" t="s">
        <v>85</v>
      </c>
      <c r="AY163" s="17" t="s">
        <v>163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7" t="s">
        <v>83</v>
      </c>
      <c r="BK163" s="179">
        <f>ROUND(I163*H163,2)</f>
        <v>0</v>
      </c>
      <c r="BL163" s="17" t="s">
        <v>168</v>
      </c>
      <c r="BM163" s="178" t="s">
        <v>818</v>
      </c>
    </row>
    <row r="164" spans="1:47" s="2" customFormat="1" ht="28.8">
      <c r="A164" s="34"/>
      <c r="B164" s="35"/>
      <c r="C164" s="36"/>
      <c r="D164" s="180" t="s">
        <v>170</v>
      </c>
      <c r="E164" s="36"/>
      <c r="F164" s="181" t="s">
        <v>534</v>
      </c>
      <c r="G164" s="36"/>
      <c r="H164" s="36"/>
      <c r="I164" s="182"/>
      <c r="J164" s="36"/>
      <c r="K164" s="36"/>
      <c r="L164" s="39"/>
      <c r="M164" s="183"/>
      <c r="N164" s="184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170</v>
      </c>
      <c r="AU164" s="17" t="s">
        <v>85</v>
      </c>
    </row>
    <row r="165" spans="2:63" s="11" customFormat="1" ht="22.95" customHeight="1">
      <c r="B165" s="152"/>
      <c r="C165" s="153"/>
      <c r="D165" s="154" t="s">
        <v>74</v>
      </c>
      <c r="E165" s="195" t="s">
        <v>213</v>
      </c>
      <c r="F165" s="195" t="s">
        <v>376</v>
      </c>
      <c r="G165" s="153"/>
      <c r="H165" s="153"/>
      <c r="I165" s="156"/>
      <c r="J165" s="196">
        <f>BK165</f>
        <v>0</v>
      </c>
      <c r="K165" s="153"/>
      <c r="L165" s="158"/>
      <c r="M165" s="159"/>
      <c r="N165" s="160"/>
      <c r="O165" s="160"/>
      <c r="P165" s="161">
        <f>SUM(P166:P199)</f>
        <v>0</v>
      </c>
      <c r="Q165" s="160"/>
      <c r="R165" s="161">
        <f>SUM(R166:R199)</f>
        <v>2.4992939</v>
      </c>
      <c r="S165" s="160"/>
      <c r="T165" s="162">
        <f>SUM(T166:T199)</f>
        <v>4.912939999999999</v>
      </c>
      <c r="AR165" s="163" t="s">
        <v>83</v>
      </c>
      <c r="AT165" s="164" t="s">
        <v>74</v>
      </c>
      <c r="AU165" s="164" t="s">
        <v>83</v>
      </c>
      <c r="AY165" s="163" t="s">
        <v>163</v>
      </c>
      <c r="BK165" s="165">
        <f>SUM(BK166:BK199)</f>
        <v>0</v>
      </c>
    </row>
    <row r="166" spans="1:65" s="2" customFormat="1" ht="37.95" customHeight="1">
      <c r="A166" s="34"/>
      <c r="B166" s="35"/>
      <c r="C166" s="166" t="s">
        <v>228</v>
      </c>
      <c r="D166" s="166" t="s">
        <v>164</v>
      </c>
      <c r="E166" s="167" t="s">
        <v>377</v>
      </c>
      <c r="F166" s="168" t="s">
        <v>378</v>
      </c>
      <c r="G166" s="169" t="s">
        <v>285</v>
      </c>
      <c r="H166" s="170">
        <v>14.4</v>
      </c>
      <c r="I166" s="171"/>
      <c r="J166" s="172">
        <f>ROUND(I166*H166,2)</f>
        <v>0</v>
      </c>
      <c r="K166" s="173"/>
      <c r="L166" s="39"/>
      <c r="M166" s="174" t="s">
        <v>19</v>
      </c>
      <c r="N166" s="175" t="s">
        <v>46</v>
      </c>
      <c r="O166" s="64"/>
      <c r="P166" s="176">
        <f>O166*H166</f>
        <v>0</v>
      </c>
      <c r="Q166" s="176">
        <v>0</v>
      </c>
      <c r="R166" s="176">
        <f>Q166*H166</f>
        <v>0</v>
      </c>
      <c r="S166" s="176">
        <v>0.07223</v>
      </c>
      <c r="T166" s="177">
        <f>S166*H166</f>
        <v>1.0401120000000001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8" t="s">
        <v>168</v>
      </c>
      <c r="AT166" s="178" t="s">
        <v>164</v>
      </c>
      <c r="AU166" s="178" t="s">
        <v>85</v>
      </c>
      <c r="AY166" s="17" t="s">
        <v>163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7" t="s">
        <v>83</v>
      </c>
      <c r="BK166" s="179">
        <f>ROUND(I166*H166,2)</f>
        <v>0</v>
      </c>
      <c r="BL166" s="17" t="s">
        <v>168</v>
      </c>
      <c r="BM166" s="178" t="s">
        <v>819</v>
      </c>
    </row>
    <row r="167" spans="1:47" s="2" customFormat="1" ht="12">
      <c r="A167" s="34"/>
      <c r="B167" s="35"/>
      <c r="C167" s="36"/>
      <c r="D167" s="197" t="s">
        <v>267</v>
      </c>
      <c r="E167" s="36"/>
      <c r="F167" s="198" t="s">
        <v>380</v>
      </c>
      <c r="G167" s="36"/>
      <c r="H167" s="36"/>
      <c r="I167" s="182"/>
      <c r="J167" s="36"/>
      <c r="K167" s="36"/>
      <c r="L167" s="39"/>
      <c r="M167" s="183"/>
      <c r="N167" s="184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267</v>
      </c>
      <c r="AU167" s="17" t="s">
        <v>85</v>
      </c>
    </row>
    <row r="168" spans="2:51" s="13" customFormat="1" ht="12">
      <c r="B168" s="199"/>
      <c r="C168" s="200"/>
      <c r="D168" s="180" t="s">
        <v>269</v>
      </c>
      <c r="E168" s="201" t="s">
        <v>19</v>
      </c>
      <c r="F168" s="202" t="s">
        <v>820</v>
      </c>
      <c r="G168" s="200"/>
      <c r="H168" s="203">
        <v>14.4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269</v>
      </c>
      <c r="AU168" s="209" t="s">
        <v>85</v>
      </c>
      <c r="AV168" s="13" t="s">
        <v>85</v>
      </c>
      <c r="AW168" s="13" t="s">
        <v>37</v>
      </c>
      <c r="AX168" s="13" t="s">
        <v>75</v>
      </c>
      <c r="AY168" s="209" t="s">
        <v>163</v>
      </c>
    </row>
    <row r="169" spans="2:51" s="14" customFormat="1" ht="12">
      <c r="B169" s="210"/>
      <c r="C169" s="211"/>
      <c r="D169" s="180" t="s">
        <v>269</v>
      </c>
      <c r="E169" s="212" t="s">
        <v>19</v>
      </c>
      <c r="F169" s="213" t="s">
        <v>271</v>
      </c>
      <c r="G169" s="211"/>
      <c r="H169" s="214">
        <v>14.4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269</v>
      </c>
      <c r="AU169" s="220" t="s">
        <v>85</v>
      </c>
      <c r="AV169" s="14" t="s">
        <v>168</v>
      </c>
      <c r="AW169" s="14" t="s">
        <v>37</v>
      </c>
      <c r="AX169" s="14" t="s">
        <v>83</v>
      </c>
      <c r="AY169" s="220" t="s">
        <v>163</v>
      </c>
    </row>
    <row r="170" spans="1:65" s="2" customFormat="1" ht="37.95" customHeight="1">
      <c r="A170" s="34"/>
      <c r="B170" s="35"/>
      <c r="C170" s="166" t="s">
        <v>233</v>
      </c>
      <c r="D170" s="166" t="s">
        <v>164</v>
      </c>
      <c r="E170" s="167" t="s">
        <v>382</v>
      </c>
      <c r="F170" s="168" t="s">
        <v>383</v>
      </c>
      <c r="G170" s="169" t="s">
        <v>285</v>
      </c>
      <c r="H170" s="170">
        <v>49.55</v>
      </c>
      <c r="I170" s="171"/>
      <c r="J170" s="172">
        <f>ROUND(I170*H170,2)</f>
        <v>0</v>
      </c>
      <c r="K170" s="173"/>
      <c r="L170" s="39"/>
      <c r="M170" s="174" t="s">
        <v>19</v>
      </c>
      <c r="N170" s="175" t="s">
        <v>46</v>
      </c>
      <c r="O170" s="64"/>
      <c r="P170" s="176">
        <f>O170*H170</f>
        <v>0</v>
      </c>
      <c r="Q170" s="176">
        <v>0</v>
      </c>
      <c r="R170" s="176">
        <f>Q170*H170</f>
        <v>0</v>
      </c>
      <c r="S170" s="176">
        <v>0.07816</v>
      </c>
      <c r="T170" s="177">
        <f>S170*H170</f>
        <v>3.8728279999999993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8" t="s">
        <v>168</v>
      </c>
      <c r="AT170" s="178" t="s">
        <v>164</v>
      </c>
      <c r="AU170" s="178" t="s">
        <v>85</v>
      </c>
      <c r="AY170" s="17" t="s">
        <v>163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7" t="s">
        <v>83</v>
      </c>
      <c r="BK170" s="179">
        <f>ROUND(I170*H170,2)</f>
        <v>0</v>
      </c>
      <c r="BL170" s="17" t="s">
        <v>168</v>
      </c>
      <c r="BM170" s="178" t="s">
        <v>821</v>
      </c>
    </row>
    <row r="171" spans="1:47" s="2" customFormat="1" ht="12">
      <c r="A171" s="34"/>
      <c r="B171" s="35"/>
      <c r="C171" s="36"/>
      <c r="D171" s="197" t="s">
        <v>267</v>
      </c>
      <c r="E171" s="36"/>
      <c r="F171" s="198" t="s">
        <v>385</v>
      </c>
      <c r="G171" s="36"/>
      <c r="H171" s="36"/>
      <c r="I171" s="182"/>
      <c r="J171" s="36"/>
      <c r="K171" s="36"/>
      <c r="L171" s="39"/>
      <c r="M171" s="183"/>
      <c r="N171" s="184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267</v>
      </c>
      <c r="AU171" s="17" t="s">
        <v>85</v>
      </c>
    </row>
    <row r="172" spans="2:51" s="13" customFormat="1" ht="12">
      <c r="B172" s="199"/>
      <c r="C172" s="200"/>
      <c r="D172" s="180" t="s">
        <v>269</v>
      </c>
      <c r="E172" s="201" t="s">
        <v>19</v>
      </c>
      <c r="F172" s="202" t="s">
        <v>822</v>
      </c>
      <c r="G172" s="200"/>
      <c r="H172" s="203">
        <v>49.55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269</v>
      </c>
      <c r="AU172" s="209" t="s">
        <v>85</v>
      </c>
      <c r="AV172" s="13" t="s">
        <v>85</v>
      </c>
      <c r="AW172" s="13" t="s">
        <v>37</v>
      </c>
      <c r="AX172" s="13" t="s">
        <v>75</v>
      </c>
      <c r="AY172" s="209" t="s">
        <v>163</v>
      </c>
    </row>
    <row r="173" spans="2:51" s="14" customFormat="1" ht="12">
      <c r="B173" s="210"/>
      <c r="C173" s="211"/>
      <c r="D173" s="180" t="s">
        <v>269</v>
      </c>
      <c r="E173" s="212" t="s">
        <v>19</v>
      </c>
      <c r="F173" s="213" t="s">
        <v>271</v>
      </c>
      <c r="G173" s="211"/>
      <c r="H173" s="214">
        <v>49.55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269</v>
      </c>
      <c r="AU173" s="220" t="s">
        <v>85</v>
      </c>
      <c r="AV173" s="14" t="s">
        <v>168</v>
      </c>
      <c r="AW173" s="14" t="s">
        <v>37</v>
      </c>
      <c r="AX173" s="14" t="s">
        <v>83</v>
      </c>
      <c r="AY173" s="220" t="s">
        <v>163</v>
      </c>
    </row>
    <row r="174" spans="1:65" s="2" customFormat="1" ht="16.5" customHeight="1">
      <c r="A174" s="34"/>
      <c r="B174" s="35"/>
      <c r="C174" s="166" t="s">
        <v>237</v>
      </c>
      <c r="D174" s="166" t="s">
        <v>164</v>
      </c>
      <c r="E174" s="167" t="s">
        <v>389</v>
      </c>
      <c r="F174" s="168" t="s">
        <v>390</v>
      </c>
      <c r="G174" s="169" t="s">
        <v>285</v>
      </c>
      <c r="H174" s="170">
        <v>63.95</v>
      </c>
      <c r="I174" s="171"/>
      <c r="J174" s="172">
        <f>ROUND(I174*H174,2)</f>
        <v>0</v>
      </c>
      <c r="K174" s="173"/>
      <c r="L174" s="39"/>
      <c r="M174" s="174" t="s">
        <v>19</v>
      </c>
      <c r="N174" s="175" t="s">
        <v>46</v>
      </c>
      <c r="O174" s="64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8" t="s">
        <v>168</v>
      </c>
      <c r="AT174" s="178" t="s">
        <v>164</v>
      </c>
      <c r="AU174" s="178" t="s">
        <v>85</v>
      </c>
      <c r="AY174" s="17" t="s">
        <v>163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7" t="s">
        <v>83</v>
      </c>
      <c r="BK174" s="179">
        <f>ROUND(I174*H174,2)</f>
        <v>0</v>
      </c>
      <c r="BL174" s="17" t="s">
        <v>168</v>
      </c>
      <c r="BM174" s="178" t="s">
        <v>823</v>
      </c>
    </row>
    <row r="175" spans="1:47" s="2" customFormat="1" ht="12">
      <c r="A175" s="34"/>
      <c r="B175" s="35"/>
      <c r="C175" s="36"/>
      <c r="D175" s="197" t="s">
        <v>267</v>
      </c>
      <c r="E175" s="36"/>
      <c r="F175" s="198" t="s">
        <v>392</v>
      </c>
      <c r="G175" s="36"/>
      <c r="H175" s="36"/>
      <c r="I175" s="182"/>
      <c r="J175" s="36"/>
      <c r="K175" s="36"/>
      <c r="L175" s="39"/>
      <c r="M175" s="183"/>
      <c r="N175" s="184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267</v>
      </c>
      <c r="AU175" s="17" t="s">
        <v>85</v>
      </c>
    </row>
    <row r="176" spans="1:47" s="2" customFormat="1" ht="19.2">
      <c r="A176" s="34"/>
      <c r="B176" s="35"/>
      <c r="C176" s="36"/>
      <c r="D176" s="180" t="s">
        <v>170</v>
      </c>
      <c r="E176" s="36"/>
      <c r="F176" s="181" t="s">
        <v>393</v>
      </c>
      <c r="G176" s="36"/>
      <c r="H176" s="36"/>
      <c r="I176" s="182"/>
      <c r="J176" s="36"/>
      <c r="K176" s="36"/>
      <c r="L176" s="39"/>
      <c r="M176" s="183"/>
      <c r="N176" s="184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170</v>
      </c>
      <c r="AU176" s="17" t="s">
        <v>85</v>
      </c>
    </row>
    <row r="177" spans="2:51" s="13" customFormat="1" ht="12">
      <c r="B177" s="199"/>
      <c r="C177" s="200"/>
      <c r="D177" s="180" t="s">
        <v>269</v>
      </c>
      <c r="E177" s="201" t="s">
        <v>19</v>
      </c>
      <c r="F177" s="202" t="s">
        <v>822</v>
      </c>
      <c r="G177" s="200"/>
      <c r="H177" s="203">
        <v>49.55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3" customFormat="1" ht="12">
      <c r="B178" s="199"/>
      <c r="C178" s="200"/>
      <c r="D178" s="180" t="s">
        <v>269</v>
      </c>
      <c r="E178" s="201" t="s">
        <v>19</v>
      </c>
      <c r="F178" s="202" t="s">
        <v>820</v>
      </c>
      <c r="G178" s="200"/>
      <c r="H178" s="203">
        <v>14.4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269</v>
      </c>
      <c r="AU178" s="209" t="s">
        <v>85</v>
      </c>
      <c r="AV178" s="13" t="s">
        <v>85</v>
      </c>
      <c r="AW178" s="13" t="s">
        <v>37</v>
      </c>
      <c r="AX178" s="13" t="s">
        <v>75</v>
      </c>
      <c r="AY178" s="209" t="s">
        <v>163</v>
      </c>
    </row>
    <row r="179" spans="2:51" s="14" customFormat="1" ht="12">
      <c r="B179" s="210"/>
      <c r="C179" s="211"/>
      <c r="D179" s="180" t="s">
        <v>269</v>
      </c>
      <c r="E179" s="212" t="s">
        <v>19</v>
      </c>
      <c r="F179" s="213" t="s">
        <v>271</v>
      </c>
      <c r="G179" s="211"/>
      <c r="H179" s="214">
        <v>63.949999999999996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269</v>
      </c>
      <c r="AU179" s="220" t="s">
        <v>85</v>
      </c>
      <c r="AV179" s="14" t="s">
        <v>168</v>
      </c>
      <c r="AW179" s="14" t="s">
        <v>37</v>
      </c>
      <c r="AX179" s="14" t="s">
        <v>83</v>
      </c>
      <c r="AY179" s="220" t="s">
        <v>163</v>
      </c>
    </row>
    <row r="180" spans="1:65" s="2" customFormat="1" ht="24.15" customHeight="1">
      <c r="A180" s="34"/>
      <c r="B180" s="35"/>
      <c r="C180" s="166" t="s">
        <v>8</v>
      </c>
      <c r="D180" s="166" t="s">
        <v>164</v>
      </c>
      <c r="E180" s="167" t="s">
        <v>396</v>
      </c>
      <c r="F180" s="168" t="s">
        <v>397</v>
      </c>
      <c r="G180" s="169" t="s">
        <v>285</v>
      </c>
      <c r="H180" s="170">
        <v>63.95</v>
      </c>
      <c r="I180" s="171"/>
      <c r="J180" s="172">
        <f>ROUND(I180*H180,2)</f>
        <v>0</v>
      </c>
      <c r="K180" s="173"/>
      <c r="L180" s="39"/>
      <c r="M180" s="174" t="s">
        <v>19</v>
      </c>
      <c r="N180" s="175" t="s">
        <v>46</v>
      </c>
      <c r="O180" s="64"/>
      <c r="P180" s="176">
        <f>O180*H180</f>
        <v>0</v>
      </c>
      <c r="Q180" s="176">
        <v>0.039082</v>
      </c>
      <c r="R180" s="176">
        <f>Q180*H180</f>
        <v>2.4992939</v>
      </c>
      <c r="S180" s="176">
        <v>0</v>
      </c>
      <c r="T180" s="17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8" t="s">
        <v>168</v>
      </c>
      <c r="AT180" s="178" t="s">
        <v>164</v>
      </c>
      <c r="AU180" s="178" t="s">
        <v>85</v>
      </c>
      <c r="AY180" s="17" t="s">
        <v>163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7" t="s">
        <v>83</v>
      </c>
      <c r="BK180" s="179">
        <f>ROUND(I180*H180,2)</f>
        <v>0</v>
      </c>
      <c r="BL180" s="17" t="s">
        <v>168</v>
      </c>
      <c r="BM180" s="178" t="s">
        <v>824</v>
      </c>
    </row>
    <row r="181" spans="1:47" s="2" customFormat="1" ht="12">
      <c r="A181" s="34"/>
      <c r="B181" s="35"/>
      <c r="C181" s="36"/>
      <c r="D181" s="197" t="s">
        <v>267</v>
      </c>
      <c r="E181" s="36"/>
      <c r="F181" s="198" t="s">
        <v>399</v>
      </c>
      <c r="G181" s="36"/>
      <c r="H181" s="36"/>
      <c r="I181" s="182"/>
      <c r="J181" s="36"/>
      <c r="K181" s="36"/>
      <c r="L181" s="39"/>
      <c r="M181" s="183"/>
      <c r="N181" s="184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267</v>
      </c>
      <c r="AU181" s="17" t="s">
        <v>85</v>
      </c>
    </row>
    <row r="182" spans="2:51" s="13" customFormat="1" ht="12">
      <c r="B182" s="199"/>
      <c r="C182" s="200"/>
      <c r="D182" s="180" t="s">
        <v>269</v>
      </c>
      <c r="E182" s="201" t="s">
        <v>19</v>
      </c>
      <c r="F182" s="202" t="s">
        <v>822</v>
      </c>
      <c r="G182" s="200"/>
      <c r="H182" s="203">
        <v>49.55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3" customFormat="1" ht="12">
      <c r="B183" s="199"/>
      <c r="C183" s="200"/>
      <c r="D183" s="180" t="s">
        <v>269</v>
      </c>
      <c r="E183" s="201" t="s">
        <v>19</v>
      </c>
      <c r="F183" s="202" t="s">
        <v>820</v>
      </c>
      <c r="G183" s="200"/>
      <c r="H183" s="203">
        <v>14.4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269</v>
      </c>
      <c r="AU183" s="209" t="s">
        <v>85</v>
      </c>
      <c r="AV183" s="13" t="s">
        <v>85</v>
      </c>
      <c r="AW183" s="13" t="s">
        <v>37</v>
      </c>
      <c r="AX183" s="13" t="s">
        <v>75</v>
      </c>
      <c r="AY183" s="209" t="s">
        <v>163</v>
      </c>
    </row>
    <row r="184" spans="2:51" s="14" customFormat="1" ht="12">
      <c r="B184" s="210"/>
      <c r="C184" s="211"/>
      <c r="D184" s="180" t="s">
        <v>269</v>
      </c>
      <c r="E184" s="212" t="s">
        <v>19</v>
      </c>
      <c r="F184" s="213" t="s">
        <v>271</v>
      </c>
      <c r="G184" s="211"/>
      <c r="H184" s="214">
        <v>63.949999999999996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269</v>
      </c>
      <c r="AU184" s="220" t="s">
        <v>85</v>
      </c>
      <c r="AV184" s="14" t="s">
        <v>168</v>
      </c>
      <c r="AW184" s="14" t="s">
        <v>37</v>
      </c>
      <c r="AX184" s="14" t="s">
        <v>83</v>
      </c>
      <c r="AY184" s="220" t="s">
        <v>163</v>
      </c>
    </row>
    <row r="185" spans="1:65" s="2" customFormat="1" ht="24.15" customHeight="1">
      <c r="A185" s="34"/>
      <c r="B185" s="35"/>
      <c r="C185" s="166" t="s">
        <v>246</v>
      </c>
      <c r="D185" s="166" t="s">
        <v>164</v>
      </c>
      <c r="E185" s="167" t="s">
        <v>401</v>
      </c>
      <c r="F185" s="168" t="s">
        <v>402</v>
      </c>
      <c r="G185" s="169" t="s">
        <v>285</v>
      </c>
      <c r="H185" s="170">
        <v>63.95</v>
      </c>
      <c r="I185" s="171"/>
      <c r="J185" s="172">
        <f>ROUND(I185*H185,2)</f>
        <v>0</v>
      </c>
      <c r="K185" s="173"/>
      <c r="L185" s="39"/>
      <c r="M185" s="174" t="s">
        <v>19</v>
      </c>
      <c r="N185" s="175" t="s">
        <v>46</v>
      </c>
      <c r="O185" s="64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8" t="s">
        <v>168</v>
      </c>
      <c r="AT185" s="178" t="s">
        <v>164</v>
      </c>
      <c r="AU185" s="178" t="s">
        <v>85</v>
      </c>
      <c r="AY185" s="17" t="s">
        <v>163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7" t="s">
        <v>83</v>
      </c>
      <c r="BK185" s="179">
        <f>ROUND(I185*H185,2)</f>
        <v>0</v>
      </c>
      <c r="BL185" s="17" t="s">
        <v>168</v>
      </c>
      <c r="BM185" s="178" t="s">
        <v>825</v>
      </c>
    </row>
    <row r="186" spans="1:47" s="2" customFormat="1" ht="12">
      <c r="A186" s="34"/>
      <c r="B186" s="35"/>
      <c r="C186" s="36"/>
      <c r="D186" s="197" t="s">
        <v>267</v>
      </c>
      <c r="E186" s="36"/>
      <c r="F186" s="198" t="s">
        <v>404</v>
      </c>
      <c r="G186" s="36"/>
      <c r="H186" s="36"/>
      <c r="I186" s="182"/>
      <c r="J186" s="36"/>
      <c r="K186" s="36"/>
      <c r="L186" s="39"/>
      <c r="M186" s="183"/>
      <c r="N186" s="184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267</v>
      </c>
      <c r="AU186" s="17" t="s">
        <v>85</v>
      </c>
    </row>
    <row r="187" spans="2:51" s="13" customFormat="1" ht="12">
      <c r="B187" s="199"/>
      <c r="C187" s="200"/>
      <c r="D187" s="180" t="s">
        <v>269</v>
      </c>
      <c r="E187" s="201" t="s">
        <v>19</v>
      </c>
      <c r="F187" s="202" t="s">
        <v>822</v>
      </c>
      <c r="G187" s="200"/>
      <c r="H187" s="203">
        <v>49.55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3" customFormat="1" ht="12">
      <c r="B188" s="199"/>
      <c r="C188" s="200"/>
      <c r="D188" s="180" t="s">
        <v>269</v>
      </c>
      <c r="E188" s="201" t="s">
        <v>19</v>
      </c>
      <c r="F188" s="202" t="s">
        <v>820</v>
      </c>
      <c r="G188" s="200"/>
      <c r="H188" s="203">
        <v>14.4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4" customFormat="1" ht="12">
      <c r="B189" s="210"/>
      <c r="C189" s="211"/>
      <c r="D189" s="180" t="s">
        <v>269</v>
      </c>
      <c r="E189" s="212" t="s">
        <v>19</v>
      </c>
      <c r="F189" s="213" t="s">
        <v>271</v>
      </c>
      <c r="G189" s="211"/>
      <c r="H189" s="214">
        <v>63.949999999999996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269</v>
      </c>
      <c r="AU189" s="220" t="s">
        <v>85</v>
      </c>
      <c r="AV189" s="14" t="s">
        <v>168</v>
      </c>
      <c r="AW189" s="14" t="s">
        <v>37</v>
      </c>
      <c r="AX189" s="14" t="s">
        <v>83</v>
      </c>
      <c r="AY189" s="220" t="s">
        <v>163</v>
      </c>
    </row>
    <row r="190" spans="1:65" s="2" customFormat="1" ht="16.5" customHeight="1">
      <c r="A190" s="34"/>
      <c r="B190" s="35"/>
      <c r="C190" s="166" t="s">
        <v>360</v>
      </c>
      <c r="D190" s="166" t="s">
        <v>164</v>
      </c>
      <c r="E190" s="167" t="s">
        <v>406</v>
      </c>
      <c r="F190" s="168" t="s">
        <v>407</v>
      </c>
      <c r="G190" s="169" t="s">
        <v>285</v>
      </c>
      <c r="H190" s="170">
        <v>63.95</v>
      </c>
      <c r="I190" s="171"/>
      <c r="J190" s="172">
        <f>ROUND(I190*H190,2)</f>
        <v>0</v>
      </c>
      <c r="K190" s="173"/>
      <c r="L190" s="39"/>
      <c r="M190" s="174" t="s">
        <v>19</v>
      </c>
      <c r="N190" s="175" t="s">
        <v>46</v>
      </c>
      <c r="O190" s="64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8" t="s">
        <v>168</v>
      </c>
      <c r="AT190" s="178" t="s">
        <v>164</v>
      </c>
      <c r="AU190" s="178" t="s">
        <v>85</v>
      </c>
      <c r="AY190" s="17" t="s">
        <v>163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7" t="s">
        <v>83</v>
      </c>
      <c r="BK190" s="179">
        <f>ROUND(I190*H190,2)</f>
        <v>0</v>
      </c>
      <c r="BL190" s="17" t="s">
        <v>168</v>
      </c>
      <c r="BM190" s="178" t="s">
        <v>826</v>
      </c>
    </row>
    <row r="191" spans="1:47" s="2" customFormat="1" ht="38.4">
      <c r="A191" s="34"/>
      <c r="B191" s="35"/>
      <c r="C191" s="36"/>
      <c r="D191" s="180" t="s">
        <v>170</v>
      </c>
      <c r="E191" s="36"/>
      <c r="F191" s="181" t="s">
        <v>409</v>
      </c>
      <c r="G191" s="36"/>
      <c r="H191" s="36"/>
      <c r="I191" s="182"/>
      <c r="J191" s="36"/>
      <c r="K191" s="36"/>
      <c r="L191" s="39"/>
      <c r="M191" s="183"/>
      <c r="N191" s="184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170</v>
      </c>
      <c r="AU191" s="17" t="s">
        <v>85</v>
      </c>
    </row>
    <row r="192" spans="2:51" s="13" customFormat="1" ht="12">
      <c r="B192" s="199"/>
      <c r="C192" s="200"/>
      <c r="D192" s="180" t="s">
        <v>269</v>
      </c>
      <c r="E192" s="201" t="s">
        <v>19</v>
      </c>
      <c r="F192" s="202" t="s">
        <v>822</v>
      </c>
      <c r="G192" s="200"/>
      <c r="H192" s="203">
        <v>49.55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3" customFormat="1" ht="12">
      <c r="B193" s="199"/>
      <c r="C193" s="200"/>
      <c r="D193" s="180" t="s">
        <v>269</v>
      </c>
      <c r="E193" s="201" t="s">
        <v>19</v>
      </c>
      <c r="F193" s="202" t="s">
        <v>820</v>
      </c>
      <c r="G193" s="200"/>
      <c r="H193" s="203">
        <v>14.4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269</v>
      </c>
      <c r="AU193" s="209" t="s">
        <v>85</v>
      </c>
      <c r="AV193" s="13" t="s">
        <v>85</v>
      </c>
      <c r="AW193" s="13" t="s">
        <v>37</v>
      </c>
      <c r="AX193" s="13" t="s">
        <v>75</v>
      </c>
      <c r="AY193" s="209" t="s">
        <v>163</v>
      </c>
    </row>
    <row r="194" spans="2:51" s="14" customFormat="1" ht="12">
      <c r="B194" s="210"/>
      <c r="C194" s="211"/>
      <c r="D194" s="180" t="s">
        <v>269</v>
      </c>
      <c r="E194" s="212" t="s">
        <v>19</v>
      </c>
      <c r="F194" s="213" t="s">
        <v>271</v>
      </c>
      <c r="G194" s="211"/>
      <c r="H194" s="214">
        <v>63.949999999999996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269</v>
      </c>
      <c r="AU194" s="220" t="s">
        <v>85</v>
      </c>
      <c r="AV194" s="14" t="s">
        <v>168</v>
      </c>
      <c r="AW194" s="14" t="s">
        <v>37</v>
      </c>
      <c r="AX194" s="14" t="s">
        <v>83</v>
      </c>
      <c r="AY194" s="220" t="s">
        <v>163</v>
      </c>
    </row>
    <row r="195" spans="1:65" s="2" customFormat="1" ht="16.5" customHeight="1">
      <c r="A195" s="34"/>
      <c r="B195" s="35"/>
      <c r="C195" s="166" t="s">
        <v>176</v>
      </c>
      <c r="D195" s="166" t="s">
        <v>164</v>
      </c>
      <c r="E195" s="167" t="s">
        <v>411</v>
      </c>
      <c r="F195" s="168" t="s">
        <v>390</v>
      </c>
      <c r="G195" s="169" t="s">
        <v>285</v>
      </c>
      <c r="H195" s="170">
        <v>121.55</v>
      </c>
      <c r="I195" s="171"/>
      <c r="J195" s="172">
        <f>ROUND(I195*H195,2)</f>
        <v>0</v>
      </c>
      <c r="K195" s="173"/>
      <c r="L195" s="39"/>
      <c r="M195" s="174" t="s">
        <v>19</v>
      </c>
      <c r="N195" s="175" t="s">
        <v>46</v>
      </c>
      <c r="O195" s="64"/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8" t="s">
        <v>168</v>
      </c>
      <c r="AT195" s="178" t="s">
        <v>164</v>
      </c>
      <c r="AU195" s="178" t="s">
        <v>85</v>
      </c>
      <c r="AY195" s="17" t="s">
        <v>163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7" t="s">
        <v>83</v>
      </c>
      <c r="BK195" s="179">
        <f>ROUND(I195*H195,2)</f>
        <v>0</v>
      </c>
      <c r="BL195" s="17" t="s">
        <v>168</v>
      </c>
      <c r="BM195" s="178" t="s">
        <v>827</v>
      </c>
    </row>
    <row r="196" spans="1:47" s="2" customFormat="1" ht="12">
      <c r="A196" s="34"/>
      <c r="B196" s="35"/>
      <c r="C196" s="36"/>
      <c r="D196" s="197" t="s">
        <v>267</v>
      </c>
      <c r="E196" s="36"/>
      <c r="F196" s="198" t="s">
        <v>413</v>
      </c>
      <c r="G196" s="36"/>
      <c r="H196" s="36"/>
      <c r="I196" s="182"/>
      <c r="J196" s="36"/>
      <c r="K196" s="36"/>
      <c r="L196" s="39"/>
      <c r="M196" s="183"/>
      <c r="N196" s="184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267</v>
      </c>
      <c r="AU196" s="17" t="s">
        <v>85</v>
      </c>
    </row>
    <row r="197" spans="1:47" s="2" customFormat="1" ht="28.8">
      <c r="A197" s="34"/>
      <c r="B197" s="35"/>
      <c r="C197" s="36"/>
      <c r="D197" s="180" t="s">
        <v>170</v>
      </c>
      <c r="E197" s="36"/>
      <c r="F197" s="181" t="s">
        <v>414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170</v>
      </c>
      <c r="AU197" s="17" t="s">
        <v>85</v>
      </c>
    </row>
    <row r="198" spans="2:51" s="13" customFormat="1" ht="12">
      <c r="B198" s="199"/>
      <c r="C198" s="200"/>
      <c r="D198" s="180" t="s">
        <v>269</v>
      </c>
      <c r="E198" s="201" t="s">
        <v>19</v>
      </c>
      <c r="F198" s="202" t="s">
        <v>828</v>
      </c>
      <c r="G198" s="200"/>
      <c r="H198" s="203">
        <v>121.55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269</v>
      </c>
      <c r="AU198" s="209" t="s">
        <v>85</v>
      </c>
      <c r="AV198" s="13" t="s">
        <v>85</v>
      </c>
      <c r="AW198" s="13" t="s">
        <v>37</v>
      </c>
      <c r="AX198" s="13" t="s">
        <v>75</v>
      </c>
      <c r="AY198" s="209" t="s">
        <v>163</v>
      </c>
    </row>
    <row r="199" spans="2:51" s="14" customFormat="1" ht="12">
      <c r="B199" s="210"/>
      <c r="C199" s="211"/>
      <c r="D199" s="180" t="s">
        <v>269</v>
      </c>
      <c r="E199" s="212" t="s">
        <v>19</v>
      </c>
      <c r="F199" s="213" t="s">
        <v>271</v>
      </c>
      <c r="G199" s="211"/>
      <c r="H199" s="214">
        <v>121.55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269</v>
      </c>
      <c r="AU199" s="220" t="s">
        <v>85</v>
      </c>
      <c r="AV199" s="14" t="s">
        <v>168</v>
      </c>
      <c r="AW199" s="14" t="s">
        <v>37</v>
      </c>
      <c r="AX199" s="14" t="s">
        <v>83</v>
      </c>
      <c r="AY199" s="220" t="s">
        <v>163</v>
      </c>
    </row>
    <row r="200" spans="2:63" s="11" customFormat="1" ht="22.95" customHeight="1">
      <c r="B200" s="152"/>
      <c r="C200" s="153"/>
      <c r="D200" s="154" t="s">
        <v>74</v>
      </c>
      <c r="E200" s="195" t="s">
        <v>416</v>
      </c>
      <c r="F200" s="195" t="s">
        <v>417</v>
      </c>
      <c r="G200" s="153"/>
      <c r="H200" s="153"/>
      <c r="I200" s="156"/>
      <c r="J200" s="196">
        <f>BK200</f>
        <v>0</v>
      </c>
      <c r="K200" s="153"/>
      <c r="L200" s="158"/>
      <c r="M200" s="159"/>
      <c r="N200" s="160"/>
      <c r="O200" s="160"/>
      <c r="P200" s="161">
        <f>SUM(P201:P207)</f>
        <v>0</v>
      </c>
      <c r="Q200" s="160"/>
      <c r="R200" s="161">
        <f>SUM(R201:R207)</f>
        <v>0</v>
      </c>
      <c r="S200" s="160"/>
      <c r="T200" s="162">
        <f>SUM(T201:T207)</f>
        <v>0</v>
      </c>
      <c r="AR200" s="163" t="s">
        <v>83</v>
      </c>
      <c r="AT200" s="164" t="s">
        <v>74</v>
      </c>
      <c r="AU200" s="164" t="s">
        <v>83</v>
      </c>
      <c r="AY200" s="163" t="s">
        <v>163</v>
      </c>
      <c r="BK200" s="165">
        <f>SUM(BK201:BK207)</f>
        <v>0</v>
      </c>
    </row>
    <row r="201" spans="1:65" s="2" customFormat="1" ht="24.15" customHeight="1">
      <c r="A201" s="34"/>
      <c r="B201" s="35"/>
      <c r="C201" s="166" t="s">
        <v>199</v>
      </c>
      <c r="D201" s="166" t="s">
        <v>164</v>
      </c>
      <c r="E201" s="167" t="s">
        <v>419</v>
      </c>
      <c r="F201" s="168" t="s">
        <v>420</v>
      </c>
      <c r="G201" s="169" t="s">
        <v>328</v>
      </c>
      <c r="H201" s="170">
        <v>48.113</v>
      </c>
      <c r="I201" s="171"/>
      <c r="J201" s="172">
        <f>ROUND(I201*H201,2)</f>
        <v>0</v>
      </c>
      <c r="K201" s="173"/>
      <c r="L201" s="39"/>
      <c r="M201" s="174" t="s">
        <v>19</v>
      </c>
      <c r="N201" s="175" t="s">
        <v>46</v>
      </c>
      <c r="O201" s="64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78" t="s">
        <v>168</v>
      </c>
      <c r="AT201" s="178" t="s">
        <v>164</v>
      </c>
      <c r="AU201" s="178" t="s">
        <v>85</v>
      </c>
      <c r="AY201" s="17" t="s">
        <v>163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7" t="s">
        <v>83</v>
      </c>
      <c r="BK201" s="179">
        <f>ROUND(I201*H201,2)</f>
        <v>0</v>
      </c>
      <c r="BL201" s="17" t="s">
        <v>168</v>
      </c>
      <c r="BM201" s="178" t="s">
        <v>829</v>
      </c>
    </row>
    <row r="202" spans="1:47" s="2" customFormat="1" ht="12">
      <c r="A202" s="34"/>
      <c r="B202" s="35"/>
      <c r="C202" s="36"/>
      <c r="D202" s="197" t="s">
        <v>267</v>
      </c>
      <c r="E202" s="36"/>
      <c r="F202" s="198" t="s">
        <v>422</v>
      </c>
      <c r="G202" s="36"/>
      <c r="H202" s="36"/>
      <c r="I202" s="182"/>
      <c r="J202" s="36"/>
      <c r="K202" s="36"/>
      <c r="L202" s="39"/>
      <c r="M202" s="183"/>
      <c r="N202" s="184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267</v>
      </c>
      <c r="AU202" s="17" t="s">
        <v>85</v>
      </c>
    </row>
    <row r="203" spans="1:65" s="2" customFormat="1" ht="24.15" customHeight="1">
      <c r="A203" s="34"/>
      <c r="B203" s="35"/>
      <c r="C203" s="166" t="s">
        <v>189</v>
      </c>
      <c r="D203" s="166" t="s">
        <v>164</v>
      </c>
      <c r="E203" s="167" t="s">
        <v>424</v>
      </c>
      <c r="F203" s="168" t="s">
        <v>425</v>
      </c>
      <c r="G203" s="169" t="s">
        <v>328</v>
      </c>
      <c r="H203" s="170">
        <v>914.147</v>
      </c>
      <c r="I203" s="171"/>
      <c r="J203" s="172">
        <f>ROUND(I203*H203,2)</f>
        <v>0</v>
      </c>
      <c r="K203" s="173"/>
      <c r="L203" s="39"/>
      <c r="M203" s="174" t="s">
        <v>19</v>
      </c>
      <c r="N203" s="175" t="s">
        <v>46</v>
      </c>
      <c r="O203" s="64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78" t="s">
        <v>168</v>
      </c>
      <c r="AT203" s="178" t="s">
        <v>164</v>
      </c>
      <c r="AU203" s="178" t="s">
        <v>85</v>
      </c>
      <c r="AY203" s="17" t="s">
        <v>163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7" t="s">
        <v>83</v>
      </c>
      <c r="BK203" s="179">
        <f>ROUND(I203*H203,2)</f>
        <v>0</v>
      </c>
      <c r="BL203" s="17" t="s">
        <v>168</v>
      </c>
      <c r="BM203" s="178" t="s">
        <v>830</v>
      </c>
    </row>
    <row r="204" spans="1:47" s="2" customFormat="1" ht="12">
      <c r="A204" s="34"/>
      <c r="B204" s="35"/>
      <c r="C204" s="36"/>
      <c r="D204" s="197" t="s">
        <v>267</v>
      </c>
      <c r="E204" s="36"/>
      <c r="F204" s="198" t="s">
        <v>427</v>
      </c>
      <c r="G204" s="36"/>
      <c r="H204" s="36"/>
      <c r="I204" s="182"/>
      <c r="J204" s="36"/>
      <c r="K204" s="36"/>
      <c r="L204" s="39"/>
      <c r="M204" s="183"/>
      <c r="N204" s="184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267</v>
      </c>
      <c r="AU204" s="17" t="s">
        <v>85</v>
      </c>
    </row>
    <row r="205" spans="2:51" s="13" customFormat="1" ht="12">
      <c r="B205" s="199"/>
      <c r="C205" s="200"/>
      <c r="D205" s="180" t="s">
        <v>269</v>
      </c>
      <c r="E205" s="200"/>
      <c r="F205" s="202" t="s">
        <v>831</v>
      </c>
      <c r="G205" s="200"/>
      <c r="H205" s="203">
        <v>914.147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269</v>
      </c>
      <c r="AU205" s="209" t="s">
        <v>85</v>
      </c>
      <c r="AV205" s="13" t="s">
        <v>85</v>
      </c>
      <c r="AW205" s="13" t="s">
        <v>4</v>
      </c>
      <c r="AX205" s="13" t="s">
        <v>83</v>
      </c>
      <c r="AY205" s="209" t="s">
        <v>163</v>
      </c>
    </row>
    <row r="206" spans="1:65" s="2" customFormat="1" ht="24.15" customHeight="1">
      <c r="A206" s="34"/>
      <c r="B206" s="35"/>
      <c r="C206" s="166" t="s">
        <v>7</v>
      </c>
      <c r="D206" s="166" t="s">
        <v>164</v>
      </c>
      <c r="E206" s="167" t="s">
        <v>430</v>
      </c>
      <c r="F206" s="168" t="s">
        <v>431</v>
      </c>
      <c r="G206" s="169" t="s">
        <v>328</v>
      </c>
      <c r="H206" s="170">
        <v>48.113</v>
      </c>
      <c r="I206" s="171"/>
      <c r="J206" s="172">
        <f>ROUND(I206*H206,2)</f>
        <v>0</v>
      </c>
      <c r="K206" s="173"/>
      <c r="L206" s="39"/>
      <c r="M206" s="174" t="s">
        <v>19</v>
      </c>
      <c r="N206" s="175" t="s">
        <v>46</v>
      </c>
      <c r="O206" s="64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78" t="s">
        <v>168</v>
      </c>
      <c r="AT206" s="178" t="s">
        <v>164</v>
      </c>
      <c r="AU206" s="178" t="s">
        <v>85</v>
      </c>
      <c r="AY206" s="17" t="s">
        <v>163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7" t="s">
        <v>83</v>
      </c>
      <c r="BK206" s="179">
        <f>ROUND(I206*H206,2)</f>
        <v>0</v>
      </c>
      <c r="BL206" s="17" t="s">
        <v>168</v>
      </c>
      <c r="BM206" s="178" t="s">
        <v>832</v>
      </c>
    </row>
    <row r="207" spans="1:47" s="2" customFormat="1" ht="12">
      <c r="A207" s="34"/>
      <c r="B207" s="35"/>
      <c r="C207" s="36"/>
      <c r="D207" s="197" t="s">
        <v>267</v>
      </c>
      <c r="E207" s="36"/>
      <c r="F207" s="198" t="s">
        <v>433</v>
      </c>
      <c r="G207" s="36"/>
      <c r="H207" s="36"/>
      <c r="I207" s="182"/>
      <c r="J207" s="36"/>
      <c r="K207" s="36"/>
      <c r="L207" s="39"/>
      <c r="M207" s="183"/>
      <c r="N207" s="184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267</v>
      </c>
      <c r="AU207" s="17" t="s">
        <v>85</v>
      </c>
    </row>
    <row r="208" spans="2:63" s="11" customFormat="1" ht="22.95" customHeight="1">
      <c r="B208" s="152"/>
      <c r="C208" s="153"/>
      <c r="D208" s="154" t="s">
        <v>74</v>
      </c>
      <c r="E208" s="195" t="s">
        <v>434</v>
      </c>
      <c r="F208" s="195" t="s">
        <v>435</v>
      </c>
      <c r="G208" s="153"/>
      <c r="H208" s="153"/>
      <c r="I208" s="156"/>
      <c r="J208" s="196">
        <f>BK208</f>
        <v>0</v>
      </c>
      <c r="K208" s="153"/>
      <c r="L208" s="158"/>
      <c r="M208" s="159"/>
      <c r="N208" s="160"/>
      <c r="O208" s="160"/>
      <c r="P208" s="161">
        <f>SUM(P209:P210)</f>
        <v>0</v>
      </c>
      <c r="Q208" s="160"/>
      <c r="R208" s="161">
        <f>SUM(R209:R210)</f>
        <v>0</v>
      </c>
      <c r="S208" s="160"/>
      <c r="T208" s="162">
        <f>SUM(T209:T210)</f>
        <v>0</v>
      </c>
      <c r="AR208" s="163" t="s">
        <v>83</v>
      </c>
      <c r="AT208" s="164" t="s">
        <v>74</v>
      </c>
      <c r="AU208" s="164" t="s">
        <v>83</v>
      </c>
      <c r="AY208" s="163" t="s">
        <v>163</v>
      </c>
      <c r="BK208" s="165">
        <f>SUM(BK209:BK210)</f>
        <v>0</v>
      </c>
    </row>
    <row r="209" spans="1:65" s="2" customFormat="1" ht="21.75" customHeight="1">
      <c r="A209" s="34"/>
      <c r="B209" s="35"/>
      <c r="C209" s="166" t="s">
        <v>388</v>
      </c>
      <c r="D209" s="166" t="s">
        <v>164</v>
      </c>
      <c r="E209" s="167" t="s">
        <v>437</v>
      </c>
      <c r="F209" s="168" t="s">
        <v>438</v>
      </c>
      <c r="G209" s="169" t="s">
        <v>328</v>
      </c>
      <c r="H209" s="170">
        <v>77.226</v>
      </c>
      <c r="I209" s="171"/>
      <c r="J209" s="172">
        <f>ROUND(I209*H209,2)</f>
        <v>0</v>
      </c>
      <c r="K209" s="173"/>
      <c r="L209" s="39"/>
      <c r="M209" s="174" t="s">
        <v>19</v>
      </c>
      <c r="N209" s="175" t="s">
        <v>46</v>
      </c>
      <c r="O209" s="64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78" t="s">
        <v>168</v>
      </c>
      <c r="AT209" s="178" t="s">
        <v>164</v>
      </c>
      <c r="AU209" s="178" t="s">
        <v>85</v>
      </c>
      <c r="AY209" s="17" t="s">
        <v>163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7" t="s">
        <v>83</v>
      </c>
      <c r="BK209" s="179">
        <f>ROUND(I209*H209,2)</f>
        <v>0</v>
      </c>
      <c r="BL209" s="17" t="s">
        <v>168</v>
      </c>
      <c r="BM209" s="178" t="s">
        <v>833</v>
      </c>
    </row>
    <row r="210" spans="1:47" s="2" customFormat="1" ht="12">
      <c r="A210" s="34"/>
      <c r="B210" s="35"/>
      <c r="C210" s="36"/>
      <c r="D210" s="197" t="s">
        <v>267</v>
      </c>
      <c r="E210" s="36"/>
      <c r="F210" s="198" t="s">
        <v>440</v>
      </c>
      <c r="G210" s="36"/>
      <c r="H210" s="36"/>
      <c r="I210" s="182"/>
      <c r="J210" s="36"/>
      <c r="K210" s="36"/>
      <c r="L210" s="39"/>
      <c r="M210" s="185"/>
      <c r="N210" s="186"/>
      <c r="O210" s="187"/>
      <c r="P210" s="187"/>
      <c r="Q210" s="187"/>
      <c r="R210" s="187"/>
      <c r="S210" s="187"/>
      <c r="T210" s="188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267</v>
      </c>
      <c r="AU210" s="17" t="s">
        <v>85</v>
      </c>
    </row>
    <row r="211" spans="1:31" s="2" customFormat="1" ht="6.9" customHeight="1">
      <c r="A211" s="34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39"/>
      <c r="M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</sheetData>
  <sheetProtection algorithmName="SHA-512" hashValue="qt3ww/eQjVAJUZpYJsmBTgn1mgkfn+bLIaP63UVflQo+v3lc3TAXBD/jcBfnepM2Faqr92g6VAtkROWGdEIfKw==" saltValue="PF/dkIvdCooGUOi+7W9Jukuz4fz4Fu4PB5Gkq860bWGcLxTn2DbP0kjFaepR3uUPx5tf71XiKzNGKrbEvmM24Q==" spinCount="100000" sheet="1" objects="1" scenarios="1" formatColumns="0" formatRows="0" autoFilter="0"/>
  <autoFilter ref="C85:K21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751137"/>
    <hyperlink ref="F107" r:id="rId5" display="https://podminky.urs.cz/item/CS_URS_2021_02/162751139"/>
    <hyperlink ref="F113" r:id="rId6" display="https://podminky.urs.cz/item/CS_URS_2021_02/171251201"/>
    <hyperlink ref="F123" r:id="rId7" display="https://podminky.urs.cz/item/CS_URS_2021_02/321213345"/>
    <hyperlink ref="F128" r:id="rId8" display="https://podminky.urs.cz/item/CS_URS_2021_02/321321116"/>
    <hyperlink ref="F132" r:id="rId9" display="https://podminky.urs.cz/item/CS_URS_2021_02/321351010"/>
    <hyperlink ref="F136" r:id="rId10" display="https://podminky.urs.cz/item/CS_URS_2021_02/321352010"/>
    <hyperlink ref="F140" r:id="rId11" display="https://podminky.urs.cz/item/CS_URS_2021_02/321366112"/>
    <hyperlink ref="F149" r:id="rId12" display="https://podminky.urs.cz/item/CS_URS_2021_02/462514161"/>
    <hyperlink ref="F154" r:id="rId13" display="https://podminky.urs.cz/item/CS_URS_2021_02/462514169"/>
    <hyperlink ref="F159" r:id="rId14" display="https://podminky.urs.cz/item/CS_URS_2021_02/465511513"/>
    <hyperlink ref="F167" r:id="rId15" display="https://podminky.urs.cz/item/CS_URS_2021_02/938903111"/>
    <hyperlink ref="F171" r:id="rId16" display="https://podminky.urs.cz/item/CS_URS_2021_02/938903113"/>
    <hyperlink ref="F175" r:id="rId17" display="https://podminky.urs.cz/item/CS_URS_2021_02/985131111"/>
    <hyperlink ref="F181" r:id="rId18" display="https://podminky.urs.cz/item/CS_URS_2021_02/985232111"/>
    <hyperlink ref="F186" r:id="rId19" display="https://podminky.urs.cz/item/CS_URS_2021_02/985233111"/>
    <hyperlink ref="F196" r:id="rId20" display="https://podminky.urs.cz/item/CS_URS_2021_02/R985131111"/>
    <hyperlink ref="F202" r:id="rId21" display="https://podminky.urs.cz/item/CS_URS_2021_02/997002511"/>
    <hyperlink ref="F204" r:id="rId22" display="https://podminky.urs.cz/item/CS_URS_2021_02/997002519"/>
    <hyperlink ref="F207" r:id="rId23" display="https://podminky.urs.cz/item/CS_URS_2021_02/997013601"/>
    <hyperlink ref="F210" r:id="rId24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121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834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ROUND((SUM(BE86:BE208)),2)</f>
        <v>0</v>
      </c>
      <c r="G33" s="34"/>
      <c r="H33" s="34"/>
      <c r="I33" s="118">
        <v>0.21</v>
      </c>
      <c r="J33" s="117">
        <f>ROUND(((SUM(BE86:BE208))*I33),2)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ROUND((SUM(BF86:BF208)),2)</f>
        <v>0</v>
      </c>
      <c r="G34" s="34"/>
      <c r="H34" s="34"/>
      <c r="I34" s="118">
        <v>0.15</v>
      </c>
      <c r="J34" s="117">
        <f>ROUND(((SUM(BF86:BF208))*I34),2)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ROUND((SUM(BG86:BG208)),2)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ROUND((SUM(BH86:BH208)),2)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ROUND((SUM(BI86:BI208)),2)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3.6 - SO 038 - ř.km 32,410 - oprava spádového stupně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J120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J146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J164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J199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J206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7" t="str">
        <f>E7</f>
        <v>Desná, Loučná nad Desnou - oprava zdí a koryta toku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2" t="str">
        <f>E9</f>
        <v>3.6 - SO 038 - ř.km 32,410 - oprava spádového stupně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5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77.26179195274999</v>
      </c>
      <c r="S86" s="72"/>
      <c r="T86" s="150">
        <f>T87</f>
        <v>48.11294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P88+P120+P146+P164+P199+P206</f>
        <v>0</v>
      </c>
      <c r="Q87" s="160"/>
      <c r="R87" s="161">
        <f>R88+R120+R146+R164+R199+R206</f>
        <v>77.26179195274999</v>
      </c>
      <c r="S87" s="160"/>
      <c r="T87" s="162">
        <f>T88+T120+T146+T164+T199+T206</f>
        <v>48.11294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BK88+BK120+BK146+BK164+BK199+BK206</f>
        <v>0</v>
      </c>
    </row>
    <row r="88" spans="2:63" s="11" customFormat="1" ht="22.95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SUM(P89:P119)</f>
        <v>0</v>
      </c>
      <c r="Q88" s="160"/>
      <c r="R88" s="161">
        <f>SUM(R89:R119)</f>
        <v>0</v>
      </c>
      <c r="S88" s="160"/>
      <c r="T88" s="162">
        <f>SUM(T89:T119)</f>
        <v>43.2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SUM(BK89:BK119)</f>
        <v>0</v>
      </c>
    </row>
    <row r="89" spans="1:65" s="2" customFormat="1" ht="37.95" customHeight="1">
      <c r="A89" s="34"/>
      <c r="B89" s="35"/>
      <c r="C89" s="166" t="s">
        <v>405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17.28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43.2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835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748</v>
      </c>
      <c r="G91" s="200"/>
      <c r="H91" s="203">
        <v>17.28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17.28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95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18.19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836</v>
      </c>
    </row>
    <row r="94" spans="1:47" s="2" customFormat="1" ht="1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796</v>
      </c>
      <c r="G95" s="200"/>
      <c r="H95" s="203">
        <v>18.19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18.19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22.8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837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798</v>
      </c>
      <c r="G99" s="200"/>
      <c r="H99" s="203">
        <v>22.8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22.8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95" customHeight="1">
      <c r="A101" s="34"/>
      <c r="B101" s="35"/>
      <c r="C101" s="166" t="s">
        <v>168</v>
      </c>
      <c r="D101" s="166" t="s">
        <v>164</v>
      </c>
      <c r="E101" s="167" t="s">
        <v>595</v>
      </c>
      <c r="F101" s="168" t="s">
        <v>596</v>
      </c>
      <c r="G101" s="169" t="s">
        <v>265</v>
      </c>
      <c r="H101" s="170">
        <v>40.99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838</v>
      </c>
    </row>
    <row r="102" spans="1:47" s="2" customFormat="1" ht="12">
      <c r="A102" s="34"/>
      <c r="B102" s="35"/>
      <c r="C102" s="36"/>
      <c r="D102" s="197" t="s">
        <v>267</v>
      </c>
      <c r="E102" s="36"/>
      <c r="F102" s="198" t="s">
        <v>598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2:51" s="13" customFormat="1" ht="12">
      <c r="B103" s="199"/>
      <c r="C103" s="200"/>
      <c r="D103" s="180" t="s">
        <v>269</v>
      </c>
      <c r="E103" s="201" t="s">
        <v>19</v>
      </c>
      <c r="F103" s="202" t="s">
        <v>796</v>
      </c>
      <c r="G103" s="200"/>
      <c r="H103" s="203">
        <v>18.19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798</v>
      </c>
      <c r="G104" s="200"/>
      <c r="H104" s="203">
        <v>22.8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40.99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37.95" customHeight="1">
      <c r="A106" s="34"/>
      <c r="B106" s="35"/>
      <c r="C106" s="166" t="s">
        <v>162</v>
      </c>
      <c r="D106" s="166" t="s">
        <v>164</v>
      </c>
      <c r="E106" s="167" t="s">
        <v>599</v>
      </c>
      <c r="F106" s="168" t="s">
        <v>600</v>
      </c>
      <c r="G106" s="169" t="s">
        <v>265</v>
      </c>
      <c r="H106" s="170">
        <v>40.99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839</v>
      </c>
    </row>
    <row r="107" spans="1:47" s="2" customFormat="1" ht="12">
      <c r="A107" s="34"/>
      <c r="B107" s="35"/>
      <c r="C107" s="36"/>
      <c r="D107" s="197" t="s">
        <v>267</v>
      </c>
      <c r="E107" s="36"/>
      <c r="F107" s="198" t="s">
        <v>602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2">
      <c r="B108" s="199"/>
      <c r="C108" s="200"/>
      <c r="D108" s="180" t="s">
        <v>269</v>
      </c>
      <c r="E108" s="201" t="s">
        <v>19</v>
      </c>
      <c r="F108" s="202" t="s">
        <v>796</v>
      </c>
      <c r="G108" s="200"/>
      <c r="H108" s="203">
        <v>18.19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3" customFormat="1" ht="12">
      <c r="B109" s="199"/>
      <c r="C109" s="200"/>
      <c r="D109" s="180" t="s">
        <v>269</v>
      </c>
      <c r="E109" s="201" t="s">
        <v>19</v>
      </c>
      <c r="F109" s="202" t="s">
        <v>798</v>
      </c>
      <c r="G109" s="200"/>
      <c r="H109" s="203">
        <v>22.8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4" customFormat="1" ht="12">
      <c r="B110" s="210"/>
      <c r="C110" s="211"/>
      <c r="D110" s="180" t="s">
        <v>269</v>
      </c>
      <c r="E110" s="212" t="s">
        <v>19</v>
      </c>
      <c r="F110" s="213" t="s">
        <v>271</v>
      </c>
      <c r="G110" s="211"/>
      <c r="H110" s="214">
        <v>40.99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269</v>
      </c>
      <c r="AU110" s="220" t="s">
        <v>85</v>
      </c>
      <c r="AV110" s="14" t="s">
        <v>168</v>
      </c>
      <c r="AW110" s="14" t="s">
        <v>37</v>
      </c>
      <c r="AX110" s="14" t="s">
        <v>83</v>
      </c>
      <c r="AY110" s="220" t="s">
        <v>163</v>
      </c>
    </row>
    <row r="111" spans="1:65" s="2" customFormat="1" ht="24.15" customHeight="1">
      <c r="A111" s="34"/>
      <c r="B111" s="35"/>
      <c r="C111" s="166" t="s">
        <v>194</v>
      </c>
      <c r="D111" s="166" t="s">
        <v>164</v>
      </c>
      <c r="E111" s="167" t="s">
        <v>453</v>
      </c>
      <c r="F111" s="168" t="s">
        <v>454</v>
      </c>
      <c r="G111" s="169" t="s">
        <v>265</v>
      </c>
      <c r="H111" s="170">
        <v>40.99</v>
      </c>
      <c r="I111" s="171"/>
      <c r="J111" s="172">
        <f>ROUND(I111*H111,2)</f>
        <v>0</v>
      </c>
      <c r="K111" s="173"/>
      <c r="L111" s="39"/>
      <c r="M111" s="174" t="s">
        <v>19</v>
      </c>
      <c r="N111" s="175" t="s">
        <v>46</v>
      </c>
      <c r="O111" s="64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8" t="s">
        <v>168</v>
      </c>
      <c r="AT111" s="178" t="s">
        <v>164</v>
      </c>
      <c r="AU111" s="178" t="s">
        <v>85</v>
      </c>
      <c r="AY111" s="17" t="s">
        <v>163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7" t="s">
        <v>83</v>
      </c>
      <c r="BK111" s="179">
        <f>ROUND(I111*H111,2)</f>
        <v>0</v>
      </c>
      <c r="BL111" s="17" t="s">
        <v>168</v>
      </c>
      <c r="BM111" s="178" t="s">
        <v>840</v>
      </c>
    </row>
    <row r="112" spans="1:47" s="2" customFormat="1" ht="12">
      <c r="A112" s="34"/>
      <c r="B112" s="35"/>
      <c r="C112" s="36"/>
      <c r="D112" s="197" t="s">
        <v>267</v>
      </c>
      <c r="E112" s="36"/>
      <c r="F112" s="198" t="s">
        <v>456</v>
      </c>
      <c r="G112" s="36"/>
      <c r="H112" s="36"/>
      <c r="I112" s="182"/>
      <c r="J112" s="36"/>
      <c r="K112" s="36"/>
      <c r="L112" s="39"/>
      <c r="M112" s="183"/>
      <c r="N112" s="184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267</v>
      </c>
      <c r="AU112" s="17" t="s">
        <v>85</v>
      </c>
    </row>
    <row r="113" spans="2:51" s="13" customFormat="1" ht="12">
      <c r="B113" s="199"/>
      <c r="C113" s="200"/>
      <c r="D113" s="180" t="s">
        <v>269</v>
      </c>
      <c r="E113" s="201" t="s">
        <v>19</v>
      </c>
      <c r="F113" s="202" t="s">
        <v>796</v>
      </c>
      <c r="G113" s="200"/>
      <c r="H113" s="203">
        <v>18.19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2">
      <c r="B114" s="199"/>
      <c r="C114" s="200"/>
      <c r="D114" s="180" t="s">
        <v>269</v>
      </c>
      <c r="E114" s="201" t="s">
        <v>19</v>
      </c>
      <c r="F114" s="202" t="s">
        <v>798</v>
      </c>
      <c r="G114" s="200"/>
      <c r="H114" s="203">
        <v>22.8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4" customFormat="1" ht="12">
      <c r="B115" s="210"/>
      <c r="C115" s="211"/>
      <c r="D115" s="180" t="s">
        <v>269</v>
      </c>
      <c r="E115" s="212" t="s">
        <v>19</v>
      </c>
      <c r="F115" s="213" t="s">
        <v>271</v>
      </c>
      <c r="G115" s="211"/>
      <c r="H115" s="214">
        <v>40.99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269</v>
      </c>
      <c r="AU115" s="220" t="s">
        <v>85</v>
      </c>
      <c r="AV115" s="14" t="s">
        <v>168</v>
      </c>
      <c r="AW115" s="14" t="s">
        <v>37</v>
      </c>
      <c r="AX115" s="14" t="s">
        <v>83</v>
      </c>
      <c r="AY115" s="220" t="s">
        <v>163</v>
      </c>
    </row>
    <row r="116" spans="1:65" s="2" customFormat="1" ht="16.5" customHeight="1">
      <c r="A116" s="34"/>
      <c r="B116" s="35"/>
      <c r="C116" s="166" t="s">
        <v>203</v>
      </c>
      <c r="D116" s="166" t="s">
        <v>164</v>
      </c>
      <c r="E116" s="167" t="s">
        <v>457</v>
      </c>
      <c r="F116" s="168" t="s">
        <v>458</v>
      </c>
      <c r="G116" s="169" t="s">
        <v>265</v>
      </c>
      <c r="H116" s="170">
        <v>40.99</v>
      </c>
      <c r="I116" s="171"/>
      <c r="J116" s="172">
        <f>ROUND(I116*H116,2)</f>
        <v>0</v>
      </c>
      <c r="K116" s="173"/>
      <c r="L116" s="39"/>
      <c r="M116" s="174" t="s">
        <v>19</v>
      </c>
      <c r="N116" s="175" t="s">
        <v>46</v>
      </c>
      <c r="O116" s="6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8" t="s">
        <v>168</v>
      </c>
      <c r="AT116" s="178" t="s">
        <v>164</v>
      </c>
      <c r="AU116" s="178" t="s">
        <v>85</v>
      </c>
      <c r="AY116" s="17" t="s">
        <v>163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7" t="s">
        <v>83</v>
      </c>
      <c r="BK116" s="179">
        <f>ROUND(I116*H116,2)</f>
        <v>0</v>
      </c>
      <c r="BL116" s="17" t="s">
        <v>168</v>
      </c>
      <c r="BM116" s="178" t="s">
        <v>841</v>
      </c>
    </row>
    <row r="117" spans="2:51" s="13" customFormat="1" ht="12">
      <c r="B117" s="199"/>
      <c r="C117" s="200"/>
      <c r="D117" s="180" t="s">
        <v>269</v>
      </c>
      <c r="E117" s="201" t="s">
        <v>19</v>
      </c>
      <c r="F117" s="202" t="s">
        <v>796</v>
      </c>
      <c r="G117" s="200"/>
      <c r="H117" s="203">
        <v>18.19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3" customFormat="1" ht="12">
      <c r="B118" s="199"/>
      <c r="C118" s="200"/>
      <c r="D118" s="180" t="s">
        <v>269</v>
      </c>
      <c r="E118" s="201" t="s">
        <v>19</v>
      </c>
      <c r="F118" s="202" t="s">
        <v>798</v>
      </c>
      <c r="G118" s="200"/>
      <c r="H118" s="203">
        <v>22.8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4" customFormat="1" ht="12">
      <c r="B119" s="210"/>
      <c r="C119" s="211"/>
      <c r="D119" s="180" t="s">
        <v>269</v>
      </c>
      <c r="E119" s="212" t="s">
        <v>19</v>
      </c>
      <c r="F119" s="213" t="s">
        <v>271</v>
      </c>
      <c r="G119" s="211"/>
      <c r="H119" s="214">
        <v>40.99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269</v>
      </c>
      <c r="AU119" s="220" t="s">
        <v>85</v>
      </c>
      <c r="AV119" s="14" t="s">
        <v>168</v>
      </c>
      <c r="AW119" s="14" t="s">
        <v>37</v>
      </c>
      <c r="AX119" s="14" t="s">
        <v>83</v>
      </c>
      <c r="AY119" s="220" t="s">
        <v>163</v>
      </c>
    </row>
    <row r="120" spans="2:63" s="11" customFormat="1" ht="22.95" customHeight="1">
      <c r="B120" s="152"/>
      <c r="C120" s="153"/>
      <c r="D120" s="154" t="s">
        <v>74</v>
      </c>
      <c r="E120" s="195" t="s">
        <v>180</v>
      </c>
      <c r="F120" s="195" t="s">
        <v>302</v>
      </c>
      <c r="G120" s="153"/>
      <c r="H120" s="153"/>
      <c r="I120" s="156"/>
      <c r="J120" s="196">
        <f>BK120</f>
        <v>0</v>
      </c>
      <c r="K120" s="153"/>
      <c r="L120" s="158"/>
      <c r="M120" s="159"/>
      <c r="N120" s="160"/>
      <c r="O120" s="160"/>
      <c r="P120" s="161">
        <f>SUM(P121:P145)</f>
        <v>0</v>
      </c>
      <c r="Q120" s="160"/>
      <c r="R120" s="161">
        <f>SUM(R121:R145)</f>
        <v>7.29274317275</v>
      </c>
      <c r="S120" s="160"/>
      <c r="T120" s="162">
        <f>SUM(T121:T145)</f>
        <v>0</v>
      </c>
      <c r="AR120" s="163" t="s">
        <v>83</v>
      </c>
      <c r="AT120" s="164" t="s">
        <v>74</v>
      </c>
      <c r="AU120" s="164" t="s">
        <v>83</v>
      </c>
      <c r="AY120" s="163" t="s">
        <v>163</v>
      </c>
      <c r="BK120" s="165">
        <f>SUM(BK121:BK145)</f>
        <v>0</v>
      </c>
    </row>
    <row r="121" spans="1:65" s="2" customFormat="1" ht="44.25" customHeight="1">
      <c r="A121" s="34"/>
      <c r="B121" s="35"/>
      <c r="C121" s="166" t="s">
        <v>208</v>
      </c>
      <c r="D121" s="166" t="s">
        <v>164</v>
      </c>
      <c r="E121" s="167" t="s">
        <v>303</v>
      </c>
      <c r="F121" s="168" t="s">
        <v>304</v>
      </c>
      <c r="G121" s="169" t="s">
        <v>265</v>
      </c>
      <c r="H121" s="170">
        <v>1.54</v>
      </c>
      <c r="I121" s="171"/>
      <c r="J121" s="172">
        <f>ROUND(I121*H121,2)</f>
        <v>0</v>
      </c>
      <c r="K121" s="173"/>
      <c r="L121" s="39"/>
      <c r="M121" s="174" t="s">
        <v>19</v>
      </c>
      <c r="N121" s="175" t="s">
        <v>46</v>
      </c>
      <c r="O121" s="64"/>
      <c r="P121" s="176">
        <f>O121*H121</f>
        <v>0</v>
      </c>
      <c r="Q121" s="176">
        <v>3.11388382</v>
      </c>
      <c r="R121" s="176">
        <f>Q121*H121</f>
        <v>4.7953810828</v>
      </c>
      <c r="S121" s="176">
        <v>0</v>
      </c>
      <c r="T121" s="177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8" t="s">
        <v>168</v>
      </c>
      <c r="AT121" s="178" t="s">
        <v>164</v>
      </c>
      <c r="AU121" s="178" t="s">
        <v>85</v>
      </c>
      <c r="AY121" s="17" t="s">
        <v>163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7" t="s">
        <v>83</v>
      </c>
      <c r="BK121" s="179">
        <f>ROUND(I121*H121,2)</f>
        <v>0</v>
      </c>
      <c r="BL121" s="17" t="s">
        <v>168</v>
      </c>
      <c r="BM121" s="178" t="s">
        <v>842</v>
      </c>
    </row>
    <row r="122" spans="1:47" s="2" customFormat="1" ht="12">
      <c r="A122" s="34"/>
      <c r="B122" s="35"/>
      <c r="C122" s="36"/>
      <c r="D122" s="197" t="s">
        <v>267</v>
      </c>
      <c r="E122" s="36"/>
      <c r="F122" s="198" t="s">
        <v>306</v>
      </c>
      <c r="G122" s="36"/>
      <c r="H122" s="36"/>
      <c r="I122" s="182"/>
      <c r="J122" s="36"/>
      <c r="K122" s="36"/>
      <c r="L122" s="39"/>
      <c r="M122" s="183"/>
      <c r="N122" s="184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267</v>
      </c>
      <c r="AU122" s="17" t="s">
        <v>85</v>
      </c>
    </row>
    <row r="123" spans="2:51" s="13" customFormat="1" ht="12">
      <c r="B123" s="199"/>
      <c r="C123" s="200"/>
      <c r="D123" s="180" t="s">
        <v>269</v>
      </c>
      <c r="E123" s="201" t="s">
        <v>19</v>
      </c>
      <c r="F123" s="202" t="s">
        <v>546</v>
      </c>
      <c r="G123" s="200"/>
      <c r="H123" s="203">
        <v>1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269</v>
      </c>
      <c r="AU123" s="209" t="s">
        <v>85</v>
      </c>
      <c r="AV123" s="13" t="s">
        <v>85</v>
      </c>
      <c r="AW123" s="13" t="s">
        <v>37</v>
      </c>
      <c r="AX123" s="13" t="s">
        <v>75</v>
      </c>
      <c r="AY123" s="209" t="s">
        <v>163</v>
      </c>
    </row>
    <row r="124" spans="2:51" s="13" customFormat="1" ht="12">
      <c r="B124" s="199"/>
      <c r="C124" s="200"/>
      <c r="D124" s="180" t="s">
        <v>269</v>
      </c>
      <c r="E124" s="201" t="s">
        <v>19</v>
      </c>
      <c r="F124" s="202" t="s">
        <v>759</v>
      </c>
      <c r="G124" s="200"/>
      <c r="H124" s="203">
        <v>0.54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4" customFormat="1" ht="12">
      <c r="B125" s="210"/>
      <c r="C125" s="211"/>
      <c r="D125" s="180" t="s">
        <v>269</v>
      </c>
      <c r="E125" s="212" t="s">
        <v>19</v>
      </c>
      <c r="F125" s="213" t="s">
        <v>271</v>
      </c>
      <c r="G125" s="211"/>
      <c r="H125" s="214">
        <v>1.54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269</v>
      </c>
      <c r="AU125" s="220" t="s">
        <v>85</v>
      </c>
      <c r="AV125" s="14" t="s">
        <v>168</v>
      </c>
      <c r="AW125" s="14" t="s">
        <v>37</v>
      </c>
      <c r="AX125" s="14" t="s">
        <v>83</v>
      </c>
      <c r="AY125" s="220" t="s">
        <v>163</v>
      </c>
    </row>
    <row r="126" spans="1:65" s="2" customFormat="1" ht="37.95" customHeight="1">
      <c r="A126" s="34"/>
      <c r="B126" s="35"/>
      <c r="C126" s="166" t="s">
        <v>410</v>
      </c>
      <c r="D126" s="166" t="s">
        <v>164</v>
      </c>
      <c r="E126" s="167" t="s">
        <v>309</v>
      </c>
      <c r="F126" s="168" t="s">
        <v>310</v>
      </c>
      <c r="G126" s="169" t="s">
        <v>265</v>
      </c>
      <c r="H126" s="170">
        <v>21.735</v>
      </c>
      <c r="I126" s="171"/>
      <c r="J126" s="172">
        <f>ROUND(I126*H126,2)</f>
        <v>0</v>
      </c>
      <c r="K126" s="173"/>
      <c r="L126" s="39"/>
      <c r="M126" s="174" t="s">
        <v>19</v>
      </c>
      <c r="N126" s="175" t="s">
        <v>46</v>
      </c>
      <c r="O126" s="64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8" t="s">
        <v>168</v>
      </c>
      <c r="AT126" s="178" t="s">
        <v>164</v>
      </c>
      <c r="AU126" s="178" t="s">
        <v>85</v>
      </c>
      <c r="AY126" s="17" t="s">
        <v>163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7" t="s">
        <v>83</v>
      </c>
      <c r="BK126" s="179">
        <f>ROUND(I126*H126,2)</f>
        <v>0</v>
      </c>
      <c r="BL126" s="17" t="s">
        <v>168</v>
      </c>
      <c r="BM126" s="178" t="s">
        <v>843</v>
      </c>
    </row>
    <row r="127" spans="1:47" s="2" customFormat="1" ht="12">
      <c r="A127" s="34"/>
      <c r="B127" s="35"/>
      <c r="C127" s="36"/>
      <c r="D127" s="197" t="s">
        <v>267</v>
      </c>
      <c r="E127" s="36"/>
      <c r="F127" s="198" t="s">
        <v>312</v>
      </c>
      <c r="G127" s="36"/>
      <c r="H127" s="36"/>
      <c r="I127" s="182"/>
      <c r="J127" s="36"/>
      <c r="K127" s="36"/>
      <c r="L127" s="39"/>
      <c r="M127" s="183"/>
      <c r="N127" s="184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267</v>
      </c>
      <c r="AU127" s="17" t="s">
        <v>85</v>
      </c>
    </row>
    <row r="128" spans="2:51" s="13" customFormat="1" ht="12">
      <c r="B128" s="199"/>
      <c r="C128" s="200"/>
      <c r="D128" s="180" t="s">
        <v>269</v>
      </c>
      <c r="E128" s="201" t="s">
        <v>19</v>
      </c>
      <c r="F128" s="202" t="s">
        <v>761</v>
      </c>
      <c r="G128" s="200"/>
      <c r="H128" s="203">
        <v>21.735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269</v>
      </c>
      <c r="AU128" s="209" t="s">
        <v>85</v>
      </c>
      <c r="AV128" s="13" t="s">
        <v>85</v>
      </c>
      <c r="AW128" s="13" t="s">
        <v>37</v>
      </c>
      <c r="AX128" s="13" t="s">
        <v>75</v>
      </c>
      <c r="AY128" s="209" t="s">
        <v>163</v>
      </c>
    </row>
    <row r="129" spans="2:51" s="14" customFormat="1" ht="12">
      <c r="B129" s="210"/>
      <c r="C129" s="211"/>
      <c r="D129" s="180" t="s">
        <v>269</v>
      </c>
      <c r="E129" s="212" t="s">
        <v>19</v>
      </c>
      <c r="F129" s="213" t="s">
        <v>271</v>
      </c>
      <c r="G129" s="211"/>
      <c r="H129" s="214">
        <v>21.735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269</v>
      </c>
      <c r="AU129" s="220" t="s">
        <v>85</v>
      </c>
      <c r="AV129" s="14" t="s">
        <v>168</v>
      </c>
      <c r="AW129" s="14" t="s">
        <v>37</v>
      </c>
      <c r="AX129" s="14" t="s">
        <v>83</v>
      </c>
      <c r="AY129" s="220" t="s">
        <v>163</v>
      </c>
    </row>
    <row r="130" spans="1:65" s="2" customFormat="1" ht="37.95" customHeight="1">
      <c r="A130" s="34"/>
      <c r="B130" s="35"/>
      <c r="C130" s="166" t="s">
        <v>418</v>
      </c>
      <c r="D130" s="166" t="s">
        <v>164</v>
      </c>
      <c r="E130" s="167" t="s">
        <v>315</v>
      </c>
      <c r="F130" s="168" t="s">
        <v>316</v>
      </c>
      <c r="G130" s="169" t="s">
        <v>285</v>
      </c>
      <c r="H130" s="170">
        <v>37.05</v>
      </c>
      <c r="I130" s="171"/>
      <c r="J130" s="172">
        <f>ROUND(I130*H130,2)</f>
        <v>0</v>
      </c>
      <c r="K130" s="173"/>
      <c r="L130" s="39"/>
      <c r="M130" s="174" t="s">
        <v>19</v>
      </c>
      <c r="N130" s="175" t="s">
        <v>46</v>
      </c>
      <c r="O130" s="64"/>
      <c r="P130" s="176">
        <f>O130*H130</f>
        <v>0</v>
      </c>
      <c r="Q130" s="176">
        <v>0.007258004</v>
      </c>
      <c r="R130" s="176">
        <f>Q130*H130</f>
        <v>0.2689090482</v>
      </c>
      <c r="S130" s="176">
        <v>0</v>
      </c>
      <c r="T130" s="17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8" t="s">
        <v>168</v>
      </c>
      <c r="AT130" s="178" t="s">
        <v>164</v>
      </c>
      <c r="AU130" s="178" t="s">
        <v>85</v>
      </c>
      <c r="AY130" s="17" t="s">
        <v>163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7" t="s">
        <v>83</v>
      </c>
      <c r="BK130" s="179">
        <f>ROUND(I130*H130,2)</f>
        <v>0</v>
      </c>
      <c r="BL130" s="17" t="s">
        <v>168</v>
      </c>
      <c r="BM130" s="178" t="s">
        <v>844</v>
      </c>
    </row>
    <row r="131" spans="1:47" s="2" customFormat="1" ht="12">
      <c r="A131" s="34"/>
      <c r="B131" s="35"/>
      <c r="C131" s="36"/>
      <c r="D131" s="197" t="s">
        <v>267</v>
      </c>
      <c r="E131" s="36"/>
      <c r="F131" s="198" t="s">
        <v>318</v>
      </c>
      <c r="G131" s="36"/>
      <c r="H131" s="36"/>
      <c r="I131" s="182"/>
      <c r="J131" s="36"/>
      <c r="K131" s="36"/>
      <c r="L131" s="39"/>
      <c r="M131" s="183"/>
      <c r="N131" s="184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267</v>
      </c>
      <c r="AU131" s="17" t="s">
        <v>85</v>
      </c>
    </row>
    <row r="132" spans="2:51" s="13" customFormat="1" ht="12">
      <c r="B132" s="199"/>
      <c r="C132" s="200"/>
      <c r="D132" s="180" t="s">
        <v>269</v>
      </c>
      <c r="E132" s="201" t="s">
        <v>19</v>
      </c>
      <c r="F132" s="202" t="s">
        <v>763</v>
      </c>
      <c r="G132" s="200"/>
      <c r="H132" s="203">
        <v>37.05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269</v>
      </c>
      <c r="AU132" s="209" t="s">
        <v>85</v>
      </c>
      <c r="AV132" s="13" t="s">
        <v>85</v>
      </c>
      <c r="AW132" s="13" t="s">
        <v>37</v>
      </c>
      <c r="AX132" s="13" t="s">
        <v>75</v>
      </c>
      <c r="AY132" s="209" t="s">
        <v>163</v>
      </c>
    </row>
    <row r="133" spans="2:51" s="14" customFormat="1" ht="12">
      <c r="B133" s="210"/>
      <c r="C133" s="211"/>
      <c r="D133" s="180" t="s">
        <v>269</v>
      </c>
      <c r="E133" s="212" t="s">
        <v>19</v>
      </c>
      <c r="F133" s="213" t="s">
        <v>271</v>
      </c>
      <c r="G133" s="211"/>
      <c r="H133" s="214">
        <v>37.05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269</v>
      </c>
      <c r="AU133" s="220" t="s">
        <v>85</v>
      </c>
      <c r="AV133" s="14" t="s">
        <v>168</v>
      </c>
      <c r="AW133" s="14" t="s">
        <v>37</v>
      </c>
      <c r="AX133" s="14" t="s">
        <v>83</v>
      </c>
      <c r="AY133" s="220" t="s">
        <v>163</v>
      </c>
    </row>
    <row r="134" spans="1:65" s="2" customFormat="1" ht="37.95" customHeight="1">
      <c r="A134" s="34"/>
      <c r="B134" s="35"/>
      <c r="C134" s="166" t="s">
        <v>423</v>
      </c>
      <c r="D134" s="166" t="s">
        <v>164</v>
      </c>
      <c r="E134" s="167" t="s">
        <v>321</v>
      </c>
      <c r="F134" s="168" t="s">
        <v>322</v>
      </c>
      <c r="G134" s="169" t="s">
        <v>285</v>
      </c>
      <c r="H134" s="170">
        <v>37.05</v>
      </c>
      <c r="I134" s="171"/>
      <c r="J134" s="172">
        <f>ROUND(I134*H134,2)</f>
        <v>0</v>
      </c>
      <c r="K134" s="173"/>
      <c r="L134" s="39"/>
      <c r="M134" s="174" t="s">
        <v>19</v>
      </c>
      <c r="N134" s="175" t="s">
        <v>46</v>
      </c>
      <c r="O134" s="64"/>
      <c r="P134" s="176">
        <f>O134*H134</f>
        <v>0</v>
      </c>
      <c r="Q134" s="176">
        <v>0.000856935</v>
      </c>
      <c r="R134" s="176">
        <f>Q134*H134</f>
        <v>0.031749441749999996</v>
      </c>
      <c r="S134" s="176">
        <v>0</v>
      </c>
      <c r="T134" s="17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8" t="s">
        <v>168</v>
      </c>
      <c r="AT134" s="178" t="s">
        <v>164</v>
      </c>
      <c r="AU134" s="178" t="s">
        <v>85</v>
      </c>
      <c r="AY134" s="17" t="s">
        <v>163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7" t="s">
        <v>83</v>
      </c>
      <c r="BK134" s="179">
        <f>ROUND(I134*H134,2)</f>
        <v>0</v>
      </c>
      <c r="BL134" s="17" t="s">
        <v>168</v>
      </c>
      <c r="BM134" s="178" t="s">
        <v>845</v>
      </c>
    </row>
    <row r="135" spans="1:47" s="2" customFormat="1" ht="12">
      <c r="A135" s="34"/>
      <c r="B135" s="35"/>
      <c r="C135" s="36"/>
      <c r="D135" s="197" t="s">
        <v>267</v>
      </c>
      <c r="E135" s="36"/>
      <c r="F135" s="198" t="s">
        <v>324</v>
      </c>
      <c r="G135" s="36"/>
      <c r="H135" s="36"/>
      <c r="I135" s="182"/>
      <c r="J135" s="36"/>
      <c r="K135" s="36"/>
      <c r="L135" s="39"/>
      <c r="M135" s="183"/>
      <c r="N135" s="184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267</v>
      </c>
      <c r="AU135" s="17" t="s">
        <v>85</v>
      </c>
    </row>
    <row r="136" spans="2:51" s="13" customFormat="1" ht="12">
      <c r="B136" s="199"/>
      <c r="C136" s="200"/>
      <c r="D136" s="180" t="s">
        <v>269</v>
      </c>
      <c r="E136" s="201" t="s">
        <v>19</v>
      </c>
      <c r="F136" s="202" t="s">
        <v>763</v>
      </c>
      <c r="G136" s="200"/>
      <c r="H136" s="203">
        <v>37.05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269</v>
      </c>
      <c r="AU136" s="209" t="s">
        <v>85</v>
      </c>
      <c r="AV136" s="13" t="s">
        <v>85</v>
      </c>
      <c r="AW136" s="13" t="s">
        <v>37</v>
      </c>
      <c r="AX136" s="13" t="s">
        <v>75</v>
      </c>
      <c r="AY136" s="209" t="s">
        <v>163</v>
      </c>
    </row>
    <row r="137" spans="2:51" s="14" customFormat="1" ht="12">
      <c r="B137" s="210"/>
      <c r="C137" s="211"/>
      <c r="D137" s="180" t="s">
        <v>269</v>
      </c>
      <c r="E137" s="212" t="s">
        <v>19</v>
      </c>
      <c r="F137" s="213" t="s">
        <v>271</v>
      </c>
      <c r="G137" s="211"/>
      <c r="H137" s="214">
        <v>37.05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269</v>
      </c>
      <c r="AU137" s="220" t="s">
        <v>85</v>
      </c>
      <c r="AV137" s="14" t="s">
        <v>168</v>
      </c>
      <c r="AW137" s="14" t="s">
        <v>37</v>
      </c>
      <c r="AX137" s="14" t="s">
        <v>83</v>
      </c>
      <c r="AY137" s="220" t="s">
        <v>163</v>
      </c>
    </row>
    <row r="138" spans="1:65" s="2" customFormat="1" ht="44.25" customHeight="1">
      <c r="A138" s="34"/>
      <c r="B138" s="35"/>
      <c r="C138" s="166" t="s">
        <v>429</v>
      </c>
      <c r="D138" s="166" t="s">
        <v>164</v>
      </c>
      <c r="E138" s="167" t="s">
        <v>326</v>
      </c>
      <c r="F138" s="168" t="s">
        <v>327</v>
      </c>
      <c r="G138" s="169" t="s">
        <v>328</v>
      </c>
      <c r="H138" s="170">
        <v>2.081</v>
      </c>
      <c r="I138" s="171"/>
      <c r="J138" s="172">
        <f>ROUND(I138*H138,2)</f>
        <v>0</v>
      </c>
      <c r="K138" s="173"/>
      <c r="L138" s="39"/>
      <c r="M138" s="174" t="s">
        <v>19</v>
      </c>
      <c r="N138" s="175" t="s">
        <v>46</v>
      </c>
      <c r="O138" s="64"/>
      <c r="P138" s="176">
        <f>O138*H138</f>
        <v>0</v>
      </c>
      <c r="Q138" s="176">
        <v>1.0556</v>
      </c>
      <c r="R138" s="176">
        <f>Q138*H138</f>
        <v>2.1967036</v>
      </c>
      <c r="S138" s="176">
        <v>0</v>
      </c>
      <c r="T138" s="17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8" t="s">
        <v>168</v>
      </c>
      <c r="AT138" s="178" t="s">
        <v>164</v>
      </c>
      <c r="AU138" s="178" t="s">
        <v>85</v>
      </c>
      <c r="AY138" s="17" t="s">
        <v>163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7" t="s">
        <v>83</v>
      </c>
      <c r="BK138" s="179">
        <f>ROUND(I138*H138,2)</f>
        <v>0</v>
      </c>
      <c r="BL138" s="17" t="s">
        <v>168</v>
      </c>
      <c r="BM138" s="178" t="s">
        <v>846</v>
      </c>
    </row>
    <row r="139" spans="1:47" s="2" customFormat="1" ht="12">
      <c r="A139" s="34"/>
      <c r="B139" s="35"/>
      <c r="C139" s="36"/>
      <c r="D139" s="197" t="s">
        <v>267</v>
      </c>
      <c r="E139" s="36"/>
      <c r="F139" s="198" t="s">
        <v>330</v>
      </c>
      <c r="G139" s="36"/>
      <c r="H139" s="36"/>
      <c r="I139" s="182"/>
      <c r="J139" s="36"/>
      <c r="K139" s="36"/>
      <c r="L139" s="39"/>
      <c r="M139" s="183"/>
      <c r="N139" s="184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267</v>
      </c>
      <c r="AU139" s="17" t="s">
        <v>85</v>
      </c>
    </row>
    <row r="140" spans="2:51" s="13" customFormat="1" ht="12">
      <c r="B140" s="199"/>
      <c r="C140" s="200"/>
      <c r="D140" s="180" t="s">
        <v>269</v>
      </c>
      <c r="E140" s="201" t="s">
        <v>19</v>
      </c>
      <c r="F140" s="202" t="s">
        <v>766</v>
      </c>
      <c r="G140" s="200"/>
      <c r="H140" s="203">
        <v>2.081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269</v>
      </c>
      <c r="AU140" s="209" t="s">
        <v>85</v>
      </c>
      <c r="AV140" s="13" t="s">
        <v>85</v>
      </c>
      <c r="AW140" s="13" t="s">
        <v>37</v>
      </c>
      <c r="AX140" s="13" t="s">
        <v>75</v>
      </c>
      <c r="AY140" s="209" t="s">
        <v>163</v>
      </c>
    </row>
    <row r="141" spans="2:51" s="14" customFormat="1" ht="12">
      <c r="B141" s="210"/>
      <c r="C141" s="211"/>
      <c r="D141" s="180" t="s">
        <v>269</v>
      </c>
      <c r="E141" s="212" t="s">
        <v>19</v>
      </c>
      <c r="F141" s="213" t="s">
        <v>271</v>
      </c>
      <c r="G141" s="211"/>
      <c r="H141" s="214">
        <v>2.081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269</v>
      </c>
      <c r="AU141" s="220" t="s">
        <v>85</v>
      </c>
      <c r="AV141" s="14" t="s">
        <v>168</v>
      </c>
      <c r="AW141" s="14" t="s">
        <v>37</v>
      </c>
      <c r="AX141" s="14" t="s">
        <v>83</v>
      </c>
      <c r="AY141" s="220" t="s">
        <v>163</v>
      </c>
    </row>
    <row r="142" spans="1:65" s="2" customFormat="1" ht="16.5" customHeight="1">
      <c r="A142" s="34"/>
      <c r="B142" s="35"/>
      <c r="C142" s="166" t="s">
        <v>395</v>
      </c>
      <c r="D142" s="166" t="s">
        <v>164</v>
      </c>
      <c r="E142" s="167" t="s">
        <v>334</v>
      </c>
      <c r="F142" s="168" t="s">
        <v>335</v>
      </c>
      <c r="G142" s="169" t="s">
        <v>336</v>
      </c>
      <c r="H142" s="170">
        <v>12</v>
      </c>
      <c r="I142" s="171"/>
      <c r="J142" s="172">
        <f>ROUND(I142*H142,2)</f>
        <v>0</v>
      </c>
      <c r="K142" s="173"/>
      <c r="L142" s="39"/>
      <c r="M142" s="174" t="s">
        <v>19</v>
      </c>
      <c r="N142" s="175" t="s">
        <v>46</v>
      </c>
      <c r="O142" s="64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8" t="s">
        <v>168</v>
      </c>
      <c r="AT142" s="178" t="s">
        <v>164</v>
      </c>
      <c r="AU142" s="178" t="s">
        <v>85</v>
      </c>
      <c r="AY142" s="17" t="s">
        <v>163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7" t="s">
        <v>83</v>
      </c>
      <c r="BK142" s="179">
        <f>ROUND(I142*H142,2)</f>
        <v>0</v>
      </c>
      <c r="BL142" s="17" t="s">
        <v>168</v>
      </c>
      <c r="BM142" s="178" t="s">
        <v>847</v>
      </c>
    </row>
    <row r="143" spans="1:47" s="2" customFormat="1" ht="19.2">
      <c r="A143" s="34"/>
      <c r="B143" s="35"/>
      <c r="C143" s="36"/>
      <c r="D143" s="180" t="s">
        <v>170</v>
      </c>
      <c r="E143" s="36"/>
      <c r="F143" s="181" t="s">
        <v>338</v>
      </c>
      <c r="G143" s="36"/>
      <c r="H143" s="36"/>
      <c r="I143" s="182"/>
      <c r="J143" s="36"/>
      <c r="K143" s="36"/>
      <c r="L143" s="39"/>
      <c r="M143" s="183"/>
      <c r="N143" s="184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170</v>
      </c>
      <c r="AU143" s="17" t="s">
        <v>85</v>
      </c>
    </row>
    <row r="144" spans="1:65" s="2" customFormat="1" ht="16.5" customHeight="1">
      <c r="A144" s="34"/>
      <c r="B144" s="35"/>
      <c r="C144" s="166" t="s">
        <v>436</v>
      </c>
      <c r="D144" s="166" t="s">
        <v>164</v>
      </c>
      <c r="E144" s="167" t="s">
        <v>339</v>
      </c>
      <c r="F144" s="168" t="s">
        <v>340</v>
      </c>
      <c r="G144" s="169" t="s">
        <v>341</v>
      </c>
      <c r="H144" s="170">
        <v>25</v>
      </c>
      <c r="I144" s="171"/>
      <c r="J144" s="172">
        <f>ROUND(I144*H144,2)</f>
        <v>0</v>
      </c>
      <c r="K144" s="173"/>
      <c r="L144" s="39"/>
      <c r="M144" s="174" t="s">
        <v>19</v>
      </c>
      <c r="N144" s="175" t="s">
        <v>46</v>
      </c>
      <c r="O144" s="64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8" t="s">
        <v>168</v>
      </c>
      <c r="AT144" s="178" t="s">
        <v>164</v>
      </c>
      <c r="AU144" s="178" t="s">
        <v>85</v>
      </c>
      <c r="AY144" s="17" t="s">
        <v>163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7" t="s">
        <v>83</v>
      </c>
      <c r="BK144" s="179">
        <f>ROUND(I144*H144,2)</f>
        <v>0</v>
      </c>
      <c r="BL144" s="17" t="s">
        <v>168</v>
      </c>
      <c r="BM144" s="178" t="s">
        <v>848</v>
      </c>
    </row>
    <row r="145" spans="1:47" s="2" customFormat="1" ht="19.2">
      <c r="A145" s="34"/>
      <c r="B145" s="35"/>
      <c r="C145" s="36"/>
      <c r="D145" s="180" t="s">
        <v>170</v>
      </c>
      <c r="E145" s="36"/>
      <c r="F145" s="181" t="s">
        <v>343</v>
      </c>
      <c r="G145" s="36"/>
      <c r="H145" s="36"/>
      <c r="I145" s="182"/>
      <c r="J145" s="36"/>
      <c r="K145" s="36"/>
      <c r="L145" s="39"/>
      <c r="M145" s="183"/>
      <c r="N145" s="184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170</v>
      </c>
      <c r="AU145" s="17" t="s">
        <v>85</v>
      </c>
    </row>
    <row r="146" spans="2:63" s="11" customFormat="1" ht="22.95" customHeight="1">
      <c r="B146" s="152"/>
      <c r="C146" s="153"/>
      <c r="D146" s="154" t="s">
        <v>74</v>
      </c>
      <c r="E146" s="195" t="s">
        <v>168</v>
      </c>
      <c r="F146" s="195" t="s">
        <v>350</v>
      </c>
      <c r="G146" s="153"/>
      <c r="H146" s="153"/>
      <c r="I146" s="156"/>
      <c r="J146" s="196">
        <f>BK146</f>
        <v>0</v>
      </c>
      <c r="K146" s="153"/>
      <c r="L146" s="158"/>
      <c r="M146" s="159"/>
      <c r="N146" s="160"/>
      <c r="O146" s="160"/>
      <c r="P146" s="161">
        <f>SUM(P147:P163)</f>
        <v>0</v>
      </c>
      <c r="Q146" s="160"/>
      <c r="R146" s="161">
        <f>SUM(R147:R163)</f>
        <v>67.46975488</v>
      </c>
      <c r="S146" s="160"/>
      <c r="T146" s="162">
        <f>SUM(T147:T163)</f>
        <v>0</v>
      </c>
      <c r="AR146" s="163" t="s">
        <v>83</v>
      </c>
      <c r="AT146" s="164" t="s">
        <v>74</v>
      </c>
      <c r="AU146" s="164" t="s">
        <v>83</v>
      </c>
      <c r="AY146" s="163" t="s">
        <v>163</v>
      </c>
      <c r="BK146" s="165">
        <f>SUM(BK147:BK163)</f>
        <v>0</v>
      </c>
    </row>
    <row r="147" spans="1:65" s="2" customFormat="1" ht="24.15" customHeight="1">
      <c r="A147" s="34"/>
      <c r="B147" s="35"/>
      <c r="C147" s="166" t="s">
        <v>213</v>
      </c>
      <c r="D147" s="166" t="s">
        <v>164</v>
      </c>
      <c r="E147" s="167" t="s">
        <v>351</v>
      </c>
      <c r="F147" s="168" t="s">
        <v>352</v>
      </c>
      <c r="G147" s="169" t="s">
        <v>265</v>
      </c>
      <c r="H147" s="170">
        <v>24.6</v>
      </c>
      <c r="I147" s="171"/>
      <c r="J147" s="172">
        <f>ROUND(I147*H147,2)</f>
        <v>0</v>
      </c>
      <c r="K147" s="173"/>
      <c r="L147" s="39"/>
      <c r="M147" s="174" t="s">
        <v>19</v>
      </c>
      <c r="N147" s="175" t="s">
        <v>46</v>
      </c>
      <c r="O147" s="64"/>
      <c r="P147" s="176">
        <f>O147*H147</f>
        <v>0</v>
      </c>
      <c r="Q147" s="176">
        <v>2.002</v>
      </c>
      <c r="R147" s="176">
        <f>Q147*H147</f>
        <v>49.249199999999995</v>
      </c>
      <c r="S147" s="176">
        <v>0</v>
      </c>
      <c r="T147" s="17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8" t="s">
        <v>168</v>
      </c>
      <c r="AT147" s="178" t="s">
        <v>164</v>
      </c>
      <c r="AU147" s="178" t="s">
        <v>85</v>
      </c>
      <c r="AY147" s="17" t="s">
        <v>163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7" t="s">
        <v>83</v>
      </c>
      <c r="BK147" s="179">
        <f>ROUND(I147*H147,2)</f>
        <v>0</v>
      </c>
      <c r="BL147" s="17" t="s">
        <v>168</v>
      </c>
      <c r="BM147" s="178" t="s">
        <v>849</v>
      </c>
    </row>
    <row r="148" spans="1:47" s="2" customFormat="1" ht="12">
      <c r="A148" s="34"/>
      <c r="B148" s="35"/>
      <c r="C148" s="36"/>
      <c r="D148" s="197" t="s">
        <v>267</v>
      </c>
      <c r="E148" s="36"/>
      <c r="F148" s="198" t="s">
        <v>354</v>
      </c>
      <c r="G148" s="36"/>
      <c r="H148" s="36"/>
      <c r="I148" s="182"/>
      <c r="J148" s="36"/>
      <c r="K148" s="36"/>
      <c r="L148" s="39"/>
      <c r="M148" s="183"/>
      <c r="N148" s="184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267</v>
      </c>
      <c r="AU148" s="17" t="s">
        <v>85</v>
      </c>
    </row>
    <row r="149" spans="2:51" s="13" customFormat="1" ht="12">
      <c r="B149" s="199"/>
      <c r="C149" s="200"/>
      <c r="D149" s="180" t="s">
        <v>269</v>
      </c>
      <c r="E149" s="201" t="s">
        <v>19</v>
      </c>
      <c r="F149" s="202" t="s">
        <v>798</v>
      </c>
      <c r="G149" s="200"/>
      <c r="H149" s="203">
        <v>22.8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3" customFormat="1" ht="12">
      <c r="B150" s="199"/>
      <c r="C150" s="200"/>
      <c r="D150" s="180" t="s">
        <v>269</v>
      </c>
      <c r="E150" s="201" t="s">
        <v>19</v>
      </c>
      <c r="F150" s="202" t="s">
        <v>770</v>
      </c>
      <c r="G150" s="200"/>
      <c r="H150" s="203">
        <v>1.8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24.6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33" customHeight="1">
      <c r="A152" s="34"/>
      <c r="B152" s="35"/>
      <c r="C152" s="166" t="s">
        <v>218</v>
      </c>
      <c r="D152" s="166" t="s">
        <v>164</v>
      </c>
      <c r="E152" s="167" t="s">
        <v>355</v>
      </c>
      <c r="F152" s="168" t="s">
        <v>356</v>
      </c>
      <c r="G152" s="169" t="s">
        <v>285</v>
      </c>
      <c r="H152" s="170">
        <v>41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850</v>
      </c>
    </row>
    <row r="153" spans="1:47" s="2" customFormat="1" ht="12">
      <c r="A153" s="34"/>
      <c r="B153" s="35"/>
      <c r="C153" s="36"/>
      <c r="D153" s="197" t="s">
        <v>267</v>
      </c>
      <c r="E153" s="36"/>
      <c r="F153" s="198" t="s">
        <v>358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2">
      <c r="B154" s="199"/>
      <c r="C154" s="200"/>
      <c r="D154" s="180" t="s">
        <v>269</v>
      </c>
      <c r="E154" s="201" t="s">
        <v>19</v>
      </c>
      <c r="F154" s="202" t="s">
        <v>815</v>
      </c>
      <c r="G154" s="200"/>
      <c r="H154" s="203">
        <v>38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3" customFormat="1" ht="12">
      <c r="B155" s="199"/>
      <c r="C155" s="200"/>
      <c r="D155" s="180" t="s">
        <v>269</v>
      </c>
      <c r="E155" s="201" t="s">
        <v>19</v>
      </c>
      <c r="F155" s="202" t="s">
        <v>773</v>
      </c>
      <c r="G155" s="200"/>
      <c r="H155" s="203">
        <v>3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4" customFormat="1" ht="12">
      <c r="B156" s="210"/>
      <c r="C156" s="211"/>
      <c r="D156" s="180" t="s">
        <v>269</v>
      </c>
      <c r="E156" s="212" t="s">
        <v>19</v>
      </c>
      <c r="F156" s="213" t="s">
        <v>271</v>
      </c>
      <c r="G156" s="211"/>
      <c r="H156" s="214">
        <v>41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269</v>
      </c>
      <c r="AU156" s="220" t="s">
        <v>85</v>
      </c>
      <c r="AV156" s="14" t="s">
        <v>168</v>
      </c>
      <c r="AW156" s="14" t="s">
        <v>37</v>
      </c>
      <c r="AX156" s="14" t="s">
        <v>83</v>
      </c>
      <c r="AY156" s="220" t="s">
        <v>163</v>
      </c>
    </row>
    <row r="157" spans="1:65" s="2" customFormat="1" ht="33" customHeight="1">
      <c r="A157" s="34"/>
      <c r="B157" s="35"/>
      <c r="C157" s="166" t="s">
        <v>223</v>
      </c>
      <c r="D157" s="166" t="s">
        <v>164</v>
      </c>
      <c r="E157" s="167" t="s">
        <v>361</v>
      </c>
      <c r="F157" s="168" t="s">
        <v>362</v>
      </c>
      <c r="G157" s="169" t="s">
        <v>285</v>
      </c>
      <c r="H157" s="170">
        <v>17.6</v>
      </c>
      <c r="I157" s="171"/>
      <c r="J157" s="172">
        <f>ROUND(I157*H157,2)</f>
        <v>0</v>
      </c>
      <c r="K157" s="173"/>
      <c r="L157" s="39"/>
      <c r="M157" s="174" t="s">
        <v>19</v>
      </c>
      <c r="N157" s="175" t="s">
        <v>46</v>
      </c>
      <c r="O157" s="64"/>
      <c r="P157" s="176">
        <f>O157*H157</f>
        <v>0</v>
      </c>
      <c r="Q157" s="176">
        <v>1.0352588</v>
      </c>
      <c r="R157" s="176">
        <f>Q157*H157</f>
        <v>18.22055488</v>
      </c>
      <c r="S157" s="176">
        <v>0</v>
      </c>
      <c r="T157" s="17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8" t="s">
        <v>168</v>
      </c>
      <c r="AT157" s="178" t="s">
        <v>164</v>
      </c>
      <c r="AU157" s="178" t="s">
        <v>85</v>
      </c>
      <c r="AY157" s="17" t="s">
        <v>163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7" t="s">
        <v>83</v>
      </c>
      <c r="BK157" s="179">
        <f>ROUND(I157*H157,2)</f>
        <v>0</v>
      </c>
      <c r="BL157" s="17" t="s">
        <v>168</v>
      </c>
      <c r="BM157" s="178" t="s">
        <v>851</v>
      </c>
    </row>
    <row r="158" spans="1:47" s="2" customFormat="1" ht="12">
      <c r="A158" s="34"/>
      <c r="B158" s="35"/>
      <c r="C158" s="36"/>
      <c r="D158" s="197" t="s">
        <v>267</v>
      </c>
      <c r="E158" s="36"/>
      <c r="F158" s="198" t="s">
        <v>364</v>
      </c>
      <c r="G158" s="36"/>
      <c r="H158" s="36"/>
      <c r="I158" s="182"/>
      <c r="J158" s="36"/>
      <c r="K158" s="36"/>
      <c r="L158" s="39"/>
      <c r="M158" s="183"/>
      <c r="N158" s="184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267</v>
      </c>
      <c r="AU158" s="17" t="s">
        <v>85</v>
      </c>
    </row>
    <row r="159" spans="2:51" s="13" customFormat="1" ht="12">
      <c r="B159" s="199"/>
      <c r="C159" s="200"/>
      <c r="D159" s="180" t="s">
        <v>269</v>
      </c>
      <c r="E159" s="201" t="s">
        <v>19</v>
      </c>
      <c r="F159" s="202" t="s">
        <v>817</v>
      </c>
      <c r="G159" s="200"/>
      <c r="H159" s="203">
        <v>3.6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3" customFormat="1" ht="12">
      <c r="B160" s="199"/>
      <c r="C160" s="200"/>
      <c r="D160" s="180" t="s">
        <v>269</v>
      </c>
      <c r="E160" s="201" t="s">
        <v>19</v>
      </c>
      <c r="F160" s="202" t="s">
        <v>776</v>
      </c>
      <c r="G160" s="200"/>
      <c r="H160" s="203">
        <v>14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4" customFormat="1" ht="12">
      <c r="B161" s="210"/>
      <c r="C161" s="211"/>
      <c r="D161" s="180" t="s">
        <v>269</v>
      </c>
      <c r="E161" s="212" t="s">
        <v>19</v>
      </c>
      <c r="F161" s="213" t="s">
        <v>271</v>
      </c>
      <c r="G161" s="211"/>
      <c r="H161" s="214">
        <v>17.6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269</v>
      </c>
      <c r="AU161" s="220" t="s">
        <v>85</v>
      </c>
      <c r="AV161" s="14" t="s">
        <v>168</v>
      </c>
      <c r="AW161" s="14" t="s">
        <v>37</v>
      </c>
      <c r="AX161" s="14" t="s">
        <v>83</v>
      </c>
      <c r="AY161" s="220" t="s">
        <v>163</v>
      </c>
    </row>
    <row r="162" spans="1:65" s="2" customFormat="1" ht="16.5" customHeight="1">
      <c r="A162" s="34"/>
      <c r="B162" s="35"/>
      <c r="C162" s="166" t="s">
        <v>400</v>
      </c>
      <c r="D162" s="166" t="s">
        <v>164</v>
      </c>
      <c r="E162" s="167" t="s">
        <v>532</v>
      </c>
      <c r="F162" s="168" t="s">
        <v>335</v>
      </c>
      <c r="G162" s="169" t="s">
        <v>336</v>
      </c>
      <c r="H162" s="170">
        <v>12</v>
      </c>
      <c r="I162" s="171"/>
      <c r="J162" s="172">
        <f>ROUND(I162*H162,2)</f>
        <v>0</v>
      </c>
      <c r="K162" s="173"/>
      <c r="L162" s="39"/>
      <c r="M162" s="174" t="s">
        <v>19</v>
      </c>
      <c r="N162" s="175" t="s">
        <v>46</v>
      </c>
      <c r="O162" s="64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8" t="s">
        <v>168</v>
      </c>
      <c r="AT162" s="178" t="s">
        <v>164</v>
      </c>
      <c r="AU162" s="178" t="s">
        <v>85</v>
      </c>
      <c r="AY162" s="17" t="s">
        <v>163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83</v>
      </c>
      <c r="BK162" s="179">
        <f>ROUND(I162*H162,2)</f>
        <v>0</v>
      </c>
      <c r="BL162" s="17" t="s">
        <v>168</v>
      </c>
      <c r="BM162" s="178" t="s">
        <v>852</v>
      </c>
    </row>
    <row r="163" spans="1:47" s="2" customFormat="1" ht="28.8">
      <c r="A163" s="34"/>
      <c r="B163" s="35"/>
      <c r="C163" s="36"/>
      <c r="D163" s="180" t="s">
        <v>170</v>
      </c>
      <c r="E163" s="36"/>
      <c r="F163" s="181" t="s">
        <v>534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170</v>
      </c>
      <c r="AU163" s="17" t="s">
        <v>85</v>
      </c>
    </row>
    <row r="164" spans="2:63" s="11" customFormat="1" ht="22.95" customHeight="1">
      <c r="B164" s="152"/>
      <c r="C164" s="153"/>
      <c r="D164" s="154" t="s">
        <v>74</v>
      </c>
      <c r="E164" s="195" t="s">
        <v>213</v>
      </c>
      <c r="F164" s="195" t="s">
        <v>376</v>
      </c>
      <c r="G164" s="153"/>
      <c r="H164" s="153"/>
      <c r="I164" s="156"/>
      <c r="J164" s="196">
        <f>BK164</f>
        <v>0</v>
      </c>
      <c r="K164" s="153"/>
      <c r="L164" s="158"/>
      <c r="M164" s="159"/>
      <c r="N164" s="160"/>
      <c r="O164" s="160"/>
      <c r="P164" s="161">
        <f>SUM(P165:P198)</f>
        <v>0</v>
      </c>
      <c r="Q164" s="160"/>
      <c r="R164" s="161">
        <f>SUM(R165:R198)</f>
        <v>2.4992939</v>
      </c>
      <c r="S164" s="160"/>
      <c r="T164" s="162">
        <f>SUM(T165:T198)</f>
        <v>4.912939999999999</v>
      </c>
      <c r="AR164" s="163" t="s">
        <v>83</v>
      </c>
      <c r="AT164" s="164" t="s">
        <v>74</v>
      </c>
      <c r="AU164" s="164" t="s">
        <v>83</v>
      </c>
      <c r="AY164" s="163" t="s">
        <v>163</v>
      </c>
      <c r="BK164" s="165">
        <f>SUM(BK165:BK198)</f>
        <v>0</v>
      </c>
    </row>
    <row r="165" spans="1:65" s="2" customFormat="1" ht="37.95" customHeight="1">
      <c r="A165" s="34"/>
      <c r="B165" s="35"/>
      <c r="C165" s="166" t="s">
        <v>228</v>
      </c>
      <c r="D165" s="166" t="s">
        <v>164</v>
      </c>
      <c r="E165" s="167" t="s">
        <v>377</v>
      </c>
      <c r="F165" s="168" t="s">
        <v>378</v>
      </c>
      <c r="G165" s="169" t="s">
        <v>285</v>
      </c>
      <c r="H165" s="170">
        <v>14.4</v>
      </c>
      <c r="I165" s="171"/>
      <c r="J165" s="172">
        <f>ROUND(I165*H165,2)</f>
        <v>0</v>
      </c>
      <c r="K165" s="173"/>
      <c r="L165" s="39"/>
      <c r="M165" s="174" t="s">
        <v>19</v>
      </c>
      <c r="N165" s="175" t="s">
        <v>46</v>
      </c>
      <c r="O165" s="64"/>
      <c r="P165" s="176">
        <f>O165*H165</f>
        <v>0</v>
      </c>
      <c r="Q165" s="176">
        <v>0</v>
      </c>
      <c r="R165" s="176">
        <f>Q165*H165</f>
        <v>0</v>
      </c>
      <c r="S165" s="176">
        <v>0.07223</v>
      </c>
      <c r="T165" s="177">
        <f>S165*H165</f>
        <v>1.0401120000000001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8" t="s">
        <v>168</v>
      </c>
      <c r="AT165" s="178" t="s">
        <v>164</v>
      </c>
      <c r="AU165" s="178" t="s">
        <v>85</v>
      </c>
      <c r="AY165" s="17" t="s">
        <v>163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83</v>
      </c>
      <c r="BK165" s="179">
        <f>ROUND(I165*H165,2)</f>
        <v>0</v>
      </c>
      <c r="BL165" s="17" t="s">
        <v>168</v>
      </c>
      <c r="BM165" s="178" t="s">
        <v>853</v>
      </c>
    </row>
    <row r="166" spans="1:47" s="2" customFormat="1" ht="12">
      <c r="A166" s="34"/>
      <c r="B166" s="35"/>
      <c r="C166" s="36"/>
      <c r="D166" s="197" t="s">
        <v>267</v>
      </c>
      <c r="E166" s="36"/>
      <c r="F166" s="198" t="s">
        <v>380</v>
      </c>
      <c r="G166" s="36"/>
      <c r="H166" s="36"/>
      <c r="I166" s="182"/>
      <c r="J166" s="36"/>
      <c r="K166" s="36"/>
      <c r="L166" s="39"/>
      <c r="M166" s="183"/>
      <c r="N166" s="184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267</v>
      </c>
      <c r="AU166" s="17" t="s">
        <v>85</v>
      </c>
    </row>
    <row r="167" spans="2:51" s="13" customFormat="1" ht="12">
      <c r="B167" s="199"/>
      <c r="C167" s="200"/>
      <c r="D167" s="180" t="s">
        <v>269</v>
      </c>
      <c r="E167" s="201" t="s">
        <v>19</v>
      </c>
      <c r="F167" s="202" t="s">
        <v>820</v>
      </c>
      <c r="G167" s="200"/>
      <c r="H167" s="203">
        <v>14.4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269</v>
      </c>
      <c r="AU167" s="209" t="s">
        <v>85</v>
      </c>
      <c r="AV167" s="13" t="s">
        <v>85</v>
      </c>
      <c r="AW167" s="13" t="s">
        <v>37</v>
      </c>
      <c r="AX167" s="13" t="s">
        <v>75</v>
      </c>
      <c r="AY167" s="209" t="s">
        <v>163</v>
      </c>
    </row>
    <row r="168" spans="2:51" s="14" customFormat="1" ht="12">
      <c r="B168" s="210"/>
      <c r="C168" s="211"/>
      <c r="D168" s="180" t="s">
        <v>269</v>
      </c>
      <c r="E168" s="212" t="s">
        <v>19</v>
      </c>
      <c r="F168" s="213" t="s">
        <v>271</v>
      </c>
      <c r="G168" s="211"/>
      <c r="H168" s="214">
        <v>14.4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269</v>
      </c>
      <c r="AU168" s="220" t="s">
        <v>85</v>
      </c>
      <c r="AV168" s="14" t="s">
        <v>168</v>
      </c>
      <c r="AW168" s="14" t="s">
        <v>37</v>
      </c>
      <c r="AX168" s="14" t="s">
        <v>83</v>
      </c>
      <c r="AY168" s="220" t="s">
        <v>163</v>
      </c>
    </row>
    <row r="169" spans="1:65" s="2" customFormat="1" ht="37.95" customHeight="1">
      <c r="A169" s="34"/>
      <c r="B169" s="35"/>
      <c r="C169" s="166" t="s">
        <v>233</v>
      </c>
      <c r="D169" s="166" t="s">
        <v>164</v>
      </c>
      <c r="E169" s="167" t="s">
        <v>382</v>
      </c>
      <c r="F169" s="168" t="s">
        <v>383</v>
      </c>
      <c r="G169" s="169" t="s">
        <v>285</v>
      </c>
      <c r="H169" s="170">
        <v>49.55</v>
      </c>
      <c r="I169" s="171"/>
      <c r="J169" s="172">
        <f>ROUND(I169*H169,2)</f>
        <v>0</v>
      </c>
      <c r="K169" s="173"/>
      <c r="L169" s="39"/>
      <c r="M169" s="174" t="s">
        <v>19</v>
      </c>
      <c r="N169" s="175" t="s">
        <v>46</v>
      </c>
      <c r="O169" s="64"/>
      <c r="P169" s="176">
        <f>O169*H169</f>
        <v>0</v>
      </c>
      <c r="Q169" s="176">
        <v>0</v>
      </c>
      <c r="R169" s="176">
        <f>Q169*H169</f>
        <v>0</v>
      </c>
      <c r="S169" s="176">
        <v>0.07816</v>
      </c>
      <c r="T169" s="177">
        <f>S169*H169</f>
        <v>3.8728279999999993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8" t="s">
        <v>168</v>
      </c>
      <c r="AT169" s="178" t="s">
        <v>164</v>
      </c>
      <c r="AU169" s="178" t="s">
        <v>85</v>
      </c>
      <c r="AY169" s="17" t="s">
        <v>163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7" t="s">
        <v>83</v>
      </c>
      <c r="BK169" s="179">
        <f>ROUND(I169*H169,2)</f>
        <v>0</v>
      </c>
      <c r="BL169" s="17" t="s">
        <v>168</v>
      </c>
      <c r="BM169" s="178" t="s">
        <v>854</v>
      </c>
    </row>
    <row r="170" spans="1:47" s="2" customFormat="1" ht="12">
      <c r="A170" s="34"/>
      <c r="B170" s="35"/>
      <c r="C170" s="36"/>
      <c r="D170" s="197" t="s">
        <v>267</v>
      </c>
      <c r="E170" s="36"/>
      <c r="F170" s="198" t="s">
        <v>385</v>
      </c>
      <c r="G170" s="36"/>
      <c r="H170" s="36"/>
      <c r="I170" s="182"/>
      <c r="J170" s="36"/>
      <c r="K170" s="36"/>
      <c r="L170" s="39"/>
      <c r="M170" s="183"/>
      <c r="N170" s="184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267</v>
      </c>
      <c r="AU170" s="17" t="s">
        <v>85</v>
      </c>
    </row>
    <row r="171" spans="2:51" s="13" customFormat="1" ht="12">
      <c r="B171" s="199"/>
      <c r="C171" s="200"/>
      <c r="D171" s="180" t="s">
        <v>269</v>
      </c>
      <c r="E171" s="201" t="s">
        <v>19</v>
      </c>
      <c r="F171" s="202" t="s">
        <v>822</v>
      </c>
      <c r="G171" s="200"/>
      <c r="H171" s="203">
        <v>49.55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269</v>
      </c>
      <c r="AU171" s="209" t="s">
        <v>85</v>
      </c>
      <c r="AV171" s="13" t="s">
        <v>85</v>
      </c>
      <c r="AW171" s="13" t="s">
        <v>37</v>
      </c>
      <c r="AX171" s="13" t="s">
        <v>75</v>
      </c>
      <c r="AY171" s="209" t="s">
        <v>163</v>
      </c>
    </row>
    <row r="172" spans="2:51" s="14" customFormat="1" ht="12">
      <c r="B172" s="210"/>
      <c r="C172" s="211"/>
      <c r="D172" s="180" t="s">
        <v>269</v>
      </c>
      <c r="E172" s="212" t="s">
        <v>19</v>
      </c>
      <c r="F172" s="213" t="s">
        <v>271</v>
      </c>
      <c r="G172" s="211"/>
      <c r="H172" s="214">
        <v>49.55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269</v>
      </c>
      <c r="AU172" s="220" t="s">
        <v>85</v>
      </c>
      <c r="AV172" s="14" t="s">
        <v>168</v>
      </c>
      <c r="AW172" s="14" t="s">
        <v>37</v>
      </c>
      <c r="AX172" s="14" t="s">
        <v>83</v>
      </c>
      <c r="AY172" s="220" t="s">
        <v>163</v>
      </c>
    </row>
    <row r="173" spans="1:65" s="2" customFormat="1" ht="16.5" customHeight="1">
      <c r="A173" s="34"/>
      <c r="B173" s="35"/>
      <c r="C173" s="166" t="s">
        <v>237</v>
      </c>
      <c r="D173" s="166" t="s">
        <v>164</v>
      </c>
      <c r="E173" s="167" t="s">
        <v>389</v>
      </c>
      <c r="F173" s="168" t="s">
        <v>390</v>
      </c>
      <c r="G173" s="169" t="s">
        <v>285</v>
      </c>
      <c r="H173" s="170">
        <v>63.95</v>
      </c>
      <c r="I173" s="171"/>
      <c r="J173" s="172">
        <f>ROUND(I173*H173,2)</f>
        <v>0</v>
      </c>
      <c r="K173" s="173"/>
      <c r="L173" s="39"/>
      <c r="M173" s="174" t="s">
        <v>19</v>
      </c>
      <c r="N173" s="175" t="s">
        <v>46</v>
      </c>
      <c r="O173" s="64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8" t="s">
        <v>168</v>
      </c>
      <c r="AT173" s="178" t="s">
        <v>164</v>
      </c>
      <c r="AU173" s="178" t="s">
        <v>85</v>
      </c>
      <c r="AY173" s="17" t="s">
        <v>163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7" t="s">
        <v>83</v>
      </c>
      <c r="BK173" s="179">
        <f>ROUND(I173*H173,2)</f>
        <v>0</v>
      </c>
      <c r="BL173" s="17" t="s">
        <v>168</v>
      </c>
      <c r="BM173" s="178" t="s">
        <v>855</v>
      </c>
    </row>
    <row r="174" spans="1:47" s="2" customFormat="1" ht="12">
      <c r="A174" s="34"/>
      <c r="B174" s="35"/>
      <c r="C174" s="36"/>
      <c r="D174" s="197" t="s">
        <v>267</v>
      </c>
      <c r="E174" s="36"/>
      <c r="F174" s="198" t="s">
        <v>392</v>
      </c>
      <c r="G174" s="36"/>
      <c r="H174" s="36"/>
      <c r="I174" s="182"/>
      <c r="J174" s="36"/>
      <c r="K174" s="36"/>
      <c r="L174" s="39"/>
      <c r="M174" s="183"/>
      <c r="N174" s="184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267</v>
      </c>
      <c r="AU174" s="17" t="s">
        <v>85</v>
      </c>
    </row>
    <row r="175" spans="1:47" s="2" customFormat="1" ht="19.2">
      <c r="A175" s="34"/>
      <c r="B175" s="35"/>
      <c r="C175" s="36"/>
      <c r="D175" s="180" t="s">
        <v>170</v>
      </c>
      <c r="E175" s="36"/>
      <c r="F175" s="181" t="s">
        <v>393</v>
      </c>
      <c r="G175" s="36"/>
      <c r="H175" s="36"/>
      <c r="I175" s="182"/>
      <c r="J175" s="36"/>
      <c r="K175" s="36"/>
      <c r="L175" s="39"/>
      <c r="M175" s="183"/>
      <c r="N175" s="184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170</v>
      </c>
      <c r="AU175" s="17" t="s">
        <v>85</v>
      </c>
    </row>
    <row r="176" spans="2:51" s="13" customFormat="1" ht="12">
      <c r="B176" s="199"/>
      <c r="C176" s="200"/>
      <c r="D176" s="180" t="s">
        <v>269</v>
      </c>
      <c r="E176" s="201" t="s">
        <v>19</v>
      </c>
      <c r="F176" s="202" t="s">
        <v>822</v>
      </c>
      <c r="G176" s="200"/>
      <c r="H176" s="203">
        <v>49.55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269</v>
      </c>
      <c r="AU176" s="209" t="s">
        <v>85</v>
      </c>
      <c r="AV176" s="13" t="s">
        <v>85</v>
      </c>
      <c r="AW176" s="13" t="s">
        <v>37</v>
      </c>
      <c r="AX176" s="13" t="s">
        <v>75</v>
      </c>
      <c r="AY176" s="209" t="s">
        <v>163</v>
      </c>
    </row>
    <row r="177" spans="2:51" s="13" customFormat="1" ht="12">
      <c r="B177" s="199"/>
      <c r="C177" s="200"/>
      <c r="D177" s="180" t="s">
        <v>269</v>
      </c>
      <c r="E177" s="201" t="s">
        <v>19</v>
      </c>
      <c r="F177" s="202" t="s">
        <v>820</v>
      </c>
      <c r="G177" s="200"/>
      <c r="H177" s="203">
        <v>14.4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4" customFormat="1" ht="12">
      <c r="B178" s="210"/>
      <c r="C178" s="211"/>
      <c r="D178" s="180" t="s">
        <v>269</v>
      </c>
      <c r="E178" s="212" t="s">
        <v>19</v>
      </c>
      <c r="F178" s="213" t="s">
        <v>271</v>
      </c>
      <c r="G178" s="211"/>
      <c r="H178" s="214">
        <v>63.949999999999996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269</v>
      </c>
      <c r="AU178" s="220" t="s">
        <v>85</v>
      </c>
      <c r="AV178" s="14" t="s">
        <v>168</v>
      </c>
      <c r="AW178" s="14" t="s">
        <v>37</v>
      </c>
      <c r="AX178" s="14" t="s">
        <v>83</v>
      </c>
      <c r="AY178" s="220" t="s">
        <v>163</v>
      </c>
    </row>
    <row r="179" spans="1:65" s="2" customFormat="1" ht="24.15" customHeight="1">
      <c r="A179" s="34"/>
      <c r="B179" s="35"/>
      <c r="C179" s="166" t="s">
        <v>8</v>
      </c>
      <c r="D179" s="166" t="s">
        <v>164</v>
      </c>
      <c r="E179" s="167" t="s">
        <v>396</v>
      </c>
      <c r="F179" s="168" t="s">
        <v>397</v>
      </c>
      <c r="G179" s="169" t="s">
        <v>285</v>
      </c>
      <c r="H179" s="170">
        <v>63.95</v>
      </c>
      <c r="I179" s="171"/>
      <c r="J179" s="172">
        <f>ROUND(I179*H179,2)</f>
        <v>0</v>
      </c>
      <c r="K179" s="173"/>
      <c r="L179" s="39"/>
      <c r="M179" s="174" t="s">
        <v>19</v>
      </c>
      <c r="N179" s="175" t="s">
        <v>46</v>
      </c>
      <c r="O179" s="64"/>
      <c r="P179" s="176">
        <f>O179*H179</f>
        <v>0</v>
      </c>
      <c r="Q179" s="176">
        <v>0.039082</v>
      </c>
      <c r="R179" s="176">
        <f>Q179*H179</f>
        <v>2.4992939</v>
      </c>
      <c r="S179" s="176">
        <v>0</v>
      </c>
      <c r="T179" s="17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8" t="s">
        <v>168</v>
      </c>
      <c r="AT179" s="178" t="s">
        <v>164</v>
      </c>
      <c r="AU179" s="178" t="s">
        <v>85</v>
      </c>
      <c r="AY179" s="17" t="s">
        <v>163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7" t="s">
        <v>83</v>
      </c>
      <c r="BK179" s="179">
        <f>ROUND(I179*H179,2)</f>
        <v>0</v>
      </c>
      <c r="BL179" s="17" t="s">
        <v>168</v>
      </c>
      <c r="BM179" s="178" t="s">
        <v>856</v>
      </c>
    </row>
    <row r="180" spans="1:47" s="2" customFormat="1" ht="12">
      <c r="A180" s="34"/>
      <c r="B180" s="35"/>
      <c r="C180" s="36"/>
      <c r="D180" s="197" t="s">
        <v>267</v>
      </c>
      <c r="E180" s="36"/>
      <c r="F180" s="198" t="s">
        <v>399</v>
      </c>
      <c r="G180" s="36"/>
      <c r="H180" s="36"/>
      <c r="I180" s="182"/>
      <c r="J180" s="36"/>
      <c r="K180" s="36"/>
      <c r="L180" s="39"/>
      <c r="M180" s="183"/>
      <c r="N180" s="184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267</v>
      </c>
      <c r="AU180" s="17" t="s">
        <v>85</v>
      </c>
    </row>
    <row r="181" spans="2:51" s="13" customFormat="1" ht="12">
      <c r="B181" s="199"/>
      <c r="C181" s="200"/>
      <c r="D181" s="180" t="s">
        <v>269</v>
      </c>
      <c r="E181" s="201" t="s">
        <v>19</v>
      </c>
      <c r="F181" s="202" t="s">
        <v>822</v>
      </c>
      <c r="G181" s="200"/>
      <c r="H181" s="203">
        <v>49.55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269</v>
      </c>
      <c r="AU181" s="209" t="s">
        <v>85</v>
      </c>
      <c r="AV181" s="13" t="s">
        <v>85</v>
      </c>
      <c r="AW181" s="13" t="s">
        <v>37</v>
      </c>
      <c r="AX181" s="13" t="s">
        <v>75</v>
      </c>
      <c r="AY181" s="209" t="s">
        <v>163</v>
      </c>
    </row>
    <row r="182" spans="2:51" s="13" customFormat="1" ht="12">
      <c r="B182" s="199"/>
      <c r="C182" s="200"/>
      <c r="D182" s="180" t="s">
        <v>269</v>
      </c>
      <c r="E182" s="201" t="s">
        <v>19</v>
      </c>
      <c r="F182" s="202" t="s">
        <v>820</v>
      </c>
      <c r="G182" s="200"/>
      <c r="H182" s="203">
        <v>14.4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4" customFormat="1" ht="12">
      <c r="B183" s="210"/>
      <c r="C183" s="211"/>
      <c r="D183" s="180" t="s">
        <v>269</v>
      </c>
      <c r="E183" s="212" t="s">
        <v>19</v>
      </c>
      <c r="F183" s="213" t="s">
        <v>271</v>
      </c>
      <c r="G183" s="211"/>
      <c r="H183" s="214">
        <v>63.949999999999996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269</v>
      </c>
      <c r="AU183" s="220" t="s">
        <v>85</v>
      </c>
      <c r="AV183" s="14" t="s">
        <v>168</v>
      </c>
      <c r="AW183" s="14" t="s">
        <v>37</v>
      </c>
      <c r="AX183" s="14" t="s">
        <v>83</v>
      </c>
      <c r="AY183" s="220" t="s">
        <v>163</v>
      </c>
    </row>
    <row r="184" spans="1:65" s="2" customFormat="1" ht="24.15" customHeight="1">
      <c r="A184" s="34"/>
      <c r="B184" s="35"/>
      <c r="C184" s="166" t="s">
        <v>246</v>
      </c>
      <c r="D184" s="166" t="s">
        <v>164</v>
      </c>
      <c r="E184" s="167" t="s">
        <v>401</v>
      </c>
      <c r="F184" s="168" t="s">
        <v>402</v>
      </c>
      <c r="G184" s="169" t="s">
        <v>285</v>
      </c>
      <c r="H184" s="170">
        <v>63.95</v>
      </c>
      <c r="I184" s="171"/>
      <c r="J184" s="172">
        <f>ROUND(I184*H184,2)</f>
        <v>0</v>
      </c>
      <c r="K184" s="173"/>
      <c r="L184" s="39"/>
      <c r="M184" s="174" t="s">
        <v>19</v>
      </c>
      <c r="N184" s="175" t="s">
        <v>46</v>
      </c>
      <c r="O184" s="64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8" t="s">
        <v>168</v>
      </c>
      <c r="AT184" s="178" t="s">
        <v>164</v>
      </c>
      <c r="AU184" s="178" t="s">
        <v>85</v>
      </c>
      <c r="AY184" s="17" t="s">
        <v>163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7" t="s">
        <v>83</v>
      </c>
      <c r="BK184" s="179">
        <f>ROUND(I184*H184,2)</f>
        <v>0</v>
      </c>
      <c r="BL184" s="17" t="s">
        <v>168</v>
      </c>
      <c r="BM184" s="178" t="s">
        <v>857</v>
      </c>
    </row>
    <row r="185" spans="1:47" s="2" customFormat="1" ht="12">
      <c r="A185" s="34"/>
      <c r="B185" s="35"/>
      <c r="C185" s="36"/>
      <c r="D185" s="197" t="s">
        <v>267</v>
      </c>
      <c r="E185" s="36"/>
      <c r="F185" s="198" t="s">
        <v>404</v>
      </c>
      <c r="G185" s="36"/>
      <c r="H185" s="36"/>
      <c r="I185" s="182"/>
      <c r="J185" s="36"/>
      <c r="K185" s="36"/>
      <c r="L185" s="39"/>
      <c r="M185" s="183"/>
      <c r="N185" s="184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267</v>
      </c>
      <c r="AU185" s="17" t="s">
        <v>85</v>
      </c>
    </row>
    <row r="186" spans="2:51" s="13" customFormat="1" ht="12">
      <c r="B186" s="199"/>
      <c r="C186" s="200"/>
      <c r="D186" s="180" t="s">
        <v>269</v>
      </c>
      <c r="E186" s="201" t="s">
        <v>19</v>
      </c>
      <c r="F186" s="202" t="s">
        <v>822</v>
      </c>
      <c r="G186" s="200"/>
      <c r="H186" s="203">
        <v>49.55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269</v>
      </c>
      <c r="AU186" s="209" t="s">
        <v>85</v>
      </c>
      <c r="AV186" s="13" t="s">
        <v>85</v>
      </c>
      <c r="AW186" s="13" t="s">
        <v>37</v>
      </c>
      <c r="AX186" s="13" t="s">
        <v>75</v>
      </c>
      <c r="AY186" s="209" t="s">
        <v>163</v>
      </c>
    </row>
    <row r="187" spans="2:51" s="13" customFormat="1" ht="12">
      <c r="B187" s="199"/>
      <c r="C187" s="200"/>
      <c r="D187" s="180" t="s">
        <v>269</v>
      </c>
      <c r="E187" s="201" t="s">
        <v>19</v>
      </c>
      <c r="F187" s="202" t="s">
        <v>820</v>
      </c>
      <c r="G187" s="200"/>
      <c r="H187" s="203">
        <v>14.4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4" customFormat="1" ht="12">
      <c r="B188" s="210"/>
      <c r="C188" s="211"/>
      <c r="D188" s="180" t="s">
        <v>269</v>
      </c>
      <c r="E188" s="212" t="s">
        <v>19</v>
      </c>
      <c r="F188" s="213" t="s">
        <v>271</v>
      </c>
      <c r="G188" s="211"/>
      <c r="H188" s="214">
        <v>63.949999999999996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269</v>
      </c>
      <c r="AU188" s="220" t="s">
        <v>85</v>
      </c>
      <c r="AV188" s="14" t="s">
        <v>168</v>
      </c>
      <c r="AW188" s="14" t="s">
        <v>37</v>
      </c>
      <c r="AX188" s="14" t="s">
        <v>83</v>
      </c>
      <c r="AY188" s="220" t="s">
        <v>163</v>
      </c>
    </row>
    <row r="189" spans="1:65" s="2" customFormat="1" ht="16.5" customHeight="1">
      <c r="A189" s="34"/>
      <c r="B189" s="35"/>
      <c r="C189" s="166" t="s">
        <v>360</v>
      </c>
      <c r="D189" s="166" t="s">
        <v>164</v>
      </c>
      <c r="E189" s="167" t="s">
        <v>406</v>
      </c>
      <c r="F189" s="168" t="s">
        <v>407</v>
      </c>
      <c r="G189" s="169" t="s">
        <v>285</v>
      </c>
      <c r="H189" s="170">
        <v>63.95</v>
      </c>
      <c r="I189" s="171"/>
      <c r="J189" s="172">
        <f>ROUND(I189*H189,2)</f>
        <v>0</v>
      </c>
      <c r="K189" s="173"/>
      <c r="L189" s="39"/>
      <c r="M189" s="174" t="s">
        <v>19</v>
      </c>
      <c r="N189" s="175" t="s">
        <v>46</v>
      </c>
      <c r="O189" s="64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8" t="s">
        <v>168</v>
      </c>
      <c r="AT189" s="178" t="s">
        <v>164</v>
      </c>
      <c r="AU189" s="178" t="s">
        <v>85</v>
      </c>
      <c r="AY189" s="17" t="s">
        <v>163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7" t="s">
        <v>83</v>
      </c>
      <c r="BK189" s="179">
        <f>ROUND(I189*H189,2)</f>
        <v>0</v>
      </c>
      <c r="BL189" s="17" t="s">
        <v>168</v>
      </c>
      <c r="BM189" s="178" t="s">
        <v>858</v>
      </c>
    </row>
    <row r="190" spans="1:47" s="2" customFormat="1" ht="38.4">
      <c r="A190" s="34"/>
      <c r="B190" s="35"/>
      <c r="C190" s="36"/>
      <c r="D190" s="180" t="s">
        <v>170</v>
      </c>
      <c r="E190" s="36"/>
      <c r="F190" s="181" t="s">
        <v>409</v>
      </c>
      <c r="G190" s="36"/>
      <c r="H190" s="36"/>
      <c r="I190" s="182"/>
      <c r="J190" s="36"/>
      <c r="K190" s="36"/>
      <c r="L190" s="39"/>
      <c r="M190" s="183"/>
      <c r="N190" s="184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170</v>
      </c>
      <c r="AU190" s="17" t="s">
        <v>85</v>
      </c>
    </row>
    <row r="191" spans="2:51" s="13" customFormat="1" ht="12">
      <c r="B191" s="199"/>
      <c r="C191" s="200"/>
      <c r="D191" s="180" t="s">
        <v>269</v>
      </c>
      <c r="E191" s="201" t="s">
        <v>19</v>
      </c>
      <c r="F191" s="202" t="s">
        <v>822</v>
      </c>
      <c r="G191" s="200"/>
      <c r="H191" s="203">
        <v>49.55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269</v>
      </c>
      <c r="AU191" s="209" t="s">
        <v>85</v>
      </c>
      <c r="AV191" s="13" t="s">
        <v>85</v>
      </c>
      <c r="AW191" s="13" t="s">
        <v>37</v>
      </c>
      <c r="AX191" s="13" t="s">
        <v>75</v>
      </c>
      <c r="AY191" s="209" t="s">
        <v>163</v>
      </c>
    </row>
    <row r="192" spans="2:51" s="13" customFormat="1" ht="12">
      <c r="B192" s="199"/>
      <c r="C192" s="200"/>
      <c r="D192" s="180" t="s">
        <v>269</v>
      </c>
      <c r="E192" s="201" t="s">
        <v>19</v>
      </c>
      <c r="F192" s="202" t="s">
        <v>820</v>
      </c>
      <c r="G192" s="200"/>
      <c r="H192" s="203">
        <v>14.4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4" customFormat="1" ht="12">
      <c r="B193" s="210"/>
      <c r="C193" s="211"/>
      <c r="D193" s="180" t="s">
        <v>269</v>
      </c>
      <c r="E193" s="212" t="s">
        <v>19</v>
      </c>
      <c r="F193" s="213" t="s">
        <v>271</v>
      </c>
      <c r="G193" s="211"/>
      <c r="H193" s="214">
        <v>63.949999999999996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269</v>
      </c>
      <c r="AU193" s="220" t="s">
        <v>85</v>
      </c>
      <c r="AV193" s="14" t="s">
        <v>168</v>
      </c>
      <c r="AW193" s="14" t="s">
        <v>37</v>
      </c>
      <c r="AX193" s="14" t="s">
        <v>83</v>
      </c>
      <c r="AY193" s="220" t="s">
        <v>163</v>
      </c>
    </row>
    <row r="194" spans="1:65" s="2" customFormat="1" ht="16.5" customHeight="1">
      <c r="A194" s="34"/>
      <c r="B194" s="35"/>
      <c r="C194" s="166" t="s">
        <v>176</v>
      </c>
      <c r="D194" s="166" t="s">
        <v>164</v>
      </c>
      <c r="E194" s="167" t="s">
        <v>411</v>
      </c>
      <c r="F194" s="168" t="s">
        <v>390</v>
      </c>
      <c r="G194" s="169" t="s">
        <v>285</v>
      </c>
      <c r="H194" s="170">
        <v>121.55</v>
      </c>
      <c r="I194" s="171"/>
      <c r="J194" s="172">
        <f>ROUND(I194*H194,2)</f>
        <v>0</v>
      </c>
      <c r="K194" s="173"/>
      <c r="L194" s="39"/>
      <c r="M194" s="174" t="s">
        <v>19</v>
      </c>
      <c r="N194" s="175" t="s">
        <v>46</v>
      </c>
      <c r="O194" s="64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78" t="s">
        <v>168</v>
      </c>
      <c r="AT194" s="178" t="s">
        <v>164</v>
      </c>
      <c r="AU194" s="178" t="s">
        <v>85</v>
      </c>
      <c r="AY194" s="17" t="s">
        <v>163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7" t="s">
        <v>83</v>
      </c>
      <c r="BK194" s="179">
        <f>ROUND(I194*H194,2)</f>
        <v>0</v>
      </c>
      <c r="BL194" s="17" t="s">
        <v>168</v>
      </c>
      <c r="BM194" s="178" t="s">
        <v>859</v>
      </c>
    </row>
    <row r="195" spans="1:47" s="2" customFormat="1" ht="12">
      <c r="A195" s="34"/>
      <c r="B195" s="35"/>
      <c r="C195" s="36"/>
      <c r="D195" s="197" t="s">
        <v>267</v>
      </c>
      <c r="E195" s="36"/>
      <c r="F195" s="198" t="s">
        <v>413</v>
      </c>
      <c r="G195" s="36"/>
      <c r="H195" s="36"/>
      <c r="I195" s="182"/>
      <c r="J195" s="36"/>
      <c r="K195" s="36"/>
      <c r="L195" s="39"/>
      <c r="M195" s="183"/>
      <c r="N195" s="184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267</v>
      </c>
      <c r="AU195" s="17" t="s">
        <v>85</v>
      </c>
    </row>
    <row r="196" spans="1:47" s="2" customFormat="1" ht="28.8">
      <c r="A196" s="34"/>
      <c r="B196" s="35"/>
      <c r="C196" s="36"/>
      <c r="D196" s="180" t="s">
        <v>170</v>
      </c>
      <c r="E196" s="36"/>
      <c r="F196" s="181" t="s">
        <v>414</v>
      </c>
      <c r="G196" s="36"/>
      <c r="H196" s="36"/>
      <c r="I196" s="182"/>
      <c r="J196" s="36"/>
      <c r="K196" s="36"/>
      <c r="L196" s="39"/>
      <c r="M196" s="183"/>
      <c r="N196" s="184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170</v>
      </c>
      <c r="AU196" s="17" t="s">
        <v>85</v>
      </c>
    </row>
    <row r="197" spans="2:51" s="13" customFormat="1" ht="12">
      <c r="B197" s="199"/>
      <c r="C197" s="200"/>
      <c r="D197" s="180" t="s">
        <v>269</v>
      </c>
      <c r="E197" s="201" t="s">
        <v>19</v>
      </c>
      <c r="F197" s="202" t="s">
        <v>828</v>
      </c>
      <c r="G197" s="200"/>
      <c r="H197" s="203">
        <v>121.55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269</v>
      </c>
      <c r="AU197" s="209" t="s">
        <v>85</v>
      </c>
      <c r="AV197" s="13" t="s">
        <v>85</v>
      </c>
      <c r="AW197" s="13" t="s">
        <v>37</v>
      </c>
      <c r="AX197" s="13" t="s">
        <v>75</v>
      </c>
      <c r="AY197" s="209" t="s">
        <v>163</v>
      </c>
    </row>
    <row r="198" spans="2:51" s="14" customFormat="1" ht="12">
      <c r="B198" s="210"/>
      <c r="C198" s="211"/>
      <c r="D198" s="180" t="s">
        <v>269</v>
      </c>
      <c r="E198" s="212" t="s">
        <v>19</v>
      </c>
      <c r="F198" s="213" t="s">
        <v>271</v>
      </c>
      <c r="G198" s="211"/>
      <c r="H198" s="214">
        <v>121.55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269</v>
      </c>
      <c r="AU198" s="220" t="s">
        <v>85</v>
      </c>
      <c r="AV198" s="14" t="s">
        <v>168</v>
      </c>
      <c r="AW198" s="14" t="s">
        <v>37</v>
      </c>
      <c r="AX198" s="14" t="s">
        <v>83</v>
      </c>
      <c r="AY198" s="220" t="s">
        <v>163</v>
      </c>
    </row>
    <row r="199" spans="2:63" s="11" customFormat="1" ht="22.95" customHeight="1">
      <c r="B199" s="152"/>
      <c r="C199" s="153"/>
      <c r="D199" s="154" t="s">
        <v>74</v>
      </c>
      <c r="E199" s="195" t="s">
        <v>416</v>
      </c>
      <c r="F199" s="195" t="s">
        <v>417</v>
      </c>
      <c r="G199" s="153"/>
      <c r="H199" s="153"/>
      <c r="I199" s="156"/>
      <c r="J199" s="196">
        <f>BK199</f>
        <v>0</v>
      </c>
      <c r="K199" s="153"/>
      <c r="L199" s="158"/>
      <c r="M199" s="159"/>
      <c r="N199" s="160"/>
      <c r="O199" s="160"/>
      <c r="P199" s="161">
        <f>SUM(P200:P205)</f>
        <v>0</v>
      </c>
      <c r="Q199" s="160"/>
      <c r="R199" s="161">
        <f>SUM(R200:R205)</f>
        <v>0</v>
      </c>
      <c r="S199" s="160"/>
      <c r="T199" s="162">
        <f>SUM(T200:T205)</f>
        <v>0</v>
      </c>
      <c r="AR199" s="163" t="s">
        <v>83</v>
      </c>
      <c r="AT199" s="164" t="s">
        <v>74</v>
      </c>
      <c r="AU199" s="164" t="s">
        <v>83</v>
      </c>
      <c r="AY199" s="163" t="s">
        <v>163</v>
      </c>
      <c r="BK199" s="165">
        <f>SUM(BK200:BK205)</f>
        <v>0</v>
      </c>
    </row>
    <row r="200" spans="1:65" s="2" customFormat="1" ht="24.15" customHeight="1">
      <c r="A200" s="34"/>
      <c r="B200" s="35"/>
      <c r="C200" s="166" t="s">
        <v>199</v>
      </c>
      <c r="D200" s="166" t="s">
        <v>164</v>
      </c>
      <c r="E200" s="167" t="s">
        <v>419</v>
      </c>
      <c r="F200" s="168" t="s">
        <v>420</v>
      </c>
      <c r="G200" s="169" t="s">
        <v>328</v>
      </c>
      <c r="H200" s="170">
        <v>48.113</v>
      </c>
      <c r="I200" s="171"/>
      <c r="J200" s="172">
        <f>ROUND(I200*H200,2)</f>
        <v>0</v>
      </c>
      <c r="K200" s="173"/>
      <c r="L200" s="39"/>
      <c r="M200" s="174" t="s">
        <v>19</v>
      </c>
      <c r="N200" s="175" t="s">
        <v>46</v>
      </c>
      <c r="O200" s="64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78" t="s">
        <v>168</v>
      </c>
      <c r="AT200" s="178" t="s">
        <v>164</v>
      </c>
      <c r="AU200" s="178" t="s">
        <v>85</v>
      </c>
      <c r="AY200" s="17" t="s">
        <v>163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7" t="s">
        <v>83</v>
      </c>
      <c r="BK200" s="179">
        <f>ROUND(I200*H200,2)</f>
        <v>0</v>
      </c>
      <c r="BL200" s="17" t="s">
        <v>168</v>
      </c>
      <c r="BM200" s="178" t="s">
        <v>860</v>
      </c>
    </row>
    <row r="201" spans="1:47" s="2" customFormat="1" ht="12">
      <c r="A201" s="34"/>
      <c r="B201" s="35"/>
      <c r="C201" s="36"/>
      <c r="D201" s="197" t="s">
        <v>267</v>
      </c>
      <c r="E201" s="36"/>
      <c r="F201" s="198" t="s">
        <v>422</v>
      </c>
      <c r="G201" s="36"/>
      <c r="H201" s="36"/>
      <c r="I201" s="182"/>
      <c r="J201" s="36"/>
      <c r="K201" s="36"/>
      <c r="L201" s="39"/>
      <c r="M201" s="183"/>
      <c r="N201" s="184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267</v>
      </c>
      <c r="AU201" s="17" t="s">
        <v>85</v>
      </c>
    </row>
    <row r="202" spans="1:65" s="2" customFormat="1" ht="24.15" customHeight="1">
      <c r="A202" s="34"/>
      <c r="B202" s="35"/>
      <c r="C202" s="166" t="s">
        <v>189</v>
      </c>
      <c r="D202" s="166" t="s">
        <v>164</v>
      </c>
      <c r="E202" s="167" t="s">
        <v>424</v>
      </c>
      <c r="F202" s="168" t="s">
        <v>425</v>
      </c>
      <c r="G202" s="169" t="s">
        <v>328</v>
      </c>
      <c r="H202" s="170">
        <v>48.113</v>
      </c>
      <c r="I202" s="171"/>
      <c r="J202" s="172">
        <f>ROUND(I202*H202,2)</f>
        <v>0</v>
      </c>
      <c r="K202" s="173"/>
      <c r="L202" s="39"/>
      <c r="M202" s="174" t="s">
        <v>19</v>
      </c>
      <c r="N202" s="175" t="s">
        <v>46</v>
      </c>
      <c r="O202" s="64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78" t="s">
        <v>168</v>
      </c>
      <c r="AT202" s="178" t="s">
        <v>164</v>
      </c>
      <c r="AU202" s="178" t="s">
        <v>85</v>
      </c>
      <c r="AY202" s="17" t="s">
        <v>163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7" t="s">
        <v>83</v>
      </c>
      <c r="BK202" s="179">
        <f>ROUND(I202*H202,2)</f>
        <v>0</v>
      </c>
      <c r="BL202" s="17" t="s">
        <v>168</v>
      </c>
      <c r="BM202" s="178" t="s">
        <v>861</v>
      </c>
    </row>
    <row r="203" spans="1:47" s="2" customFormat="1" ht="12">
      <c r="A203" s="34"/>
      <c r="B203" s="35"/>
      <c r="C203" s="36"/>
      <c r="D203" s="197" t="s">
        <v>267</v>
      </c>
      <c r="E203" s="36"/>
      <c r="F203" s="198" t="s">
        <v>427</v>
      </c>
      <c r="G203" s="36"/>
      <c r="H203" s="36"/>
      <c r="I203" s="182"/>
      <c r="J203" s="36"/>
      <c r="K203" s="36"/>
      <c r="L203" s="39"/>
      <c r="M203" s="183"/>
      <c r="N203" s="184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267</v>
      </c>
      <c r="AU203" s="17" t="s">
        <v>85</v>
      </c>
    </row>
    <row r="204" spans="1:65" s="2" customFormat="1" ht="24.15" customHeight="1">
      <c r="A204" s="34"/>
      <c r="B204" s="35"/>
      <c r="C204" s="166" t="s">
        <v>7</v>
      </c>
      <c r="D204" s="166" t="s">
        <v>164</v>
      </c>
      <c r="E204" s="167" t="s">
        <v>430</v>
      </c>
      <c r="F204" s="168" t="s">
        <v>431</v>
      </c>
      <c r="G204" s="169" t="s">
        <v>328</v>
      </c>
      <c r="H204" s="170">
        <v>48.113</v>
      </c>
      <c r="I204" s="171"/>
      <c r="J204" s="172">
        <f>ROUND(I204*H204,2)</f>
        <v>0</v>
      </c>
      <c r="K204" s="173"/>
      <c r="L204" s="39"/>
      <c r="M204" s="174" t="s">
        <v>19</v>
      </c>
      <c r="N204" s="175" t="s">
        <v>46</v>
      </c>
      <c r="O204" s="64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78" t="s">
        <v>168</v>
      </c>
      <c r="AT204" s="178" t="s">
        <v>164</v>
      </c>
      <c r="AU204" s="178" t="s">
        <v>85</v>
      </c>
      <c r="AY204" s="17" t="s">
        <v>163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7" t="s">
        <v>83</v>
      </c>
      <c r="BK204" s="179">
        <f>ROUND(I204*H204,2)</f>
        <v>0</v>
      </c>
      <c r="BL204" s="17" t="s">
        <v>168</v>
      </c>
      <c r="BM204" s="178" t="s">
        <v>862</v>
      </c>
    </row>
    <row r="205" spans="1:47" s="2" customFormat="1" ht="12">
      <c r="A205" s="34"/>
      <c r="B205" s="35"/>
      <c r="C205" s="36"/>
      <c r="D205" s="197" t="s">
        <v>267</v>
      </c>
      <c r="E205" s="36"/>
      <c r="F205" s="198" t="s">
        <v>433</v>
      </c>
      <c r="G205" s="36"/>
      <c r="H205" s="36"/>
      <c r="I205" s="182"/>
      <c r="J205" s="36"/>
      <c r="K205" s="36"/>
      <c r="L205" s="39"/>
      <c r="M205" s="183"/>
      <c r="N205" s="184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267</v>
      </c>
      <c r="AU205" s="17" t="s">
        <v>85</v>
      </c>
    </row>
    <row r="206" spans="2:63" s="11" customFormat="1" ht="22.95" customHeight="1">
      <c r="B206" s="152"/>
      <c r="C206" s="153"/>
      <c r="D206" s="154" t="s">
        <v>74</v>
      </c>
      <c r="E206" s="195" t="s">
        <v>434</v>
      </c>
      <c r="F206" s="195" t="s">
        <v>435</v>
      </c>
      <c r="G206" s="153"/>
      <c r="H206" s="153"/>
      <c r="I206" s="156"/>
      <c r="J206" s="196">
        <f>BK206</f>
        <v>0</v>
      </c>
      <c r="K206" s="153"/>
      <c r="L206" s="158"/>
      <c r="M206" s="159"/>
      <c r="N206" s="160"/>
      <c r="O206" s="160"/>
      <c r="P206" s="161">
        <f>SUM(P207:P208)</f>
        <v>0</v>
      </c>
      <c r="Q206" s="160"/>
      <c r="R206" s="161">
        <f>SUM(R207:R208)</f>
        <v>0</v>
      </c>
      <c r="S206" s="160"/>
      <c r="T206" s="162">
        <f>SUM(T207:T208)</f>
        <v>0</v>
      </c>
      <c r="AR206" s="163" t="s">
        <v>83</v>
      </c>
      <c r="AT206" s="164" t="s">
        <v>74</v>
      </c>
      <c r="AU206" s="164" t="s">
        <v>83</v>
      </c>
      <c r="AY206" s="163" t="s">
        <v>163</v>
      </c>
      <c r="BK206" s="165">
        <f>SUM(BK207:BK208)</f>
        <v>0</v>
      </c>
    </row>
    <row r="207" spans="1:65" s="2" customFormat="1" ht="21.75" customHeight="1">
      <c r="A207" s="34"/>
      <c r="B207" s="35"/>
      <c r="C207" s="166" t="s">
        <v>388</v>
      </c>
      <c r="D207" s="166" t="s">
        <v>164</v>
      </c>
      <c r="E207" s="167" t="s">
        <v>437</v>
      </c>
      <c r="F207" s="168" t="s">
        <v>438</v>
      </c>
      <c r="G207" s="169" t="s">
        <v>328</v>
      </c>
      <c r="H207" s="170">
        <v>77.262</v>
      </c>
      <c r="I207" s="171"/>
      <c r="J207" s="172">
        <f>ROUND(I207*H207,2)</f>
        <v>0</v>
      </c>
      <c r="K207" s="173"/>
      <c r="L207" s="39"/>
      <c r="M207" s="174" t="s">
        <v>19</v>
      </c>
      <c r="N207" s="175" t="s">
        <v>46</v>
      </c>
      <c r="O207" s="64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78" t="s">
        <v>168</v>
      </c>
      <c r="AT207" s="178" t="s">
        <v>164</v>
      </c>
      <c r="AU207" s="178" t="s">
        <v>85</v>
      </c>
      <c r="AY207" s="17" t="s">
        <v>163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7" t="s">
        <v>83</v>
      </c>
      <c r="BK207" s="179">
        <f>ROUND(I207*H207,2)</f>
        <v>0</v>
      </c>
      <c r="BL207" s="17" t="s">
        <v>168</v>
      </c>
      <c r="BM207" s="178" t="s">
        <v>863</v>
      </c>
    </row>
    <row r="208" spans="1:47" s="2" customFormat="1" ht="12">
      <c r="A208" s="34"/>
      <c r="B208" s="35"/>
      <c r="C208" s="36"/>
      <c r="D208" s="197" t="s">
        <v>267</v>
      </c>
      <c r="E208" s="36"/>
      <c r="F208" s="198" t="s">
        <v>440</v>
      </c>
      <c r="G208" s="36"/>
      <c r="H208" s="36"/>
      <c r="I208" s="182"/>
      <c r="J208" s="36"/>
      <c r="K208" s="36"/>
      <c r="L208" s="39"/>
      <c r="M208" s="185"/>
      <c r="N208" s="186"/>
      <c r="O208" s="187"/>
      <c r="P208" s="187"/>
      <c r="Q208" s="187"/>
      <c r="R208" s="187"/>
      <c r="S208" s="187"/>
      <c r="T208" s="188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267</v>
      </c>
      <c r="AU208" s="17" t="s">
        <v>85</v>
      </c>
    </row>
    <row r="209" spans="1:31" s="2" customFormat="1" ht="6.9" customHeight="1">
      <c r="A209" s="34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39"/>
      <c r="M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</sheetData>
  <sheetProtection algorithmName="SHA-512" hashValue="5qi/7BiTs/wCpNwPmX5LsDa3d5SvITzS/LPxLfJVPskKm6T3Yy26GLIrosRYqrnfczTxX5fKPCqWltpFG9Nu1g==" saltValue="68hQjMopegb2/DiR9sNB05W5SRFYhdRwMGsw9JfOg/HBYQRxI8/raHQYp7ML0b4PlWF2a3OtIHF4JvvH3kPSJg==" spinCount="100000" sheet="1" objects="1" scenarios="1" formatColumns="0" formatRows="0" autoFilter="0"/>
  <autoFilter ref="C85:K20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751137"/>
    <hyperlink ref="F107" r:id="rId5" display="https://podminky.urs.cz/item/CS_URS_2021_02/162751139"/>
    <hyperlink ref="F112" r:id="rId6" display="https://podminky.urs.cz/item/CS_URS_2021_02/171251201"/>
    <hyperlink ref="F122" r:id="rId7" display="https://podminky.urs.cz/item/CS_URS_2021_02/321213345"/>
    <hyperlink ref="F127" r:id="rId8" display="https://podminky.urs.cz/item/CS_URS_2021_02/321321116"/>
    <hyperlink ref="F131" r:id="rId9" display="https://podminky.urs.cz/item/CS_URS_2021_02/321351010"/>
    <hyperlink ref="F135" r:id="rId10" display="https://podminky.urs.cz/item/CS_URS_2021_02/321352010"/>
    <hyperlink ref="F139" r:id="rId11" display="https://podminky.urs.cz/item/CS_URS_2021_02/321366112"/>
    <hyperlink ref="F148" r:id="rId12" display="https://podminky.urs.cz/item/CS_URS_2021_02/462514161"/>
    <hyperlink ref="F153" r:id="rId13" display="https://podminky.urs.cz/item/CS_URS_2021_02/462514169"/>
    <hyperlink ref="F158" r:id="rId14" display="https://podminky.urs.cz/item/CS_URS_2021_02/465511513"/>
    <hyperlink ref="F166" r:id="rId15" display="https://podminky.urs.cz/item/CS_URS_2021_02/938903111"/>
    <hyperlink ref="F170" r:id="rId16" display="https://podminky.urs.cz/item/CS_URS_2021_02/938903113"/>
    <hyperlink ref="F174" r:id="rId17" display="https://podminky.urs.cz/item/CS_URS_2021_02/985131111"/>
    <hyperlink ref="F180" r:id="rId18" display="https://podminky.urs.cz/item/CS_URS_2021_02/985232111"/>
    <hyperlink ref="F185" r:id="rId19" display="https://podminky.urs.cz/item/CS_URS_2021_02/985233111"/>
    <hyperlink ref="F195" r:id="rId20" display="https://podminky.urs.cz/item/CS_URS_2021_02/R985131111"/>
    <hyperlink ref="F201" r:id="rId21" display="https://podminky.urs.cz/item/CS_URS_2021_02/997002511"/>
    <hyperlink ref="F203" r:id="rId22" display="https://podminky.urs.cz/item/CS_URS_2021_02/997002519"/>
    <hyperlink ref="F205" r:id="rId23" display="https://podminky.urs.cz/item/CS_URS_2021_02/997013601"/>
    <hyperlink ref="F208" r:id="rId24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124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864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ROUND((SUM(BE86:BE170)),2)</f>
        <v>0</v>
      </c>
      <c r="G33" s="34"/>
      <c r="H33" s="34"/>
      <c r="I33" s="118">
        <v>0.21</v>
      </c>
      <c r="J33" s="117">
        <f>ROUND(((SUM(BE86:BE170))*I33),2)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ROUND((SUM(BF86:BF170)),2)</f>
        <v>0</v>
      </c>
      <c r="G34" s="34"/>
      <c r="H34" s="34"/>
      <c r="I34" s="118">
        <v>0.15</v>
      </c>
      <c r="J34" s="117">
        <f>ROUND(((SUM(BF86:BF170))*I34),2)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ROUND((SUM(BG86:BG170)),2)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ROUND((SUM(BH86:BH170)),2)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ROUND((SUM(BI86:BI170)),2)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3.7 - SO 0312 - ř.km 32,610 - oprava balvanitého skluzu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J109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J114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J126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J161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J168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7" t="str">
        <f>E7</f>
        <v>Desná, Loučná nad Desnou - oprava zdí a koryta toku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2" t="str">
        <f>E9</f>
        <v>3.7 - SO 0312 - ř.km 32,610 - oprava balvanitého skluzu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5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114.45313461999999</v>
      </c>
      <c r="S86" s="72"/>
      <c r="T86" s="150">
        <f>T87</f>
        <v>2.97708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P88+P109+P114+P126+P161+P168</f>
        <v>0</v>
      </c>
      <c r="Q87" s="160"/>
      <c r="R87" s="161">
        <f>R88+R109+R114+R126+R161+R168</f>
        <v>114.45313461999999</v>
      </c>
      <c r="S87" s="160"/>
      <c r="T87" s="162">
        <f>T88+T109+T114+T126+T161+T168</f>
        <v>2.97708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BK88+BK109+BK114+BK126+BK161+BK168</f>
        <v>0</v>
      </c>
    </row>
    <row r="88" spans="2:63" s="11" customFormat="1" ht="22.95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SUM(P89:P108)</f>
        <v>0</v>
      </c>
      <c r="Q88" s="160"/>
      <c r="R88" s="161">
        <f>SUM(R89:R108)</f>
        <v>0</v>
      </c>
      <c r="S88" s="160"/>
      <c r="T88" s="162">
        <f>SUM(T89:T108)</f>
        <v>0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SUM(BK89:BK108)</f>
        <v>0</v>
      </c>
    </row>
    <row r="89" spans="1:65" s="2" customFormat="1" ht="24.15" customHeight="1">
      <c r="A89" s="34"/>
      <c r="B89" s="35"/>
      <c r="C89" s="166" t="s">
        <v>85</v>
      </c>
      <c r="D89" s="166" t="s">
        <v>164</v>
      </c>
      <c r="E89" s="167" t="s">
        <v>277</v>
      </c>
      <c r="F89" s="168" t="s">
        <v>278</v>
      </c>
      <c r="G89" s="169" t="s">
        <v>265</v>
      </c>
      <c r="H89" s="170">
        <v>51.75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865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280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866</v>
      </c>
      <c r="G91" s="200"/>
      <c r="H91" s="203">
        <v>51.75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51.75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95" customHeight="1">
      <c r="A93" s="34"/>
      <c r="B93" s="35"/>
      <c r="C93" s="166" t="s">
        <v>180</v>
      </c>
      <c r="D93" s="166" t="s">
        <v>164</v>
      </c>
      <c r="E93" s="167" t="s">
        <v>595</v>
      </c>
      <c r="F93" s="168" t="s">
        <v>596</v>
      </c>
      <c r="G93" s="169" t="s">
        <v>265</v>
      </c>
      <c r="H93" s="170">
        <v>51.75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867</v>
      </c>
    </row>
    <row r="94" spans="1:47" s="2" customFormat="1" ht="12">
      <c r="A94" s="34"/>
      <c r="B94" s="35"/>
      <c r="C94" s="36"/>
      <c r="D94" s="197" t="s">
        <v>267</v>
      </c>
      <c r="E94" s="36"/>
      <c r="F94" s="198" t="s">
        <v>598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866</v>
      </c>
      <c r="G95" s="200"/>
      <c r="H95" s="203">
        <v>51.75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51.75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37.95" customHeight="1">
      <c r="A97" s="34"/>
      <c r="B97" s="35"/>
      <c r="C97" s="166" t="s">
        <v>168</v>
      </c>
      <c r="D97" s="166" t="s">
        <v>164</v>
      </c>
      <c r="E97" s="167" t="s">
        <v>599</v>
      </c>
      <c r="F97" s="168" t="s">
        <v>600</v>
      </c>
      <c r="G97" s="169" t="s">
        <v>265</v>
      </c>
      <c r="H97" s="170">
        <v>517.5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868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602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866</v>
      </c>
      <c r="G99" s="200"/>
      <c r="H99" s="203">
        <v>51.75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51.75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2:51" s="13" customFormat="1" ht="12">
      <c r="B101" s="199"/>
      <c r="C101" s="200"/>
      <c r="D101" s="180" t="s">
        <v>269</v>
      </c>
      <c r="E101" s="200"/>
      <c r="F101" s="202" t="s">
        <v>869</v>
      </c>
      <c r="G101" s="200"/>
      <c r="H101" s="203">
        <v>517.5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4</v>
      </c>
      <c r="AX101" s="13" t="s">
        <v>83</v>
      </c>
      <c r="AY101" s="209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453</v>
      </c>
      <c r="F102" s="168" t="s">
        <v>454</v>
      </c>
      <c r="G102" s="169" t="s">
        <v>265</v>
      </c>
      <c r="H102" s="170">
        <v>51.75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870</v>
      </c>
    </row>
    <row r="103" spans="1:47" s="2" customFormat="1" ht="12">
      <c r="A103" s="34"/>
      <c r="B103" s="35"/>
      <c r="C103" s="36"/>
      <c r="D103" s="197" t="s">
        <v>267</v>
      </c>
      <c r="E103" s="36"/>
      <c r="F103" s="198" t="s">
        <v>456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866</v>
      </c>
      <c r="G104" s="200"/>
      <c r="H104" s="203">
        <v>51.75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51.75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16.5" customHeight="1">
      <c r="A106" s="34"/>
      <c r="B106" s="35"/>
      <c r="C106" s="166" t="s">
        <v>194</v>
      </c>
      <c r="D106" s="166" t="s">
        <v>164</v>
      </c>
      <c r="E106" s="167" t="s">
        <v>457</v>
      </c>
      <c r="F106" s="168" t="s">
        <v>458</v>
      </c>
      <c r="G106" s="169" t="s">
        <v>265</v>
      </c>
      <c r="H106" s="170">
        <v>51.75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871</v>
      </c>
    </row>
    <row r="107" spans="2:51" s="13" customFormat="1" ht="12">
      <c r="B107" s="199"/>
      <c r="C107" s="200"/>
      <c r="D107" s="180" t="s">
        <v>269</v>
      </c>
      <c r="E107" s="201" t="s">
        <v>19</v>
      </c>
      <c r="F107" s="202" t="s">
        <v>866</v>
      </c>
      <c r="G107" s="200"/>
      <c r="H107" s="203">
        <v>51.75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37</v>
      </c>
      <c r="AX107" s="13" t="s">
        <v>75</v>
      </c>
      <c r="AY107" s="209" t="s">
        <v>163</v>
      </c>
    </row>
    <row r="108" spans="2:51" s="14" customFormat="1" ht="12">
      <c r="B108" s="210"/>
      <c r="C108" s="211"/>
      <c r="D108" s="180" t="s">
        <v>269</v>
      </c>
      <c r="E108" s="212" t="s">
        <v>19</v>
      </c>
      <c r="F108" s="213" t="s">
        <v>271</v>
      </c>
      <c r="G108" s="211"/>
      <c r="H108" s="214">
        <v>51.75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269</v>
      </c>
      <c r="AU108" s="220" t="s">
        <v>85</v>
      </c>
      <c r="AV108" s="14" t="s">
        <v>168</v>
      </c>
      <c r="AW108" s="14" t="s">
        <v>37</v>
      </c>
      <c r="AX108" s="14" t="s">
        <v>83</v>
      </c>
      <c r="AY108" s="220" t="s">
        <v>163</v>
      </c>
    </row>
    <row r="109" spans="2:63" s="11" customFormat="1" ht="22.95" customHeight="1">
      <c r="B109" s="152"/>
      <c r="C109" s="153"/>
      <c r="D109" s="154" t="s">
        <v>74</v>
      </c>
      <c r="E109" s="195" t="s">
        <v>180</v>
      </c>
      <c r="F109" s="195" t="s">
        <v>302</v>
      </c>
      <c r="G109" s="153"/>
      <c r="H109" s="153"/>
      <c r="I109" s="156"/>
      <c r="J109" s="196">
        <f>BK109</f>
        <v>0</v>
      </c>
      <c r="K109" s="153"/>
      <c r="L109" s="158"/>
      <c r="M109" s="159"/>
      <c r="N109" s="160"/>
      <c r="O109" s="160"/>
      <c r="P109" s="161">
        <f>SUM(P110:P113)</f>
        <v>0</v>
      </c>
      <c r="Q109" s="160"/>
      <c r="R109" s="161">
        <f>SUM(R110:R113)</f>
        <v>3.11388382</v>
      </c>
      <c r="S109" s="160"/>
      <c r="T109" s="162">
        <f>SUM(T110:T113)</f>
        <v>0</v>
      </c>
      <c r="AR109" s="163" t="s">
        <v>83</v>
      </c>
      <c r="AT109" s="164" t="s">
        <v>74</v>
      </c>
      <c r="AU109" s="164" t="s">
        <v>83</v>
      </c>
      <c r="AY109" s="163" t="s">
        <v>163</v>
      </c>
      <c r="BK109" s="165">
        <f>SUM(BK110:BK113)</f>
        <v>0</v>
      </c>
    </row>
    <row r="110" spans="1:65" s="2" customFormat="1" ht="44.25" customHeight="1">
      <c r="A110" s="34"/>
      <c r="B110" s="35"/>
      <c r="C110" s="166" t="s">
        <v>203</v>
      </c>
      <c r="D110" s="166" t="s">
        <v>164</v>
      </c>
      <c r="E110" s="167" t="s">
        <v>303</v>
      </c>
      <c r="F110" s="168" t="s">
        <v>304</v>
      </c>
      <c r="G110" s="169" t="s">
        <v>265</v>
      </c>
      <c r="H110" s="170">
        <v>1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3.11388382</v>
      </c>
      <c r="R110" s="176">
        <f>Q110*H110</f>
        <v>3.11388382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872</v>
      </c>
    </row>
    <row r="111" spans="1:47" s="2" customFormat="1" ht="12">
      <c r="A111" s="34"/>
      <c r="B111" s="35"/>
      <c r="C111" s="36"/>
      <c r="D111" s="197" t="s">
        <v>267</v>
      </c>
      <c r="E111" s="36"/>
      <c r="F111" s="198" t="s">
        <v>306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2:51" s="13" customFormat="1" ht="12">
      <c r="B112" s="199"/>
      <c r="C112" s="200"/>
      <c r="D112" s="180" t="s">
        <v>269</v>
      </c>
      <c r="E112" s="201" t="s">
        <v>19</v>
      </c>
      <c r="F112" s="202" t="s">
        <v>873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4" customFormat="1" ht="12">
      <c r="B113" s="210"/>
      <c r="C113" s="211"/>
      <c r="D113" s="180" t="s">
        <v>269</v>
      </c>
      <c r="E113" s="212" t="s">
        <v>19</v>
      </c>
      <c r="F113" s="213" t="s">
        <v>271</v>
      </c>
      <c r="G113" s="211"/>
      <c r="H113" s="214">
        <v>1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269</v>
      </c>
      <c r="AU113" s="220" t="s">
        <v>85</v>
      </c>
      <c r="AV113" s="14" t="s">
        <v>168</v>
      </c>
      <c r="AW113" s="14" t="s">
        <v>37</v>
      </c>
      <c r="AX113" s="14" t="s">
        <v>83</v>
      </c>
      <c r="AY113" s="220" t="s">
        <v>163</v>
      </c>
    </row>
    <row r="114" spans="2:63" s="11" customFormat="1" ht="22.95" customHeight="1">
      <c r="B114" s="152"/>
      <c r="C114" s="153"/>
      <c r="D114" s="154" t="s">
        <v>74</v>
      </c>
      <c r="E114" s="195" t="s">
        <v>168</v>
      </c>
      <c r="F114" s="195" t="s">
        <v>350</v>
      </c>
      <c r="G114" s="153"/>
      <c r="H114" s="153"/>
      <c r="I114" s="156"/>
      <c r="J114" s="196">
        <f>BK114</f>
        <v>0</v>
      </c>
      <c r="K114" s="153"/>
      <c r="L114" s="158"/>
      <c r="M114" s="159"/>
      <c r="N114" s="160"/>
      <c r="O114" s="160"/>
      <c r="P114" s="161">
        <f>SUM(P115:P125)</f>
        <v>0</v>
      </c>
      <c r="Q114" s="160"/>
      <c r="R114" s="161">
        <f>SUM(R115:R125)</f>
        <v>109.81505279999999</v>
      </c>
      <c r="S114" s="160"/>
      <c r="T114" s="162">
        <f>SUM(T115:T125)</f>
        <v>0</v>
      </c>
      <c r="AR114" s="163" t="s">
        <v>83</v>
      </c>
      <c r="AT114" s="164" t="s">
        <v>74</v>
      </c>
      <c r="AU114" s="164" t="s">
        <v>83</v>
      </c>
      <c r="AY114" s="163" t="s">
        <v>163</v>
      </c>
      <c r="BK114" s="165">
        <f>SUM(BK115:BK125)</f>
        <v>0</v>
      </c>
    </row>
    <row r="115" spans="1:65" s="2" customFormat="1" ht="24.15" customHeight="1">
      <c r="A115" s="34"/>
      <c r="B115" s="35"/>
      <c r="C115" s="166" t="s">
        <v>208</v>
      </c>
      <c r="D115" s="166" t="s">
        <v>164</v>
      </c>
      <c r="E115" s="167" t="s">
        <v>351</v>
      </c>
      <c r="F115" s="168" t="s">
        <v>352</v>
      </c>
      <c r="G115" s="169" t="s">
        <v>265</v>
      </c>
      <c r="H115" s="170">
        <v>51.75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2.002</v>
      </c>
      <c r="R115" s="176">
        <f>Q115*H115</f>
        <v>103.60349999999998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874</v>
      </c>
    </row>
    <row r="116" spans="1:47" s="2" customFormat="1" ht="12">
      <c r="A116" s="34"/>
      <c r="B116" s="35"/>
      <c r="C116" s="36"/>
      <c r="D116" s="197" t="s">
        <v>267</v>
      </c>
      <c r="E116" s="36"/>
      <c r="F116" s="198" t="s">
        <v>354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2">
      <c r="B117" s="199"/>
      <c r="C117" s="200"/>
      <c r="D117" s="180" t="s">
        <v>269</v>
      </c>
      <c r="E117" s="201" t="s">
        <v>19</v>
      </c>
      <c r="F117" s="202" t="s">
        <v>866</v>
      </c>
      <c r="G117" s="200"/>
      <c r="H117" s="203">
        <v>51.75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4" customFormat="1" ht="12">
      <c r="B118" s="210"/>
      <c r="C118" s="211"/>
      <c r="D118" s="180" t="s">
        <v>269</v>
      </c>
      <c r="E118" s="212" t="s">
        <v>19</v>
      </c>
      <c r="F118" s="213" t="s">
        <v>271</v>
      </c>
      <c r="G118" s="211"/>
      <c r="H118" s="214">
        <v>51.75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269</v>
      </c>
      <c r="AU118" s="220" t="s">
        <v>85</v>
      </c>
      <c r="AV118" s="14" t="s">
        <v>168</v>
      </c>
      <c r="AW118" s="14" t="s">
        <v>37</v>
      </c>
      <c r="AX118" s="14" t="s">
        <v>83</v>
      </c>
      <c r="AY118" s="220" t="s">
        <v>163</v>
      </c>
    </row>
    <row r="119" spans="1:65" s="2" customFormat="1" ht="33" customHeight="1">
      <c r="A119" s="34"/>
      <c r="B119" s="35"/>
      <c r="C119" s="166" t="s">
        <v>213</v>
      </c>
      <c r="D119" s="166" t="s">
        <v>164</v>
      </c>
      <c r="E119" s="167" t="s">
        <v>355</v>
      </c>
      <c r="F119" s="168" t="s">
        <v>356</v>
      </c>
      <c r="G119" s="169" t="s">
        <v>285</v>
      </c>
      <c r="H119" s="170">
        <v>61.2</v>
      </c>
      <c r="I119" s="171"/>
      <c r="J119" s="172">
        <f>ROUND(I119*H119,2)</f>
        <v>0</v>
      </c>
      <c r="K119" s="173"/>
      <c r="L119" s="39"/>
      <c r="M119" s="174" t="s">
        <v>19</v>
      </c>
      <c r="N119" s="175" t="s">
        <v>46</v>
      </c>
      <c r="O119" s="6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8" t="s">
        <v>168</v>
      </c>
      <c r="AT119" s="178" t="s">
        <v>164</v>
      </c>
      <c r="AU119" s="178" t="s">
        <v>85</v>
      </c>
      <c r="AY119" s="17" t="s">
        <v>163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7" t="s">
        <v>83</v>
      </c>
      <c r="BK119" s="179">
        <f>ROUND(I119*H119,2)</f>
        <v>0</v>
      </c>
      <c r="BL119" s="17" t="s">
        <v>168</v>
      </c>
      <c r="BM119" s="178" t="s">
        <v>875</v>
      </c>
    </row>
    <row r="120" spans="1:47" s="2" customFormat="1" ht="12">
      <c r="A120" s="34"/>
      <c r="B120" s="35"/>
      <c r="C120" s="36"/>
      <c r="D120" s="197" t="s">
        <v>267</v>
      </c>
      <c r="E120" s="36"/>
      <c r="F120" s="198" t="s">
        <v>358</v>
      </c>
      <c r="G120" s="36"/>
      <c r="H120" s="36"/>
      <c r="I120" s="182"/>
      <c r="J120" s="36"/>
      <c r="K120" s="36"/>
      <c r="L120" s="39"/>
      <c r="M120" s="183"/>
      <c r="N120" s="184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267</v>
      </c>
      <c r="AU120" s="17" t="s">
        <v>85</v>
      </c>
    </row>
    <row r="121" spans="2:51" s="13" customFormat="1" ht="12">
      <c r="B121" s="199"/>
      <c r="C121" s="200"/>
      <c r="D121" s="180" t="s">
        <v>269</v>
      </c>
      <c r="E121" s="201" t="s">
        <v>19</v>
      </c>
      <c r="F121" s="202" t="s">
        <v>876</v>
      </c>
      <c r="G121" s="200"/>
      <c r="H121" s="203">
        <v>61.2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4" customFormat="1" ht="12">
      <c r="B122" s="210"/>
      <c r="C122" s="211"/>
      <c r="D122" s="180" t="s">
        <v>269</v>
      </c>
      <c r="E122" s="212" t="s">
        <v>19</v>
      </c>
      <c r="F122" s="213" t="s">
        <v>271</v>
      </c>
      <c r="G122" s="211"/>
      <c r="H122" s="214">
        <v>61.2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269</v>
      </c>
      <c r="AU122" s="220" t="s">
        <v>85</v>
      </c>
      <c r="AV122" s="14" t="s">
        <v>168</v>
      </c>
      <c r="AW122" s="14" t="s">
        <v>37</v>
      </c>
      <c r="AX122" s="14" t="s">
        <v>83</v>
      </c>
      <c r="AY122" s="220" t="s">
        <v>163</v>
      </c>
    </row>
    <row r="123" spans="1:65" s="2" customFormat="1" ht="33" customHeight="1">
      <c r="A123" s="34"/>
      <c r="B123" s="35"/>
      <c r="C123" s="166" t="s">
        <v>218</v>
      </c>
      <c r="D123" s="166" t="s">
        <v>164</v>
      </c>
      <c r="E123" s="167" t="s">
        <v>361</v>
      </c>
      <c r="F123" s="168" t="s">
        <v>362</v>
      </c>
      <c r="G123" s="169" t="s">
        <v>285</v>
      </c>
      <c r="H123" s="170">
        <v>6</v>
      </c>
      <c r="I123" s="171"/>
      <c r="J123" s="172">
        <f>ROUND(I123*H123,2)</f>
        <v>0</v>
      </c>
      <c r="K123" s="173"/>
      <c r="L123" s="39"/>
      <c r="M123" s="174" t="s">
        <v>19</v>
      </c>
      <c r="N123" s="175" t="s">
        <v>46</v>
      </c>
      <c r="O123" s="64"/>
      <c r="P123" s="176">
        <f>O123*H123</f>
        <v>0</v>
      </c>
      <c r="Q123" s="176">
        <v>1.0352588</v>
      </c>
      <c r="R123" s="176">
        <f>Q123*H123</f>
        <v>6.2115528</v>
      </c>
      <c r="S123" s="176">
        <v>0</v>
      </c>
      <c r="T123" s="17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8" t="s">
        <v>168</v>
      </c>
      <c r="AT123" s="178" t="s">
        <v>164</v>
      </c>
      <c r="AU123" s="178" t="s">
        <v>85</v>
      </c>
      <c r="AY123" s="17" t="s">
        <v>163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7" t="s">
        <v>83</v>
      </c>
      <c r="BK123" s="179">
        <f>ROUND(I123*H123,2)</f>
        <v>0</v>
      </c>
      <c r="BL123" s="17" t="s">
        <v>168</v>
      </c>
      <c r="BM123" s="178" t="s">
        <v>877</v>
      </c>
    </row>
    <row r="124" spans="1:47" s="2" customFormat="1" ht="12">
      <c r="A124" s="34"/>
      <c r="B124" s="35"/>
      <c r="C124" s="36"/>
      <c r="D124" s="197" t="s">
        <v>267</v>
      </c>
      <c r="E124" s="36"/>
      <c r="F124" s="198" t="s">
        <v>364</v>
      </c>
      <c r="G124" s="36"/>
      <c r="H124" s="36"/>
      <c r="I124" s="182"/>
      <c r="J124" s="36"/>
      <c r="K124" s="36"/>
      <c r="L124" s="39"/>
      <c r="M124" s="183"/>
      <c r="N124" s="184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267</v>
      </c>
      <c r="AU124" s="17" t="s">
        <v>85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878</v>
      </c>
      <c r="G125" s="200"/>
      <c r="H125" s="203">
        <v>6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83</v>
      </c>
      <c r="AY125" s="209" t="s">
        <v>163</v>
      </c>
    </row>
    <row r="126" spans="2:63" s="11" customFormat="1" ht="22.95" customHeight="1">
      <c r="B126" s="152"/>
      <c r="C126" s="153"/>
      <c r="D126" s="154" t="s">
        <v>74</v>
      </c>
      <c r="E126" s="195" t="s">
        <v>213</v>
      </c>
      <c r="F126" s="195" t="s">
        <v>376</v>
      </c>
      <c r="G126" s="153"/>
      <c r="H126" s="153"/>
      <c r="I126" s="156"/>
      <c r="J126" s="196">
        <f>BK126</f>
        <v>0</v>
      </c>
      <c r="K126" s="153"/>
      <c r="L126" s="158"/>
      <c r="M126" s="159"/>
      <c r="N126" s="160"/>
      <c r="O126" s="160"/>
      <c r="P126" s="161">
        <f>SUM(P127:P160)</f>
        <v>0</v>
      </c>
      <c r="Q126" s="160"/>
      <c r="R126" s="161">
        <f>SUM(R127:R160)</f>
        <v>1.524198</v>
      </c>
      <c r="S126" s="160"/>
      <c r="T126" s="162">
        <f>SUM(T127:T160)</f>
        <v>2.97708</v>
      </c>
      <c r="AR126" s="163" t="s">
        <v>83</v>
      </c>
      <c r="AT126" s="164" t="s">
        <v>74</v>
      </c>
      <c r="AU126" s="164" t="s">
        <v>83</v>
      </c>
      <c r="AY126" s="163" t="s">
        <v>163</v>
      </c>
      <c r="BK126" s="165">
        <f>SUM(BK127:BK160)</f>
        <v>0</v>
      </c>
    </row>
    <row r="127" spans="1:65" s="2" customFormat="1" ht="16.5" customHeight="1">
      <c r="A127" s="34"/>
      <c r="B127" s="35"/>
      <c r="C127" s="166" t="s">
        <v>360</v>
      </c>
      <c r="D127" s="166" t="s">
        <v>164</v>
      </c>
      <c r="E127" s="167" t="s">
        <v>411</v>
      </c>
      <c r="F127" s="168" t="s">
        <v>390</v>
      </c>
      <c r="G127" s="169" t="s">
        <v>285</v>
      </c>
      <c r="H127" s="170">
        <v>87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879</v>
      </c>
    </row>
    <row r="128" spans="1:47" s="2" customFormat="1" ht="12">
      <c r="A128" s="34"/>
      <c r="B128" s="35"/>
      <c r="C128" s="36"/>
      <c r="D128" s="197" t="s">
        <v>267</v>
      </c>
      <c r="E128" s="36"/>
      <c r="F128" s="198" t="s">
        <v>413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1:47" s="2" customFormat="1" ht="28.8">
      <c r="A129" s="34"/>
      <c r="B129" s="35"/>
      <c r="C129" s="36"/>
      <c r="D129" s="180" t="s">
        <v>170</v>
      </c>
      <c r="E129" s="36"/>
      <c r="F129" s="181" t="s">
        <v>414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170</v>
      </c>
      <c r="AU129" s="17" t="s">
        <v>85</v>
      </c>
    </row>
    <row r="130" spans="2:51" s="13" customFormat="1" ht="12">
      <c r="B130" s="199"/>
      <c r="C130" s="200"/>
      <c r="D130" s="180" t="s">
        <v>269</v>
      </c>
      <c r="E130" s="201" t="s">
        <v>19</v>
      </c>
      <c r="F130" s="202" t="s">
        <v>880</v>
      </c>
      <c r="G130" s="200"/>
      <c r="H130" s="203">
        <v>87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269</v>
      </c>
      <c r="AU130" s="209" t="s">
        <v>85</v>
      </c>
      <c r="AV130" s="13" t="s">
        <v>85</v>
      </c>
      <c r="AW130" s="13" t="s">
        <v>37</v>
      </c>
      <c r="AX130" s="13" t="s">
        <v>75</v>
      </c>
      <c r="AY130" s="209" t="s">
        <v>163</v>
      </c>
    </row>
    <row r="131" spans="2:51" s="14" customFormat="1" ht="12">
      <c r="B131" s="210"/>
      <c r="C131" s="211"/>
      <c r="D131" s="180" t="s">
        <v>269</v>
      </c>
      <c r="E131" s="212" t="s">
        <v>19</v>
      </c>
      <c r="F131" s="213" t="s">
        <v>271</v>
      </c>
      <c r="G131" s="211"/>
      <c r="H131" s="214">
        <v>87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269</v>
      </c>
      <c r="AU131" s="220" t="s">
        <v>85</v>
      </c>
      <c r="AV131" s="14" t="s">
        <v>168</v>
      </c>
      <c r="AW131" s="14" t="s">
        <v>37</v>
      </c>
      <c r="AX131" s="14" t="s">
        <v>83</v>
      </c>
      <c r="AY131" s="220" t="s">
        <v>163</v>
      </c>
    </row>
    <row r="132" spans="1:65" s="2" customFormat="1" ht="37.95" customHeight="1">
      <c r="A132" s="34"/>
      <c r="B132" s="35"/>
      <c r="C132" s="166" t="s">
        <v>223</v>
      </c>
      <c r="D132" s="166" t="s">
        <v>164</v>
      </c>
      <c r="E132" s="167" t="s">
        <v>377</v>
      </c>
      <c r="F132" s="168" t="s">
        <v>378</v>
      </c>
      <c r="G132" s="169" t="s">
        <v>285</v>
      </c>
      <c r="H132" s="170">
        <v>12</v>
      </c>
      <c r="I132" s="171"/>
      <c r="J132" s="172">
        <f>ROUND(I132*H132,2)</f>
        <v>0</v>
      </c>
      <c r="K132" s="173"/>
      <c r="L132" s="39"/>
      <c r="M132" s="174" t="s">
        <v>19</v>
      </c>
      <c r="N132" s="175" t="s">
        <v>46</v>
      </c>
      <c r="O132" s="64"/>
      <c r="P132" s="176">
        <f>O132*H132</f>
        <v>0</v>
      </c>
      <c r="Q132" s="176">
        <v>0</v>
      </c>
      <c r="R132" s="176">
        <f>Q132*H132</f>
        <v>0</v>
      </c>
      <c r="S132" s="176">
        <v>0.07223</v>
      </c>
      <c r="T132" s="177">
        <f>S132*H132</f>
        <v>0.86676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8" t="s">
        <v>168</v>
      </c>
      <c r="AT132" s="178" t="s">
        <v>164</v>
      </c>
      <c r="AU132" s="178" t="s">
        <v>85</v>
      </c>
      <c r="AY132" s="17" t="s">
        <v>163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7" t="s">
        <v>83</v>
      </c>
      <c r="BK132" s="179">
        <f>ROUND(I132*H132,2)</f>
        <v>0</v>
      </c>
      <c r="BL132" s="17" t="s">
        <v>168</v>
      </c>
      <c r="BM132" s="178" t="s">
        <v>881</v>
      </c>
    </row>
    <row r="133" spans="1:47" s="2" customFormat="1" ht="12">
      <c r="A133" s="34"/>
      <c r="B133" s="35"/>
      <c r="C133" s="36"/>
      <c r="D133" s="197" t="s">
        <v>267</v>
      </c>
      <c r="E133" s="36"/>
      <c r="F133" s="198" t="s">
        <v>380</v>
      </c>
      <c r="G133" s="36"/>
      <c r="H133" s="36"/>
      <c r="I133" s="182"/>
      <c r="J133" s="36"/>
      <c r="K133" s="36"/>
      <c r="L133" s="39"/>
      <c r="M133" s="183"/>
      <c r="N133" s="184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267</v>
      </c>
      <c r="AU133" s="17" t="s">
        <v>85</v>
      </c>
    </row>
    <row r="134" spans="2:51" s="13" customFormat="1" ht="12">
      <c r="B134" s="199"/>
      <c r="C134" s="200"/>
      <c r="D134" s="180" t="s">
        <v>269</v>
      </c>
      <c r="E134" s="201" t="s">
        <v>19</v>
      </c>
      <c r="F134" s="202" t="s">
        <v>882</v>
      </c>
      <c r="G134" s="200"/>
      <c r="H134" s="203">
        <v>12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269</v>
      </c>
      <c r="AU134" s="209" t="s">
        <v>85</v>
      </c>
      <c r="AV134" s="13" t="s">
        <v>85</v>
      </c>
      <c r="AW134" s="13" t="s">
        <v>37</v>
      </c>
      <c r="AX134" s="13" t="s">
        <v>75</v>
      </c>
      <c r="AY134" s="209" t="s">
        <v>163</v>
      </c>
    </row>
    <row r="135" spans="2:51" s="14" customFormat="1" ht="12">
      <c r="B135" s="210"/>
      <c r="C135" s="211"/>
      <c r="D135" s="180" t="s">
        <v>269</v>
      </c>
      <c r="E135" s="212" t="s">
        <v>19</v>
      </c>
      <c r="F135" s="213" t="s">
        <v>271</v>
      </c>
      <c r="G135" s="211"/>
      <c r="H135" s="214">
        <v>12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269</v>
      </c>
      <c r="AU135" s="220" t="s">
        <v>85</v>
      </c>
      <c r="AV135" s="14" t="s">
        <v>168</v>
      </c>
      <c r="AW135" s="14" t="s">
        <v>37</v>
      </c>
      <c r="AX135" s="14" t="s">
        <v>83</v>
      </c>
      <c r="AY135" s="220" t="s">
        <v>163</v>
      </c>
    </row>
    <row r="136" spans="1:65" s="2" customFormat="1" ht="37.95" customHeight="1">
      <c r="A136" s="34"/>
      <c r="B136" s="35"/>
      <c r="C136" s="166" t="s">
        <v>228</v>
      </c>
      <c r="D136" s="166" t="s">
        <v>164</v>
      </c>
      <c r="E136" s="167" t="s">
        <v>382</v>
      </c>
      <c r="F136" s="168" t="s">
        <v>383</v>
      </c>
      <c r="G136" s="169" t="s">
        <v>285</v>
      </c>
      <c r="H136" s="170">
        <v>27</v>
      </c>
      <c r="I136" s="171"/>
      <c r="J136" s="172">
        <f>ROUND(I136*H136,2)</f>
        <v>0</v>
      </c>
      <c r="K136" s="173"/>
      <c r="L136" s="39"/>
      <c r="M136" s="174" t="s">
        <v>19</v>
      </c>
      <c r="N136" s="175" t="s">
        <v>46</v>
      </c>
      <c r="O136" s="64"/>
      <c r="P136" s="176">
        <f>O136*H136</f>
        <v>0</v>
      </c>
      <c r="Q136" s="176">
        <v>0</v>
      </c>
      <c r="R136" s="176">
        <f>Q136*H136</f>
        <v>0</v>
      </c>
      <c r="S136" s="176">
        <v>0.07816</v>
      </c>
      <c r="T136" s="177">
        <f>S136*H136</f>
        <v>2.1103199999999998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8" t="s">
        <v>168</v>
      </c>
      <c r="AT136" s="178" t="s">
        <v>164</v>
      </c>
      <c r="AU136" s="178" t="s">
        <v>85</v>
      </c>
      <c r="AY136" s="17" t="s">
        <v>163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7" t="s">
        <v>83</v>
      </c>
      <c r="BK136" s="179">
        <f>ROUND(I136*H136,2)</f>
        <v>0</v>
      </c>
      <c r="BL136" s="17" t="s">
        <v>168</v>
      </c>
      <c r="BM136" s="178" t="s">
        <v>883</v>
      </c>
    </row>
    <row r="137" spans="1:47" s="2" customFormat="1" ht="12">
      <c r="A137" s="34"/>
      <c r="B137" s="35"/>
      <c r="C137" s="36"/>
      <c r="D137" s="197" t="s">
        <v>267</v>
      </c>
      <c r="E137" s="36"/>
      <c r="F137" s="198" t="s">
        <v>385</v>
      </c>
      <c r="G137" s="36"/>
      <c r="H137" s="36"/>
      <c r="I137" s="182"/>
      <c r="J137" s="36"/>
      <c r="K137" s="36"/>
      <c r="L137" s="39"/>
      <c r="M137" s="183"/>
      <c r="N137" s="184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267</v>
      </c>
      <c r="AU137" s="17" t="s">
        <v>85</v>
      </c>
    </row>
    <row r="138" spans="2:51" s="13" customFormat="1" ht="12">
      <c r="B138" s="199"/>
      <c r="C138" s="200"/>
      <c r="D138" s="180" t="s">
        <v>269</v>
      </c>
      <c r="E138" s="201" t="s">
        <v>19</v>
      </c>
      <c r="F138" s="202" t="s">
        <v>884</v>
      </c>
      <c r="G138" s="200"/>
      <c r="H138" s="203">
        <v>27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269</v>
      </c>
      <c r="AU138" s="209" t="s">
        <v>85</v>
      </c>
      <c r="AV138" s="13" t="s">
        <v>85</v>
      </c>
      <c r="AW138" s="13" t="s">
        <v>37</v>
      </c>
      <c r="AX138" s="13" t="s">
        <v>75</v>
      </c>
      <c r="AY138" s="209" t="s">
        <v>163</v>
      </c>
    </row>
    <row r="139" spans="2:51" s="14" customFormat="1" ht="12">
      <c r="B139" s="210"/>
      <c r="C139" s="211"/>
      <c r="D139" s="180" t="s">
        <v>269</v>
      </c>
      <c r="E139" s="212" t="s">
        <v>19</v>
      </c>
      <c r="F139" s="213" t="s">
        <v>271</v>
      </c>
      <c r="G139" s="211"/>
      <c r="H139" s="214">
        <v>27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269</v>
      </c>
      <c r="AU139" s="220" t="s">
        <v>85</v>
      </c>
      <c r="AV139" s="14" t="s">
        <v>168</v>
      </c>
      <c r="AW139" s="14" t="s">
        <v>37</v>
      </c>
      <c r="AX139" s="14" t="s">
        <v>83</v>
      </c>
      <c r="AY139" s="220" t="s">
        <v>163</v>
      </c>
    </row>
    <row r="140" spans="1:65" s="2" customFormat="1" ht="16.5" customHeight="1">
      <c r="A140" s="34"/>
      <c r="B140" s="35"/>
      <c r="C140" s="166" t="s">
        <v>233</v>
      </c>
      <c r="D140" s="166" t="s">
        <v>164</v>
      </c>
      <c r="E140" s="167" t="s">
        <v>389</v>
      </c>
      <c r="F140" s="168" t="s">
        <v>390</v>
      </c>
      <c r="G140" s="169" t="s">
        <v>285</v>
      </c>
      <c r="H140" s="170">
        <v>39</v>
      </c>
      <c r="I140" s="171"/>
      <c r="J140" s="172">
        <f>ROUND(I140*H140,2)</f>
        <v>0</v>
      </c>
      <c r="K140" s="173"/>
      <c r="L140" s="39"/>
      <c r="M140" s="174" t="s">
        <v>19</v>
      </c>
      <c r="N140" s="175" t="s">
        <v>46</v>
      </c>
      <c r="O140" s="64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8" t="s">
        <v>168</v>
      </c>
      <c r="AT140" s="178" t="s">
        <v>164</v>
      </c>
      <c r="AU140" s="178" t="s">
        <v>85</v>
      </c>
      <c r="AY140" s="17" t="s">
        <v>163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7" t="s">
        <v>83</v>
      </c>
      <c r="BK140" s="179">
        <f>ROUND(I140*H140,2)</f>
        <v>0</v>
      </c>
      <c r="BL140" s="17" t="s">
        <v>168</v>
      </c>
      <c r="BM140" s="178" t="s">
        <v>885</v>
      </c>
    </row>
    <row r="141" spans="1:47" s="2" customFormat="1" ht="12">
      <c r="A141" s="34"/>
      <c r="B141" s="35"/>
      <c r="C141" s="36"/>
      <c r="D141" s="197" t="s">
        <v>267</v>
      </c>
      <c r="E141" s="36"/>
      <c r="F141" s="198" t="s">
        <v>392</v>
      </c>
      <c r="G141" s="36"/>
      <c r="H141" s="36"/>
      <c r="I141" s="182"/>
      <c r="J141" s="36"/>
      <c r="K141" s="36"/>
      <c r="L141" s="39"/>
      <c r="M141" s="183"/>
      <c r="N141" s="184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267</v>
      </c>
      <c r="AU141" s="17" t="s">
        <v>85</v>
      </c>
    </row>
    <row r="142" spans="1:47" s="2" customFormat="1" ht="19.2">
      <c r="A142" s="34"/>
      <c r="B142" s="35"/>
      <c r="C142" s="36"/>
      <c r="D142" s="180" t="s">
        <v>170</v>
      </c>
      <c r="E142" s="36"/>
      <c r="F142" s="181" t="s">
        <v>393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170</v>
      </c>
      <c r="AU142" s="17" t="s">
        <v>85</v>
      </c>
    </row>
    <row r="143" spans="2:51" s="13" customFormat="1" ht="12">
      <c r="B143" s="199"/>
      <c r="C143" s="200"/>
      <c r="D143" s="180" t="s">
        <v>269</v>
      </c>
      <c r="E143" s="201" t="s">
        <v>19</v>
      </c>
      <c r="F143" s="202" t="s">
        <v>884</v>
      </c>
      <c r="G143" s="200"/>
      <c r="H143" s="203">
        <v>27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269</v>
      </c>
      <c r="AU143" s="209" t="s">
        <v>85</v>
      </c>
      <c r="AV143" s="13" t="s">
        <v>85</v>
      </c>
      <c r="AW143" s="13" t="s">
        <v>37</v>
      </c>
      <c r="AX143" s="13" t="s">
        <v>75</v>
      </c>
      <c r="AY143" s="209" t="s">
        <v>163</v>
      </c>
    </row>
    <row r="144" spans="2:51" s="13" customFormat="1" ht="12">
      <c r="B144" s="199"/>
      <c r="C144" s="200"/>
      <c r="D144" s="180" t="s">
        <v>269</v>
      </c>
      <c r="E144" s="201" t="s">
        <v>19</v>
      </c>
      <c r="F144" s="202" t="s">
        <v>882</v>
      </c>
      <c r="G144" s="200"/>
      <c r="H144" s="203">
        <v>12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269</v>
      </c>
      <c r="AU144" s="209" t="s">
        <v>85</v>
      </c>
      <c r="AV144" s="13" t="s">
        <v>85</v>
      </c>
      <c r="AW144" s="13" t="s">
        <v>37</v>
      </c>
      <c r="AX144" s="13" t="s">
        <v>75</v>
      </c>
      <c r="AY144" s="209" t="s">
        <v>163</v>
      </c>
    </row>
    <row r="145" spans="2:51" s="14" customFormat="1" ht="12">
      <c r="B145" s="210"/>
      <c r="C145" s="211"/>
      <c r="D145" s="180" t="s">
        <v>269</v>
      </c>
      <c r="E145" s="212" t="s">
        <v>19</v>
      </c>
      <c r="F145" s="213" t="s">
        <v>271</v>
      </c>
      <c r="G145" s="211"/>
      <c r="H145" s="214">
        <v>39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269</v>
      </c>
      <c r="AU145" s="220" t="s">
        <v>85</v>
      </c>
      <c r="AV145" s="14" t="s">
        <v>168</v>
      </c>
      <c r="AW145" s="14" t="s">
        <v>37</v>
      </c>
      <c r="AX145" s="14" t="s">
        <v>83</v>
      </c>
      <c r="AY145" s="220" t="s">
        <v>163</v>
      </c>
    </row>
    <row r="146" spans="1:65" s="2" customFormat="1" ht="24.15" customHeight="1">
      <c r="A146" s="34"/>
      <c r="B146" s="35"/>
      <c r="C146" s="166" t="s">
        <v>237</v>
      </c>
      <c r="D146" s="166" t="s">
        <v>164</v>
      </c>
      <c r="E146" s="167" t="s">
        <v>396</v>
      </c>
      <c r="F146" s="168" t="s">
        <v>397</v>
      </c>
      <c r="G146" s="169" t="s">
        <v>285</v>
      </c>
      <c r="H146" s="170">
        <v>39</v>
      </c>
      <c r="I146" s="171"/>
      <c r="J146" s="172">
        <f>ROUND(I146*H146,2)</f>
        <v>0</v>
      </c>
      <c r="K146" s="173"/>
      <c r="L146" s="39"/>
      <c r="M146" s="174" t="s">
        <v>19</v>
      </c>
      <c r="N146" s="175" t="s">
        <v>46</v>
      </c>
      <c r="O146" s="64"/>
      <c r="P146" s="176">
        <f>O146*H146</f>
        <v>0</v>
      </c>
      <c r="Q146" s="176">
        <v>0.039082</v>
      </c>
      <c r="R146" s="176">
        <f>Q146*H146</f>
        <v>1.524198</v>
      </c>
      <c r="S146" s="176">
        <v>0</v>
      </c>
      <c r="T146" s="17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8" t="s">
        <v>168</v>
      </c>
      <c r="AT146" s="178" t="s">
        <v>164</v>
      </c>
      <c r="AU146" s="178" t="s">
        <v>85</v>
      </c>
      <c r="AY146" s="17" t="s">
        <v>163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7" t="s">
        <v>83</v>
      </c>
      <c r="BK146" s="179">
        <f>ROUND(I146*H146,2)</f>
        <v>0</v>
      </c>
      <c r="BL146" s="17" t="s">
        <v>168</v>
      </c>
      <c r="BM146" s="178" t="s">
        <v>886</v>
      </c>
    </row>
    <row r="147" spans="1:47" s="2" customFormat="1" ht="12">
      <c r="A147" s="34"/>
      <c r="B147" s="35"/>
      <c r="C147" s="36"/>
      <c r="D147" s="197" t="s">
        <v>267</v>
      </c>
      <c r="E147" s="36"/>
      <c r="F147" s="198" t="s">
        <v>399</v>
      </c>
      <c r="G147" s="36"/>
      <c r="H147" s="36"/>
      <c r="I147" s="182"/>
      <c r="J147" s="36"/>
      <c r="K147" s="36"/>
      <c r="L147" s="39"/>
      <c r="M147" s="183"/>
      <c r="N147" s="184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267</v>
      </c>
      <c r="AU147" s="17" t="s">
        <v>85</v>
      </c>
    </row>
    <row r="148" spans="2:51" s="13" customFormat="1" ht="12">
      <c r="B148" s="199"/>
      <c r="C148" s="200"/>
      <c r="D148" s="180" t="s">
        <v>269</v>
      </c>
      <c r="E148" s="201" t="s">
        <v>19</v>
      </c>
      <c r="F148" s="202" t="s">
        <v>884</v>
      </c>
      <c r="G148" s="200"/>
      <c r="H148" s="203">
        <v>27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269</v>
      </c>
      <c r="AU148" s="209" t="s">
        <v>85</v>
      </c>
      <c r="AV148" s="13" t="s">
        <v>85</v>
      </c>
      <c r="AW148" s="13" t="s">
        <v>37</v>
      </c>
      <c r="AX148" s="13" t="s">
        <v>75</v>
      </c>
      <c r="AY148" s="209" t="s">
        <v>163</v>
      </c>
    </row>
    <row r="149" spans="2:51" s="13" customFormat="1" ht="12">
      <c r="B149" s="199"/>
      <c r="C149" s="200"/>
      <c r="D149" s="180" t="s">
        <v>269</v>
      </c>
      <c r="E149" s="201" t="s">
        <v>19</v>
      </c>
      <c r="F149" s="202" t="s">
        <v>882</v>
      </c>
      <c r="G149" s="200"/>
      <c r="H149" s="203">
        <v>12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4" customFormat="1" ht="12">
      <c r="B150" s="210"/>
      <c r="C150" s="211"/>
      <c r="D150" s="180" t="s">
        <v>269</v>
      </c>
      <c r="E150" s="212" t="s">
        <v>19</v>
      </c>
      <c r="F150" s="213" t="s">
        <v>271</v>
      </c>
      <c r="G150" s="211"/>
      <c r="H150" s="214">
        <v>39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269</v>
      </c>
      <c r="AU150" s="220" t="s">
        <v>85</v>
      </c>
      <c r="AV150" s="14" t="s">
        <v>168</v>
      </c>
      <c r="AW150" s="14" t="s">
        <v>37</v>
      </c>
      <c r="AX150" s="14" t="s">
        <v>83</v>
      </c>
      <c r="AY150" s="220" t="s">
        <v>163</v>
      </c>
    </row>
    <row r="151" spans="1:65" s="2" customFormat="1" ht="24.15" customHeight="1">
      <c r="A151" s="34"/>
      <c r="B151" s="35"/>
      <c r="C151" s="166" t="s">
        <v>8</v>
      </c>
      <c r="D151" s="166" t="s">
        <v>164</v>
      </c>
      <c r="E151" s="167" t="s">
        <v>401</v>
      </c>
      <c r="F151" s="168" t="s">
        <v>402</v>
      </c>
      <c r="G151" s="169" t="s">
        <v>285</v>
      </c>
      <c r="H151" s="170">
        <v>39</v>
      </c>
      <c r="I151" s="171"/>
      <c r="J151" s="172">
        <f>ROUND(I151*H151,2)</f>
        <v>0</v>
      </c>
      <c r="K151" s="173"/>
      <c r="L151" s="39"/>
      <c r="M151" s="174" t="s">
        <v>19</v>
      </c>
      <c r="N151" s="175" t="s">
        <v>46</v>
      </c>
      <c r="O151" s="6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8" t="s">
        <v>168</v>
      </c>
      <c r="AT151" s="178" t="s">
        <v>164</v>
      </c>
      <c r="AU151" s="178" t="s">
        <v>85</v>
      </c>
      <c r="AY151" s="17" t="s">
        <v>163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7" t="s">
        <v>83</v>
      </c>
      <c r="BK151" s="179">
        <f>ROUND(I151*H151,2)</f>
        <v>0</v>
      </c>
      <c r="BL151" s="17" t="s">
        <v>168</v>
      </c>
      <c r="BM151" s="178" t="s">
        <v>887</v>
      </c>
    </row>
    <row r="152" spans="1:47" s="2" customFormat="1" ht="12">
      <c r="A152" s="34"/>
      <c r="B152" s="35"/>
      <c r="C152" s="36"/>
      <c r="D152" s="197" t="s">
        <v>267</v>
      </c>
      <c r="E152" s="36"/>
      <c r="F152" s="198" t="s">
        <v>404</v>
      </c>
      <c r="G152" s="36"/>
      <c r="H152" s="36"/>
      <c r="I152" s="182"/>
      <c r="J152" s="36"/>
      <c r="K152" s="36"/>
      <c r="L152" s="39"/>
      <c r="M152" s="183"/>
      <c r="N152" s="184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267</v>
      </c>
      <c r="AU152" s="17" t="s">
        <v>85</v>
      </c>
    </row>
    <row r="153" spans="2:51" s="13" customFormat="1" ht="12">
      <c r="B153" s="199"/>
      <c r="C153" s="200"/>
      <c r="D153" s="180" t="s">
        <v>269</v>
      </c>
      <c r="E153" s="201" t="s">
        <v>19</v>
      </c>
      <c r="F153" s="202" t="s">
        <v>884</v>
      </c>
      <c r="G153" s="200"/>
      <c r="H153" s="203">
        <v>27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269</v>
      </c>
      <c r="AU153" s="209" t="s">
        <v>85</v>
      </c>
      <c r="AV153" s="13" t="s">
        <v>85</v>
      </c>
      <c r="AW153" s="13" t="s">
        <v>37</v>
      </c>
      <c r="AX153" s="13" t="s">
        <v>75</v>
      </c>
      <c r="AY153" s="209" t="s">
        <v>163</v>
      </c>
    </row>
    <row r="154" spans="2:51" s="13" customFormat="1" ht="12">
      <c r="B154" s="199"/>
      <c r="C154" s="200"/>
      <c r="D154" s="180" t="s">
        <v>269</v>
      </c>
      <c r="E154" s="201" t="s">
        <v>19</v>
      </c>
      <c r="F154" s="202" t="s">
        <v>882</v>
      </c>
      <c r="G154" s="200"/>
      <c r="H154" s="203">
        <v>12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4" customFormat="1" ht="12">
      <c r="B155" s="210"/>
      <c r="C155" s="211"/>
      <c r="D155" s="180" t="s">
        <v>269</v>
      </c>
      <c r="E155" s="212" t="s">
        <v>19</v>
      </c>
      <c r="F155" s="213" t="s">
        <v>271</v>
      </c>
      <c r="G155" s="211"/>
      <c r="H155" s="214">
        <v>39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269</v>
      </c>
      <c r="AU155" s="220" t="s">
        <v>85</v>
      </c>
      <c r="AV155" s="14" t="s">
        <v>168</v>
      </c>
      <c r="AW155" s="14" t="s">
        <v>37</v>
      </c>
      <c r="AX155" s="14" t="s">
        <v>83</v>
      </c>
      <c r="AY155" s="220" t="s">
        <v>163</v>
      </c>
    </row>
    <row r="156" spans="1:65" s="2" customFormat="1" ht="16.5" customHeight="1">
      <c r="A156" s="34"/>
      <c r="B156" s="35"/>
      <c r="C156" s="166" t="s">
        <v>246</v>
      </c>
      <c r="D156" s="166" t="s">
        <v>164</v>
      </c>
      <c r="E156" s="167" t="s">
        <v>406</v>
      </c>
      <c r="F156" s="168" t="s">
        <v>407</v>
      </c>
      <c r="G156" s="169" t="s">
        <v>285</v>
      </c>
      <c r="H156" s="170">
        <v>39</v>
      </c>
      <c r="I156" s="171"/>
      <c r="J156" s="172">
        <f>ROUND(I156*H156,2)</f>
        <v>0</v>
      </c>
      <c r="K156" s="173"/>
      <c r="L156" s="39"/>
      <c r="M156" s="174" t="s">
        <v>19</v>
      </c>
      <c r="N156" s="175" t="s">
        <v>46</v>
      </c>
      <c r="O156" s="64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8" t="s">
        <v>168</v>
      </c>
      <c r="AT156" s="178" t="s">
        <v>164</v>
      </c>
      <c r="AU156" s="178" t="s">
        <v>85</v>
      </c>
      <c r="AY156" s="17" t="s">
        <v>163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7" t="s">
        <v>83</v>
      </c>
      <c r="BK156" s="179">
        <f>ROUND(I156*H156,2)</f>
        <v>0</v>
      </c>
      <c r="BL156" s="17" t="s">
        <v>168</v>
      </c>
      <c r="BM156" s="178" t="s">
        <v>888</v>
      </c>
    </row>
    <row r="157" spans="1:47" s="2" customFormat="1" ht="38.4">
      <c r="A157" s="34"/>
      <c r="B157" s="35"/>
      <c r="C157" s="36"/>
      <c r="D157" s="180" t="s">
        <v>170</v>
      </c>
      <c r="E157" s="36"/>
      <c r="F157" s="181" t="s">
        <v>409</v>
      </c>
      <c r="G157" s="36"/>
      <c r="H157" s="36"/>
      <c r="I157" s="182"/>
      <c r="J157" s="36"/>
      <c r="K157" s="36"/>
      <c r="L157" s="39"/>
      <c r="M157" s="183"/>
      <c r="N157" s="184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170</v>
      </c>
      <c r="AU157" s="17" t="s">
        <v>85</v>
      </c>
    </row>
    <row r="158" spans="2:51" s="13" customFormat="1" ht="12">
      <c r="B158" s="199"/>
      <c r="C158" s="200"/>
      <c r="D158" s="180" t="s">
        <v>269</v>
      </c>
      <c r="E158" s="201" t="s">
        <v>19</v>
      </c>
      <c r="F158" s="202" t="s">
        <v>884</v>
      </c>
      <c r="G158" s="200"/>
      <c r="H158" s="203">
        <v>27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3" customFormat="1" ht="12">
      <c r="B159" s="199"/>
      <c r="C159" s="200"/>
      <c r="D159" s="180" t="s">
        <v>269</v>
      </c>
      <c r="E159" s="201" t="s">
        <v>19</v>
      </c>
      <c r="F159" s="202" t="s">
        <v>882</v>
      </c>
      <c r="G159" s="200"/>
      <c r="H159" s="203">
        <v>12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4" customFormat="1" ht="12">
      <c r="B160" s="210"/>
      <c r="C160" s="211"/>
      <c r="D160" s="180" t="s">
        <v>269</v>
      </c>
      <c r="E160" s="212" t="s">
        <v>19</v>
      </c>
      <c r="F160" s="213" t="s">
        <v>271</v>
      </c>
      <c r="G160" s="211"/>
      <c r="H160" s="214">
        <v>39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269</v>
      </c>
      <c r="AU160" s="220" t="s">
        <v>85</v>
      </c>
      <c r="AV160" s="14" t="s">
        <v>168</v>
      </c>
      <c r="AW160" s="14" t="s">
        <v>37</v>
      </c>
      <c r="AX160" s="14" t="s">
        <v>83</v>
      </c>
      <c r="AY160" s="220" t="s">
        <v>163</v>
      </c>
    </row>
    <row r="161" spans="2:63" s="11" customFormat="1" ht="22.95" customHeight="1">
      <c r="B161" s="152"/>
      <c r="C161" s="153"/>
      <c r="D161" s="154" t="s">
        <v>74</v>
      </c>
      <c r="E161" s="195" t="s">
        <v>416</v>
      </c>
      <c r="F161" s="195" t="s">
        <v>417</v>
      </c>
      <c r="G161" s="153"/>
      <c r="H161" s="153"/>
      <c r="I161" s="156"/>
      <c r="J161" s="196">
        <f>BK161</f>
        <v>0</v>
      </c>
      <c r="K161" s="153"/>
      <c r="L161" s="158"/>
      <c r="M161" s="159"/>
      <c r="N161" s="160"/>
      <c r="O161" s="160"/>
      <c r="P161" s="161">
        <f>SUM(P162:P167)</f>
        <v>0</v>
      </c>
      <c r="Q161" s="160"/>
      <c r="R161" s="161">
        <f>SUM(R162:R167)</f>
        <v>0</v>
      </c>
      <c r="S161" s="160"/>
      <c r="T161" s="162">
        <f>SUM(T162:T167)</f>
        <v>0</v>
      </c>
      <c r="AR161" s="163" t="s">
        <v>83</v>
      </c>
      <c r="AT161" s="164" t="s">
        <v>74</v>
      </c>
      <c r="AU161" s="164" t="s">
        <v>83</v>
      </c>
      <c r="AY161" s="163" t="s">
        <v>163</v>
      </c>
      <c r="BK161" s="165">
        <f>SUM(BK162:BK167)</f>
        <v>0</v>
      </c>
    </row>
    <row r="162" spans="1:65" s="2" customFormat="1" ht="24.15" customHeight="1">
      <c r="A162" s="34"/>
      <c r="B162" s="35"/>
      <c r="C162" s="166" t="s">
        <v>176</v>
      </c>
      <c r="D162" s="166" t="s">
        <v>164</v>
      </c>
      <c r="E162" s="167" t="s">
        <v>419</v>
      </c>
      <c r="F162" s="168" t="s">
        <v>420</v>
      </c>
      <c r="G162" s="169" t="s">
        <v>328</v>
      </c>
      <c r="H162" s="170">
        <v>2.977</v>
      </c>
      <c r="I162" s="171"/>
      <c r="J162" s="172">
        <f>ROUND(I162*H162,2)</f>
        <v>0</v>
      </c>
      <c r="K162" s="173"/>
      <c r="L162" s="39"/>
      <c r="M162" s="174" t="s">
        <v>19</v>
      </c>
      <c r="N162" s="175" t="s">
        <v>46</v>
      </c>
      <c r="O162" s="64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8" t="s">
        <v>168</v>
      </c>
      <c r="AT162" s="178" t="s">
        <v>164</v>
      </c>
      <c r="AU162" s="178" t="s">
        <v>85</v>
      </c>
      <c r="AY162" s="17" t="s">
        <v>163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83</v>
      </c>
      <c r="BK162" s="179">
        <f>ROUND(I162*H162,2)</f>
        <v>0</v>
      </c>
      <c r="BL162" s="17" t="s">
        <v>168</v>
      </c>
      <c r="BM162" s="178" t="s">
        <v>889</v>
      </c>
    </row>
    <row r="163" spans="1:47" s="2" customFormat="1" ht="12">
      <c r="A163" s="34"/>
      <c r="B163" s="35"/>
      <c r="C163" s="36"/>
      <c r="D163" s="197" t="s">
        <v>267</v>
      </c>
      <c r="E163" s="36"/>
      <c r="F163" s="198" t="s">
        <v>422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267</v>
      </c>
      <c r="AU163" s="17" t="s">
        <v>85</v>
      </c>
    </row>
    <row r="164" spans="1:65" s="2" customFormat="1" ht="24.15" customHeight="1">
      <c r="A164" s="34"/>
      <c r="B164" s="35"/>
      <c r="C164" s="166" t="s">
        <v>199</v>
      </c>
      <c r="D164" s="166" t="s">
        <v>164</v>
      </c>
      <c r="E164" s="167" t="s">
        <v>424</v>
      </c>
      <c r="F164" s="168" t="s">
        <v>425</v>
      </c>
      <c r="G164" s="169" t="s">
        <v>328</v>
      </c>
      <c r="H164" s="170">
        <v>2.977</v>
      </c>
      <c r="I164" s="171"/>
      <c r="J164" s="172">
        <f>ROUND(I164*H164,2)</f>
        <v>0</v>
      </c>
      <c r="K164" s="173"/>
      <c r="L164" s="39"/>
      <c r="M164" s="174" t="s">
        <v>19</v>
      </c>
      <c r="N164" s="175" t="s">
        <v>46</v>
      </c>
      <c r="O164" s="64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8" t="s">
        <v>168</v>
      </c>
      <c r="AT164" s="178" t="s">
        <v>164</v>
      </c>
      <c r="AU164" s="178" t="s">
        <v>85</v>
      </c>
      <c r="AY164" s="17" t="s">
        <v>163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7" t="s">
        <v>83</v>
      </c>
      <c r="BK164" s="179">
        <f>ROUND(I164*H164,2)</f>
        <v>0</v>
      </c>
      <c r="BL164" s="17" t="s">
        <v>168</v>
      </c>
      <c r="BM164" s="178" t="s">
        <v>890</v>
      </c>
    </row>
    <row r="165" spans="1:47" s="2" customFormat="1" ht="12">
      <c r="A165" s="34"/>
      <c r="B165" s="35"/>
      <c r="C165" s="36"/>
      <c r="D165" s="197" t="s">
        <v>267</v>
      </c>
      <c r="E165" s="36"/>
      <c r="F165" s="198" t="s">
        <v>427</v>
      </c>
      <c r="G165" s="36"/>
      <c r="H165" s="36"/>
      <c r="I165" s="182"/>
      <c r="J165" s="36"/>
      <c r="K165" s="36"/>
      <c r="L165" s="39"/>
      <c r="M165" s="183"/>
      <c r="N165" s="184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267</v>
      </c>
      <c r="AU165" s="17" t="s">
        <v>85</v>
      </c>
    </row>
    <row r="166" spans="1:65" s="2" customFormat="1" ht="24.15" customHeight="1">
      <c r="A166" s="34"/>
      <c r="B166" s="35"/>
      <c r="C166" s="166" t="s">
        <v>189</v>
      </c>
      <c r="D166" s="166" t="s">
        <v>164</v>
      </c>
      <c r="E166" s="167" t="s">
        <v>430</v>
      </c>
      <c r="F166" s="168" t="s">
        <v>431</v>
      </c>
      <c r="G166" s="169" t="s">
        <v>328</v>
      </c>
      <c r="H166" s="170">
        <v>2.977</v>
      </c>
      <c r="I166" s="171"/>
      <c r="J166" s="172">
        <f>ROUND(I166*H166,2)</f>
        <v>0</v>
      </c>
      <c r="K166" s="173"/>
      <c r="L166" s="39"/>
      <c r="M166" s="174" t="s">
        <v>19</v>
      </c>
      <c r="N166" s="175" t="s">
        <v>46</v>
      </c>
      <c r="O166" s="64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8" t="s">
        <v>168</v>
      </c>
      <c r="AT166" s="178" t="s">
        <v>164</v>
      </c>
      <c r="AU166" s="178" t="s">
        <v>85</v>
      </c>
      <c r="AY166" s="17" t="s">
        <v>163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7" t="s">
        <v>83</v>
      </c>
      <c r="BK166" s="179">
        <f>ROUND(I166*H166,2)</f>
        <v>0</v>
      </c>
      <c r="BL166" s="17" t="s">
        <v>168</v>
      </c>
      <c r="BM166" s="178" t="s">
        <v>891</v>
      </c>
    </row>
    <row r="167" spans="1:47" s="2" customFormat="1" ht="12">
      <c r="A167" s="34"/>
      <c r="B167" s="35"/>
      <c r="C167" s="36"/>
      <c r="D167" s="197" t="s">
        <v>267</v>
      </c>
      <c r="E167" s="36"/>
      <c r="F167" s="198" t="s">
        <v>433</v>
      </c>
      <c r="G167" s="36"/>
      <c r="H167" s="36"/>
      <c r="I167" s="182"/>
      <c r="J167" s="36"/>
      <c r="K167" s="36"/>
      <c r="L167" s="39"/>
      <c r="M167" s="183"/>
      <c r="N167" s="184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267</v>
      </c>
      <c r="AU167" s="17" t="s">
        <v>85</v>
      </c>
    </row>
    <row r="168" spans="2:63" s="11" customFormat="1" ht="22.95" customHeight="1">
      <c r="B168" s="152"/>
      <c r="C168" s="153"/>
      <c r="D168" s="154" t="s">
        <v>74</v>
      </c>
      <c r="E168" s="195" t="s">
        <v>434</v>
      </c>
      <c r="F168" s="195" t="s">
        <v>435</v>
      </c>
      <c r="G168" s="153"/>
      <c r="H168" s="153"/>
      <c r="I168" s="156"/>
      <c r="J168" s="196">
        <f>BK168</f>
        <v>0</v>
      </c>
      <c r="K168" s="153"/>
      <c r="L168" s="158"/>
      <c r="M168" s="159"/>
      <c r="N168" s="160"/>
      <c r="O168" s="160"/>
      <c r="P168" s="161">
        <f>SUM(P169:P170)</f>
        <v>0</v>
      </c>
      <c r="Q168" s="160"/>
      <c r="R168" s="161">
        <f>SUM(R169:R170)</f>
        <v>0</v>
      </c>
      <c r="S168" s="160"/>
      <c r="T168" s="162">
        <f>SUM(T169:T170)</f>
        <v>0</v>
      </c>
      <c r="AR168" s="163" t="s">
        <v>83</v>
      </c>
      <c r="AT168" s="164" t="s">
        <v>74</v>
      </c>
      <c r="AU168" s="164" t="s">
        <v>83</v>
      </c>
      <c r="AY168" s="163" t="s">
        <v>163</v>
      </c>
      <c r="BK168" s="165">
        <f>SUM(BK169:BK170)</f>
        <v>0</v>
      </c>
    </row>
    <row r="169" spans="1:65" s="2" customFormat="1" ht="21.75" customHeight="1">
      <c r="A169" s="34"/>
      <c r="B169" s="35"/>
      <c r="C169" s="166" t="s">
        <v>7</v>
      </c>
      <c r="D169" s="166" t="s">
        <v>164</v>
      </c>
      <c r="E169" s="167" t="s">
        <v>437</v>
      </c>
      <c r="F169" s="168" t="s">
        <v>438</v>
      </c>
      <c r="G169" s="169" t="s">
        <v>328</v>
      </c>
      <c r="H169" s="170">
        <v>114.453</v>
      </c>
      <c r="I169" s="171"/>
      <c r="J169" s="172">
        <f>ROUND(I169*H169,2)</f>
        <v>0</v>
      </c>
      <c r="K169" s="173"/>
      <c r="L169" s="39"/>
      <c r="M169" s="174" t="s">
        <v>19</v>
      </c>
      <c r="N169" s="175" t="s">
        <v>46</v>
      </c>
      <c r="O169" s="64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8" t="s">
        <v>168</v>
      </c>
      <c r="AT169" s="178" t="s">
        <v>164</v>
      </c>
      <c r="AU169" s="178" t="s">
        <v>85</v>
      </c>
      <c r="AY169" s="17" t="s">
        <v>163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7" t="s">
        <v>83</v>
      </c>
      <c r="BK169" s="179">
        <f>ROUND(I169*H169,2)</f>
        <v>0</v>
      </c>
      <c r="BL169" s="17" t="s">
        <v>168</v>
      </c>
      <c r="BM169" s="178" t="s">
        <v>892</v>
      </c>
    </row>
    <row r="170" spans="1:47" s="2" customFormat="1" ht="12">
      <c r="A170" s="34"/>
      <c r="B170" s="35"/>
      <c r="C170" s="36"/>
      <c r="D170" s="197" t="s">
        <v>267</v>
      </c>
      <c r="E170" s="36"/>
      <c r="F170" s="198" t="s">
        <v>440</v>
      </c>
      <c r="G170" s="36"/>
      <c r="H170" s="36"/>
      <c r="I170" s="182"/>
      <c r="J170" s="36"/>
      <c r="K170" s="36"/>
      <c r="L170" s="39"/>
      <c r="M170" s="185"/>
      <c r="N170" s="186"/>
      <c r="O170" s="187"/>
      <c r="P170" s="187"/>
      <c r="Q170" s="187"/>
      <c r="R170" s="187"/>
      <c r="S170" s="187"/>
      <c r="T170" s="188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267</v>
      </c>
      <c r="AU170" s="17" t="s">
        <v>85</v>
      </c>
    </row>
    <row r="171" spans="1:31" s="2" customFormat="1" ht="6.9" customHeight="1">
      <c r="A171" s="34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9"/>
      <c r="M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</sheetData>
  <sheetProtection algorithmName="SHA-512" hashValue="5PVTZkXffaGLyZiAf8AKQJafA0ezYOiEtTm2SyBmWMTUvZ5g5qabKJC/L5PQmHXVK+Ly55W887AWWs2S9IgAYQ==" saltValue="FvZgA7pJu3F1otezGdjxqH+j25wcNj55PrXVa7VyvV2hvYrA9HcQfu83x2PgvD9nz1EUJuuWgfnIFRrHqOaofg==" spinCount="100000" sheet="1" objects="1" scenarios="1" formatColumns="0" formatRows="0" autoFilter="0"/>
  <autoFilter ref="C85:K17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32351252"/>
    <hyperlink ref="F94" r:id="rId2" display="https://podminky.urs.cz/item/CS_URS_2021_02/162751137"/>
    <hyperlink ref="F98" r:id="rId3" display="https://podminky.urs.cz/item/CS_URS_2021_02/162751139"/>
    <hyperlink ref="F103" r:id="rId4" display="https://podminky.urs.cz/item/CS_URS_2021_02/171251201"/>
    <hyperlink ref="F111" r:id="rId5" display="https://podminky.urs.cz/item/CS_URS_2021_02/321213345"/>
    <hyperlink ref="F116" r:id="rId6" display="https://podminky.urs.cz/item/CS_URS_2021_02/462514161"/>
    <hyperlink ref="F120" r:id="rId7" display="https://podminky.urs.cz/item/CS_URS_2021_02/462514169"/>
    <hyperlink ref="F124" r:id="rId8" display="https://podminky.urs.cz/item/CS_URS_2021_02/465511513"/>
    <hyperlink ref="F128" r:id="rId9" display="https://podminky.urs.cz/item/CS_URS_2021_02/R985131111"/>
    <hyperlink ref="F133" r:id="rId10" display="https://podminky.urs.cz/item/CS_URS_2021_02/938903111"/>
    <hyperlink ref="F137" r:id="rId11" display="https://podminky.urs.cz/item/CS_URS_2021_02/938903113"/>
    <hyperlink ref="F141" r:id="rId12" display="https://podminky.urs.cz/item/CS_URS_2021_02/985131111"/>
    <hyperlink ref="F147" r:id="rId13" display="https://podminky.urs.cz/item/CS_URS_2021_02/985232111"/>
    <hyperlink ref="F152" r:id="rId14" display="https://podminky.urs.cz/item/CS_URS_2021_02/985233111"/>
    <hyperlink ref="F163" r:id="rId15" display="https://podminky.urs.cz/item/CS_URS_2021_02/997002511"/>
    <hyperlink ref="F165" r:id="rId16" display="https://podminky.urs.cz/item/CS_URS_2021_02/997002519"/>
    <hyperlink ref="F167" r:id="rId17" display="https://podminky.urs.cz/item/CS_URS_2021_02/997013601"/>
    <hyperlink ref="F170" r:id="rId18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127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893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ROUND((SUM(BE86:BE171)),2)</f>
        <v>0</v>
      </c>
      <c r="G33" s="34"/>
      <c r="H33" s="34"/>
      <c r="I33" s="118">
        <v>0.21</v>
      </c>
      <c r="J33" s="117">
        <f>ROUND(((SUM(BE86:BE171))*I33),2)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ROUND((SUM(BF86:BF171)),2)</f>
        <v>0</v>
      </c>
      <c r="G34" s="34"/>
      <c r="H34" s="34"/>
      <c r="I34" s="118">
        <v>0.15</v>
      </c>
      <c r="J34" s="117">
        <f>ROUND(((SUM(BF86:BF171))*I34),2)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ROUND((SUM(BG86:BG171)),2)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ROUND((SUM(BH86:BH171)),2)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ROUND((SUM(BI86:BI171)),2)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3.8 - SO 0317 - ř.km 33,048 - oprava balvanitého skluzu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J109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J114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J127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J162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J169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7" t="str">
        <f>E7</f>
        <v>Desná, Loučná nad Desnou - oprava zdí a koryta toku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2" t="str">
        <f>E9</f>
        <v>3.8 - SO 0317 - ř.km 33,048 - oprava balvanitého skluzu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5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117.68788161999998</v>
      </c>
      <c r="S86" s="72"/>
      <c r="T86" s="150">
        <f>T87</f>
        <v>3.210102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P88+P109+P114+P127+P162+P169</f>
        <v>0</v>
      </c>
      <c r="Q87" s="160"/>
      <c r="R87" s="161">
        <f>R88+R109+R114+R127+R162+R169</f>
        <v>117.68788161999998</v>
      </c>
      <c r="S87" s="160"/>
      <c r="T87" s="162">
        <f>T88+T109+T114+T127+T162+T169</f>
        <v>3.210102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BK88+BK109+BK114+BK127+BK162+BK169</f>
        <v>0</v>
      </c>
    </row>
    <row r="88" spans="2:63" s="11" customFormat="1" ht="22.95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SUM(P89:P108)</f>
        <v>0</v>
      </c>
      <c r="Q88" s="160"/>
      <c r="R88" s="161">
        <f>SUM(R89:R108)</f>
        <v>0</v>
      </c>
      <c r="S88" s="160"/>
      <c r="T88" s="162">
        <f>SUM(T89:T108)</f>
        <v>0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SUM(BK89:BK108)</f>
        <v>0</v>
      </c>
    </row>
    <row r="89" spans="1:65" s="2" customFormat="1" ht="24.15" customHeight="1">
      <c r="A89" s="34"/>
      <c r="B89" s="35"/>
      <c r="C89" s="166" t="s">
        <v>85</v>
      </c>
      <c r="D89" s="166" t="s">
        <v>164</v>
      </c>
      <c r="E89" s="167" t="s">
        <v>277</v>
      </c>
      <c r="F89" s="168" t="s">
        <v>278</v>
      </c>
      <c r="G89" s="169" t="s">
        <v>265</v>
      </c>
      <c r="H89" s="170">
        <v>51.75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894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280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866</v>
      </c>
      <c r="G91" s="200"/>
      <c r="H91" s="203">
        <v>51.75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51.75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95" customHeight="1">
      <c r="A93" s="34"/>
      <c r="B93" s="35"/>
      <c r="C93" s="166" t="s">
        <v>180</v>
      </c>
      <c r="D93" s="166" t="s">
        <v>164</v>
      </c>
      <c r="E93" s="167" t="s">
        <v>595</v>
      </c>
      <c r="F93" s="168" t="s">
        <v>596</v>
      </c>
      <c r="G93" s="169" t="s">
        <v>265</v>
      </c>
      <c r="H93" s="170">
        <v>51.75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895</v>
      </c>
    </row>
    <row r="94" spans="1:47" s="2" customFormat="1" ht="12">
      <c r="A94" s="34"/>
      <c r="B94" s="35"/>
      <c r="C94" s="36"/>
      <c r="D94" s="197" t="s">
        <v>267</v>
      </c>
      <c r="E94" s="36"/>
      <c r="F94" s="198" t="s">
        <v>598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866</v>
      </c>
      <c r="G95" s="200"/>
      <c r="H95" s="203">
        <v>51.75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51.75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37.95" customHeight="1">
      <c r="A97" s="34"/>
      <c r="B97" s="35"/>
      <c r="C97" s="166" t="s">
        <v>168</v>
      </c>
      <c r="D97" s="166" t="s">
        <v>164</v>
      </c>
      <c r="E97" s="167" t="s">
        <v>599</v>
      </c>
      <c r="F97" s="168" t="s">
        <v>600</v>
      </c>
      <c r="G97" s="169" t="s">
        <v>265</v>
      </c>
      <c r="H97" s="170">
        <v>517.5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896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602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866</v>
      </c>
      <c r="G99" s="200"/>
      <c r="H99" s="203">
        <v>51.75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51.75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2:51" s="13" customFormat="1" ht="12">
      <c r="B101" s="199"/>
      <c r="C101" s="200"/>
      <c r="D101" s="180" t="s">
        <v>269</v>
      </c>
      <c r="E101" s="200"/>
      <c r="F101" s="202" t="s">
        <v>869</v>
      </c>
      <c r="G101" s="200"/>
      <c r="H101" s="203">
        <v>517.5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4</v>
      </c>
      <c r="AX101" s="13" t="s">
        <v>83</v>
      </c>
      <c r="AY101" s="209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453</v>
      </c>
      <c r="F102" s="168" t="s">
        <v>454</v>
      </c>
      <c r="G102" s="169" t="s">
        <v>265</v>
      </c>
      <c r="H102" s="170">
        <v>51.75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897</v>
      </c>
    </row>
    <row r="103" spans="1:47" s="2" customFormat="1" ht="12">
      <c r="A103" s="34"/>
      <c r="B103" s="35"/>
      <c r="C103" s="36"/>
      <c r="D103" s="197" t="s">
        <v>267</v>
      </c>
      <c r="E103" s="36"/>
      <c r="F103" s="198" t="s">
        <v>456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866</v>
      </c>
      <c r="G104" s="200"/>
      <c r="H104" s="203">
        <v>51.75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51.75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16.5" customHeight="1">
      <c r="A106" s="34"/>
      <c r="B106" s="35"/>
      <c r="C106" s="166" t="s">
        <v>194</v>
      </c>
      <c r="D106" s="166" t="s">
        <v>164</v>
      </c>
      <c r="E106" s="167" t="s">
        <v>457</v>
      </c>
      <c r="F106" s="168" t="s">
        <v>458</v>
      </c>
      <c r="G106" s="169" t="s">
        <v>265</v>
      </c>
      <c r="H106" s="170">
        <v>51.75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898</v>
      </c>
    </row>
    <row r="107" spans="2:51" s="13" customFormat="1" ht="12">
      <c r="B107" s="199"/>
      <c r="C107" s="200"/>
      <c r="D107" s="180" t="s">
        <v>269</v>
      </c>
      <c r="E107" s="201" t="s">
        <v>19</v>
      </c>
      <c r="F107" s="202" t="s">
        <v>866</v>
      </c>
      <c r="G107" s="200"/>
      <c r="H107" s="203">
        <v>51.75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37</v>
      </c>
      <c r="AX107" s="13" t="s">
        <v>75</v>
      </c>
      <c r="AY107" s="209" t="s">
        <v>163</v>
      </c>
    </row>
    <row r="108" spans="2:51" s="14" customFormat="1" ht="12">
      <c r="B108" s="210"/>
      <c r="C108" s="211"/>
      <c r="D108" s="180" t="s">
        <v>269</v>
      </c>
      <c r="E108" s="212" t="s">
        <v>19</v>
      </c>
      <c r="F108" s="213" t="s">
        <v>271</v>
      </c>
      <c r="G108" s="211"/>
      <c r="H108" s="214">
        <v>51.75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269</v>
      </c>
      <c r="AU108" s="220" t="s">
        <v>85</v>
      </c>
      <c r="AV108" s="14" t="s">
        <v>168</v>
      </c>
      <c r="AW108" s="14" t="s">
        <v>37</v>
      </c>
      <c r="AX108" s="14" t="s">
        <v>83</v>
      </c>
      <c r="AY108" s="220" t="s">
        <v>163</v>
      </c>
    </row>
    <row r="109" spans="2:63" s="11" customFormat="1" ht="22.95" customHeight="1">
      <c r="B109" s="152"/>
      <c r="C109" s="153"/>
      <c r="D109" s="154" t="s">
        <v>74</v>
      </c>
      <c r="E109" s="195" t="s">
        <v>180</v>
      </c>
      <c r="F109" s="195" t="s">
        <v>302</v>
      </c>
      <c r="G109" s="153"/>
      <c r="H109" s="153"/>
      <c r="I109" s="156"/>
      <c r="J109" s="196">
        <f>BK109</f>
        <v>0</v>
      </c>
      <c r="K109" s="153"/>
      <c r="L109" s="158"/>
      <c r="M109" s="159"/>
      <c r="N109" s="160"/>
      <c r="O109" s="160"/>
      <c r="P109" s="161">
        <f>SUM(P110:P113)</f>
        <v>0</v>
      </c>
      <c r="Q109" s="160"/>
      <c r="R109" s="161">
        <f>SUM(R110:R113)</f>
        <v>3.11388382</v>
      </c>
      <c r="S109" s="160"/>
      <c r="T109" s="162">
        <f>SUM(T110:T113)</f>
        <v>0</v>
      </c>
      <c r="AR109" s="163" t="s">
        <v>83</v>
      </c>
      <c r="AT109" s="164" t="s">
        <v>74</v>
      </c>
      <c r="AU109" s="164" t="s">
        <v>83</v>
      </c>
      <c r="AY109" s="163" t="s">
        <v>163</v>
      </c>
      <c r="BK109" s="165">
        <f>SUM(BK110:BK113)</f>
        <v>0</v>
      </c>
    </row>
    <row r="110" spans="1:65" s="2" customFormat="1" ht="44.25" customHeight="1">
      <c r="A110" s="34"/>
      <c r="B110" s="35"/>
      <c r="C110" s="166" t="s">
        <v>203</v>
      </c>
      <c r="D110" s="166" t="s">
        <v>164</v>
      </c>
      <c r="E110" s="167" t="s">
        <v>303</v>
      </c>
      <c r="F110" s="168" t="s">
        <v>304</v>
      </c>
      <c r="G110" s="169" t="s">
        <v>265</v>
      </c>
      <c r="H110" s="170">
        <v>1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3.11388382</v>
      </c>
      <c r="R110" s="176">
        <f>Q110*H110</f>
        <v>3.11388382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899</v>
      </c>
    </row>
    <row r="111" spans="1:47" s="2" customFormat="1" ht="12">
      <c r="A111" s="34"/>
      <c r="B111" s="35"/>
      <c r="C111" s="36"/>
      <c r="D111" s="197" t="s">
        <v>267</v>
      </c>
      <c r="E111" s="36"/>
      <c r="F111" s="198" t="s">
        <v>306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2:51" s="13" customFormat="1" ht="12">
      <c r="B112" s="199"/>
      <c r="C112" s="200"/>
      <c r="D112" s="180" t="s">
        <v>269</v>
      </c>
      <c r="E112" s="201" t="s">
        <v>19</v>
      </c>
      <c r="F112" s="202" t="s">
        <v>873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4" customFormat="1" ht="12">
      <c r="B113" s="210"/>
      <c r="C113" s="211"/>
      <c r="D113" s="180" t="s">
        <v>269</v>
      </c>
      <c r="E113" s="212" t="s">
        <v>19</v>
      </c>
      <c r="F113" s="213" t="s">
        <v>271</v>
      </c>
      <c r="G113" s="211"/>
      <c r="H113" s="214">
        <v>1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269</v>
      </c>
      <c r="AU113" s="220" t="s">
        <v>85</v>
      </c>
      <c r="AV113" s="14" t="s">
        <v>168</v>
      </c>
      <c r="AW113" s="14" t="s">
        <v>37</v>
      </c>
      <c r="AX113" s="14" t="s">
        <v>83</v>
      </c>
      <c r="AY113" s="220" t="s">
        <v>163</v>
      </c>
    </row>
    <row r="114" spans="2:63" s="11" customFormat="1" ht="22.95" customHeight="1">
      <c r="B114" s="152"/>
      <c r="C114" s="153"/>
      <c r="D114" s="154" t="s">
        <v>74</v>
      </c>
      <c r="E114" s="195" t="s">
        <v>168</v>
      </c>
      <c r="F114" s="195" t="s">
        <v>350</v>
      </c>
      <c r="G114" s="153"/>
      <c r="H114" s="153"/>
      <c r="I114" s="156"/>
      <c r="J114" s="196">
        <f>BK114</f>
        <v>0</v>
      </c>
      <c r="K114" s="153"/>
      <c r="L114" s="158"/>
      <c r="M114" s="159"/>
      <c r="N114" s="160"/>
      <c r="O114" s="160"/>
      <c r="P114" s="161">
        <f>SUM(P115:P126)</f>
        <v>0</v>
      </c>
      <c r="Q114" s="160"/>
      <c r="R114" s="161">
        <f>SUM(R115:R126)</f>
        <v>112.92082919999999</v>
      </c>
      <c r="S114" s="160"/>
      <c r="T114" s="162">
        <f>SUM(T115:T126)</f>
        <v>0</v>
      </c>
      <c r="AR114" s="163" t="s">
        <v>83</v>
      </c>
      <c r="AT114" s="164" t="s">
        <v>74</v>
      </c>
      <c r="AU114" s="164" t="s">
        <v>83</v>
      </c>
      <c r="AY114" s="163" t="s">
        <v>163</v>
      </c>
      <c r="BK114" s="165">
        <f>SUM(BK115:BK126)</f>
        <v>0</v>
      </c>
    </row>
    <row r="115" spans="1:65" s="2" customFormat="1" ht="24.15" customHeight="1">
      <c r="A115" s="34"/>
      <c r="B115" s="35"/>
      <c r="C115" s="166" t="s">
        <v>208</v>
      </c>
      <c r="D115" s="166" t="s">
        <v>164</v>
      </c>
      <c r="E115" s="167" t="s">
        <v>351</v>
      </c>
      <c r="F115" s="168" t="s">
        <v>352</v>
      </c>
      <c r="G115" s="169" t="s">
        <v>265</v>
      </c>
      <c r="H115" s="170">
        <v>51.75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2.002</v>
      </c>
      <c r="R115" s="176">
        <f>Q115*H115</f>
        <v>103.60349999999998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900</v>
      </c>
    </row>
    <row r="116" spans="1:47" s="2" customFormat="1" ht="12">
      <c r="A116" s="34"/>
      <c r="B116" s="35"/>
      <c r="C116" s="36"/>
      <c r="D116" s="197" t="s">
        <v>267</v>
      </c>
      <c r="E116" s="36"/>
      <c r="F116" s="198" t="s">
        <v>354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2">
      <c r="B117" s="199"/>
      <c r="C117" s="200"/>
      <c r="D117" s="180" t="s">
        <v>269</v>
      </c>
      <c r="E117" s="201" t="s">
        <v>19</v>
      </c>
      <c r="F117" s="202" t="s">
        <v>866</v>
      </c>
      <c r="G117" s="200"/>
      <c r="H117" s="203">
        <v>51.75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4" customFormat="1" ht="12">
      <c r="B118" s="210"/>
      <c r="C118" s="211"/>
      <c r="D118" s="180" t="s">
        <v>269</v>
      </c>
      <c r="E118" s="212" t="s">
        <v>19</v>
      </c>
      <c r="F118" s="213" t="s">
        <v>271</v>
      </c>
      <c r="G118" s="211"/>
      <c r="H118" s="214">
        <v>51.75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269</v>
      </c>
      <c r="AU118" s="220" t="s">
        <v>85</v>
      </c>
      <c r="AV118" s="14" t="s">
        <v>168</v>
      </c>
      <c r="AW118" s="14" t="s">
        <v>37</v>
      </c>
      <c r="AX118" s="14" t="s">
        <v>83</v>
      </c>
      <c r="AY118" s="220" t="s">
        <v>163</v>
      </c>
    </row>
    <row r="119" spans="1:65" s="2" customFormat="1" ht="33" customHeight="1">
      <c r="A119" s="34"/>
      <c r="B119" s="35"/>
      <c r="C119" s="166" t="s">
        <v>213</v>
      </c>
      <c r="D119" s="166" t="s">
        <v>164</v>
      </c>
      <c r="E119" s="167" t="s">
        <v>355</v>
      </c>
      <c r="F119" s="168" t="s">
        <v>356</v>
      </c>
      <c r="G119" s="169" t="s">
        <v>285</v>
      </c>
      <c r="H119" s="170">
        <v>61.2</v>
      </c>
      <c r="I119" s="171"/>
      <c r="J119" s="172">
        <f>ROUND(I119*H119,2)</f>
        <v>0</v>
      </c>
      <c r="K119" s="173"/>
      <c r="L119" s="39"/>
      <c r="M119" s="174" t="s">
        <v>19</v>
      </c>
      <c r="N119" s="175" t="s">
        <v>46</v>
      </c>
      <c r="O119" s="6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8" t="s">
        <v>168</v>
      </c>
      <c r="AT119" s="178" t="s">
        <v>164</v>
      </c>
      <c r="AU119" s="178" t="s">
        <v>85</v>
      </c>
      <c r="AY119" s="17" t="s">
        <v>163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7" t="s">
        <v>83</v>
      </c>
      <c r="BK119" s="179">
        <f>ROUND(I119*H119,2)</f>
        <v>0</v>
      </c>
      <c r="BL119" s="17" t="s">
        <v>168</v>
      </c>
      <c r="BM119" s="178" t="s">
        <v>901</v>
      </c>
    </row>
    <row r="120" spans="1:47" s="2" customFormat="1" ht="12">
      <c r="A120" s="34"/>
      <c r="B120" s="35"/>
      <c r="C120" s="36"/>
      <c r="D120" s="197" t="s">
        <v>267</v>
      </c>
      <c r="E120" s="36"/>
      <c r="F120" s="198" t="s">
        <v>358</v>
      </c>
      <c r="G120" s="36"/>
      <c r="H120" s="36"/>
      <c r="I120" s="182"/>
      <c r="J120" s="36"/>
      <c r="K120" s="36"/>
      <c r="L120" s="39"/>
      <c r="M120" s="183"/>
      <c r="N120" s="184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267</v>
      </c>
      <c r="AU120" s="17" t="s">
        <v>85</v>
      </c>
    </row>
    <row r="121" spans="2:51" s="13" customFormat="1" ht="12">
      <c r="B121" s="199"/>
      <c r="C121" s="200"/>
      <c r="D121" s="180" t="s">
        <v>269</v>
      </c>
      <c r="E121" s="201" t="s">
        <v>19</v>
      </c>
      <c r="F121" s="202" t="s">
        <v>876</v>
      </c>
      <c r="G121" s="200"/>
      <c r="H121" s="203">
        <v>61.2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4" customFormat="1" ht="12">
      <c r="B122" s="210"/>
      <c r="C122" s="211"/>
      <c r="D122" s="180" t="s">
        <v>269</v>
      </c>
      <c r="E122" s="212" t="s">
        <v>19</v>
      </c>
      <c r="F122" s="213" t="s">
        <v>271</v>
      </c>
      <c r="G122" s="211"/>
      <c r="H122" s="214">
        <v>61.2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269</v>
      </c>
      <c r="AU122" s="220" t="s">
        <v>85</v>
      </c>
      <c r="AV122" s="14" t="s">
        <v>168</v>
      </c>
      <c r="AW122" s="14" t="s">
        <v>37</v>
      </c>
      <c r="AX122" s="14" t="s">
        <v>83</v>
      </c>
      <c r="AY122" s="220" t="s">
        <v>163</v>
      </c>
    </row>
    <row r="123" spans="1:65" s="2" customFormat="1" ht="33" customHeight="1">
      <c r="A123" s="34"/>
      <c r="B123" s="35"/>
      <c r="C123" s="166" t="s">
        <v>218</v>
      </c>
      <c r="D123" s="166" t="s">
        <v>164</v>
      </c>
      <c r="E123" s="167" t="s">
        <v>361</v>
      </c>
      <c r="F123" s="168" t="s">
        <v>362</v>
      </c>
      <c r="G123" s="169" t="s">
        <v>285</v>
      </c>
      <c r="H123" s="170">
        <v>9</v>
      </c>
      <c r="I123" s="171"/>
      <c r="J123" s="172">
        <f>ROUND(I123*H123,2)</f>
        <v>0</v>
      </c>
      <c r="K123" s="173"/>
      <c r="L123" s="39"/>
      <c r="M123" s="174" t="s">
        <v>19</v>
      </c>
      <c r="N123" s="175" t="s">
        <v>46</v>
      </c>
      <c r="O123" s="64"/>
      <c r="P123" s="176">
        <f>O123*H123</f>
        <v>0</v>
      </c>
      <c r="Q123" s="176">
        <v>1.0352588</v>
      </c>
      <c r="R123" s="176">
        <f>Q123*H123</f>
        <v>9.3173292</v>
      </c>
      <c r="S123" s="176">
        <v>0</v>
      </c>
      <c r="T123" s="17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8" t="s">
        <v>168</v>
      </c>
      <c r="AT123" s="178" t="s">
        <v>164</v>
      </c>
      <c r="AU123" s="178" t="s">
        <v>85</v>
      </c>
      <c r="AY123" s="17" t="s">
        <v>163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7" t="s">
        <v>83</v>
      </c>
      <c r="BK123" s="179">
        <f>ROUND(I123*H123,2)</f>
        <v>0</v>
      </c>
      <c r="BL123" s="17" t="s">
        <v>168</v>
      </c>
      <c r="BM123" s="178" t="s">
        <v>902</v>
      </c>
    </row>
    <row r="124" spans="1:47" s="2" customFormat="1" ht="12">
      <c r="A124" s="34"/>
      <c r="B124" s="35"/>
      <c r="C124" s="36"/>
      <c r="D124" s="197" t="s">
        <v>267</v>
      </c>
      <c r="E124" s="36"/>
      <c r="F124" s="198" t="s">
        <v>364</v>
      </c>
      <c r="G124" s="36"/>
      <c r="H124" s="36"/>
      <c r="I124" s="182"/>
      <c r="J124" s="36"/>
      <c r="K124" s="36"/>
      <c r="L124" s="39"/>
      <c r="M124" s="183"/>
      <c r="N124" s="184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267</v>
      </c>
      <c r="AU124" s="17" t="s">
        <v>85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903</v>
      </c>
      <c r="G125" s="200"/>
      <c r="H125" s="203">
        <v>9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9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2:63" s="11" customFormat="1" ht="22.95" customHeight="1">
      <c r="B127" s="152"/>
      <c r="C127" s="153"/>
      <c r="D127" s="154" t="s">
        <v>74</v>
      </c>
      <c r="E127" s="195" t="s">
        <v>213</v>
      </c>
      <c r="F127" s="195" t="s">
        <v>376</v>
      </c>
      <c r="G127" s="153"/>
      <c r="H127" s="153"/>
      <c r="I127" s="156"/>
      <c r="J127" s="196">
        <f>BK127</f>
        <v>0</v>
      </c>
      <c r="K127" s="153"/>
      <c r="L127" s="158"/>
      <c r="M127" s="159"/>
      <c r="N127" s="160"/>
      <c r="O127" s="160"/>
      <c r="P127" s="161">
        <f>SUM(P128:P161)</f>
        <v>0</v>
      </c>
      <c r="Q127" s="160"/>
      <c r="R127" s="161">
        <f>SUM(R128:R161)</f>
        <v>1.6531685999999999</v>
      </c>
      <c r="S127" s="160"/>
      <c r="T127" s="162">
        <f>SUM(T128:T161)</f>
        <v>3.210102</v>
      </c>
      <c r="AR127" s="163" t="s">
        <v>83</v>
      </c>
      <c r="AT127" s="164" t="s">
        <v>74</v>
      </c>
      <c r="AU127" s="164" t="s">
        <v>83</v>
      </c>
      <c r="AY127" s="163" t="s">
        <v>163</v>
      </c>
      <c r="BK127" s="165">
        <f>SUM(BK128:BK161)</f>
        <v>0</v>
      </c>
    </row>
    <row r="128" spans="1:65" s="2" customFormat="1" ht="16.5" customHeight="1">
      <c r="A128" s="34"/>
      <c r="B128" s="35"/>
      <c r="C128" s="166" t="s">
        <v>223</v>
      </c>
      <c r="D128" s="166" t="s">
        <v>164</v>
      </c>
      <c r="E128" s="167" t="s">
        <v>411</v>
      </c>
      <c r="F128" s="168" t="s">
        <v>390</v>
      </c>
      <c r="G128" s="169" t="s">
        <v>285</v>
      </c>
      <c r="H128" s="170">
        <v>107.1</v>
      </c>
      <c r="I128" s="171"/>
      <c r="J128" s="172">
        <f>ROUND(I128*H128,2)</f>
        <v>0</v>
      </c>
      <c r="K128" s="173"/>
      <c r="L128" s="39"/>
      <c r="M128" s="174" t="s">
        <v>19</v>
      </c>
      <c r="N128" s="175" t="s">
        <v>46</v>
      </c>
      <c r="O128" s="6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8" t="s">
        <v>168</v>
      </c>
      <c r="AT128" s="178" t="s">
        <v>164</v>
      </c>
      <c r="AU128" s="178" t="s">
        <v>85</v>
      </c>
      <c r="AY128" s="17" t="s">
        <v>163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7" t="s">
        <v>83</v>
      </c>
      <c r="BK128" s="179">
        <f>ROUND(I128*H128,2)</f>
        <v>0</v>
      </c>
      <c r="BL128" s="17" t="s">
        <v>168</v>
      </c>
      <c r="BM128" s="178" t="s">
        <v>904</v>
      </c>
    </row>
    <row r="129" spans="1:47" s="2" customFormat="1" ht="12">
      <c r="A129" s="34"/>
      <c r="B129" s="35"/>
      <c r="C129" s="36"/>
      <c r="D129" s="197" t="s">
        <v>267</v>
      </c>
      <c r="E129" s="36"/>
      <c r="F129" s="198" t="s">
        <v>413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267</v>
      </c>
      <c r="AU129" s="17" t="s">
        <v>85</v>
      </c>
    </row>
    <row r="130" spans="1:47" s="2" customFormat="1" ht="28.8">
      <c r="A130" s="34"/>
      <c r="B130" s="35"/>
      <c r="C130" s="36"/>
      <c r="D130" s="180" t="s">
        <v>170</v>
      </c>
      <c r="E130" s="36"/>
      <c r="F130" s="181" t="s">
        <v>414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170</v>
      </c>
      <c r="AU130" s="17" t="s">
        <v>85</v>
      </c>
    </row>
    <row r="131" spans="2:51" s="13" customFormat="1" ht="12">
      <c r="B131" s="199"/>
      <c r="C131" s="200"/>
      <c r="D131" s="180" t="s">
        <v>269</v>
      </c>
      <c r="E131" s="201" t="s">
        <v>19</v>
      </c>
      <c r="F131" s="202" t="s">
        <v>905</v>
      </c>
      <c r="G131" s="200"/>
      <c r="H131" s="203">
        <v>107.1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269</v>
      </c>
      <c r="AU131" s="209" t="s">
        <v>85</v>
      </c>
      <c r="AV131" s="13" t="s">
        <v>85</v>
      </c>
      <c r="AW131" s="13" t="s">
        <v>37</v>
      </c>
      <c r="AX131" s="13" t="s">
        <v>75</v>
      </c>
      <c r="AY131" s="209" t="s">
        <v>163</v>
      </c>
    </row>
    <row r="132" spans="2:51" s="14" customFormat="1" ht="12">
      <c r="B132" s="210"/>
      <c r="C132" s="211"/>
      <c r="D132" s="180" t="s">
        <v>269</v>
      </c>
      <c r="E132" s="212" t="s">
        <v>19</v>
      </c>
      <c r="F132" s="213" t="s">
        <v>271</v>
      </c>
      <c r="G132" s="211"/>
      <c r="H132" s="214">
        <v>107.1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269</v>
      </c>
      <c r="AU132" s="220" t="s">
        <v>85</v>
      </c>
      <c r="AV132" s="14" t="s">
        <v>168</v>
      </c>
      <c r="AW132" s="14" t="s">
        <v>37</v>
      </c>
      <c r="AX132" s="14" t="s">
        <v>83</v>
      </c>
      <c r="AY132" s="220" t="s">
        <v>163</v>
      </c>
    </row>
    <row r="133" spans="1:65" s="2" customFormat="1" ht="37.95" customHeight="1">
      <c r="A133" s="34"/>
      <c r="B133" s="35"/>
      <c r="C133" s="166" t="s">
        <v>228</v>
      </c>
      <c r="D133" s="166" t="s">
        <v>164</v>
      </c>
      <c r="E133" s="167" t="s">
        <v>377</v>
      </c>
      <c r="F133" s="168" t="s">
        <v>378</v>
      </c>
      <c r="G133" s="169" t="s">
        <v>285</v>
      </c>
      <c r="H133" s="170">
        <v>16.2</v>
      </c>
      <c r="I133" s="171"/>
      <c r="J133" s="172">
        <f>ROUND(I133*H133,2)</f>
        <v>0</v>
      </c>
      <c r="K133" s="173"/>
      <c r="L133" s="39"/>
      <c r="M133" s="174" t="s">
        <v>19</v>
      </c>
      <c r="N133" s="175" t="s">
        <v>46</v>
      </c>
      <c r="O133" s="64"/>
      <c r="P133" s="176">
        <f>O133*H133</f>
        <v>0</v>
      </c>
      <c r="Q133" s="176">
        <v>0</v>
      </c>
      <c r="R133" s="176">
        <f>Q133*H133</f>
        <v>0</v>
      </c>
      <c r="S133" s="176">
        <v>0.07223</v>
      </c>
      <c r="T133" s="177">
        <f>S133*H133</f>
        <v>1.170126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8" t="s">
        <v>168</v>
      </c>
      <c r="AT133" s="178" t="s">
        <v>164</v>
      </c>
      <c r="AU133" s="178" t="s">
        <v>85</v>
      </c>
      <c r="AY133" s="17" t="s">
        <v>163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7" t="s">
        <v>83</v>
      </c>
      <c r="BK133" s="179">
        <f>ROUND(I133*H133,2)</f>
        <v>0</v>
      </c>
      <c r="BL133" s="17" t="s">
        <v>168</v>
      </c>
      <c r="BM133" s="178" t="s">
        <v>906</v>
      </c>
    </row>
    <row r="134" spans="1:47" s="2" customFormat="1" ht="12">
      <c r="A134" s="34"/>
      <c r="B134" s="35"/>
      <c r="C134" s="36"/>
      <c r="D134" s="197" t="s">
        <v>267</v>
      </c>
      <c r="E134" s="36"/>
      <c r="F134" s="198" t="s">
        <v>380</v>
      </c>
      <c r="G134" s="36"/>
      <c r="H134" s="36"/>
      <c r="I134" s="182"/>
      <c r="J134" s="36"/>
      <c r="K134" s="36"/>
      <c r="L134" s="39"/>
      <c r="M134" s="183"/>
      <c r="N134" s="184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267</v>
      </c>
      <c r="AU134" s="17" t="s">
        <v>85</v>
      </c>
    </row>
    <row r="135" spans="2:51" s="13" customFormat="1" ht="12">
      <c r="B135" s="199"/>
      <c r="C135" s="200"/>
      <c r="D135" s="180" t="s">
        <v>269</v>
      </c>
      <c r="E135" s="201" t="s">
        <v>19</v>
      </c>
      <c r="F135" s="202" t="s">
        <v>907</v>
      </c>
      <c r="G135" s="200"/>
      <c r="H135" s="203">
        <v>16.2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269</v>
      </c>
      <c r="AU135" s="209" t="s">
        <v>85</v>
      </c>
      <c r="AV135" s="13" t="s">
        <v>85</v>
      </c>
      <c r="AW135" s="13" t="s">
        <v>37</v>
      </c>
      <c r="AX135" s="13" t="s">
        <v>75</v>
      </c>
      <c r="AY135" s="209" t="s">
        <v>163</v>
      </c>
    </row>
    <row r="136" spans="2:51" s="14" customFormat="1" ht="12">
      <c r="B136" s="210"/>
      <c r="C136" s="211"/>
      <c r="D136" s="180" t="s">
        <v>269</v>
      </c>
      <c r="E136" s="212" t="s">
        <v>19</v>
      </c>
      <c r="F136" s="213" t="s">
        <v>271</v>
      </c>
      <c r="G136" s="211"/>
      <c r="H136" s="214">
        <v>16.2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269</v>
      </c>
      <c r="AU136" s="220" t="s">
        <v>85</v>
      </c>
      <c r="AV136" s="14" t="s">
        <v>168</v>
      </c>
      <c r="AW136" s="14" t="s">
        <v>37</v>
      </c>
      <c r="AX136" s="14" t="s">
        <v>83</v>
      </c>
      <c r="AY136" s="220" t="s">
        <v>163</v>
      </c>
    </row>
    <row r="137" spans="1:65" s="2" customFormat="1" ht="37.95" customHeight="1">
      <c r="A137" s="34"/>
      <c r="B137" s="35"/>
      <c r="C137" s="166" t="s">
        <v>233</v>
      </c>
      <c r="D137" s="166" t="s">
        <v>164</v>
      </c>
      <c r="E137" s="167" t="s">
        <v>382</v>
      </c>
      <c r="F137" s="168" t="s">
        <v>383</v>
      </c>
      <c r="G137" s="169" t="s">
        <v>285</v>
      </c>
      <c r="H137" s="170">
        <v>26.1</v>
      </c>
      <c r="I137" s="171"/>
      <c r="J137" s="172">
        <f>ROUND(I137*H137,2)</f>
        <v>0</v>
      </c>
      <c r="K137" s="173"/>
      <c r="L137" s="39"/>
      <c r="M137" s="174" t="s">
        <v>19</v>
      </c>
      <c r="N137" s="175" t="s">
        <v>46</v>
      </c>
      <c r="O137" s="64"/>
      <c r="P137" s="176">
        <f>O137*H137</f>
        <v>0</v>
      </c>
      <c r="Q137" s="176">
        <v>0</v>
      </c>
      <c r="R137" s="176">
        <f>Q137*H137</f>
        <v>0</v>
      </c>
      <c r="S137" s="176">
        <v>0.07816</v>
      </c>
      <c r="T137" s="177">
        <f>S137*H137</f>
        <v>2.039976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8" t="s">
        <v>168</v>
      </c>
      <c r="AT137" s="178" t="s">
        <v>164</v>
      </c>
      <c r="AU137" s="178" t="s">
        <v>85</v>
      </c>
      <c r="AY137" s="17" t="s">
        <v>163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83</v>
      </c>
      <c r="BK137" s="179">
        <f>ROUND(I137*H137,2)</f>
        <v>0</v>
      </c>
      <c r="BL137" s="17" t="s">
        <v>168</v>
      </c>
      <c r="BM137" s="178" t="s">
        <v>908</v>
      </c>
    </row>
    <row r="138" spans="1:47" s="2" customFormat="1" ht="12">
      <c r="A138" s="34"/>
      <c r="B138" s="35"/>
      <c r="C138" s="36"/>
      <c r="D138" s="197" t="s">
        <v>267</v>
      </c>
      <c r="E138" s="36"/>
      <c r="F138" s="198" t="s">
        <v>385</v>
      </c>
      <c r="G138" s="36"/>
      <c r="H138" s="36"/>
      <c r="I138" s="182"/>
      <c r="J138" s="36"/>
      <c r="K138" s="36"/>
      <c r="L138" s="39"/>
      <c r="M138" s="183"/>
      <c r="N138" s="184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267</v>
      </c>
      <c r="AU138" s="17" t="s">
        <v>85</v>
      </c>
    </row>
    <row r="139" spans="2:51" s="13" customFormat="1" ht="12">
      <c r="B139" s="199"/>
      <c r="C139" s="200"/>
      <c r="D139" s="180" t="s">
        <v>269</v>
      </c>
      <c r="E139" s="201" t="s">
        <v>19</v>
      </c>
      <c r="F139" s="202" t="s">
        <v>909</v>
      </c>
      <c r="G139" s="200"/>
      <c r="H139" s="203">
        <v>26.1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269</v>
      </c>
      <c r="AU139" s="209" t="s">
        <v>85</v>
      </c>
      <c r="AV139" s="13" t="s">
        <v>85</v>
      </c>
      <c r="AW139" s="13" t="s">
        <v>37</v>
      </c>
      <c r="AX139" s="13" t="s">
        <v>75</v>
      </c>
      <c r="AY139" s="209" t="s">
        <v>163</v>
      </c>
    </row>
    <row r="140" spans="2:51" s="14" customFormat="1" ht="12">
      <c r="B140" s="210"/>
      <c r="C140" s="211"/>
      <c r="D140" s="180" t="s">
        <v>269</v>
      </c>
      <c r="E140" s="212" t="s">
        <v>19</v>
      </c>
      <c r="F140" s="213" t="s">
        <v>271</v>
      </c>
      <c r="G140" s="211"/>
      <c r="H140" s="214">
        <v>26.1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269</v>
      </c>
      <c r="AU140" s="220" t="s">
        <v>85</v>
      </c>
      <c r="AV140" s="14" t="s">
        <v>168</v>
      </c>
      <c r="AW140" s="14" t="s">
        <v>37</v>
      </c>
      <c r="AX140" s="14" t="s">
        <v>83</v>
      </c>
      <c r="AY140" s="220" t="s">
        <v>163</v>
      </c>
    </row>
    <row r="141" spans="1:65" s="2" customFormat="1" ht="16.5" customHeight="1">
      <c r="A141" s="34"/>
      <c r="B141" s="35"/>
      <c r="C141" s="166" t="s">
        <v>237</v>
      </c>
      <c r="D141" s="166" t="s">
        <v>164</v>
      </c>
      <c r="E141" s="167" t="s">
        <v>389</v>
      </c>
      <c r="F141" s="168" t="s">
        <v>390</v>
      </c>
      <c r="G141" s="169" t="s">
        <v>285</v>
      </c>
      <c r="H141" s="170">
        <v>42.3</v>
      </c>
      <c r="I141" s="171"/>
      <c r="J141" s="172">
        <f>ROUND(I141*H141,2)</f>
        <v>0</v>
      </c>
      <c r="K141" s="173"/>
      <c r="L141" s="39"/>
      <c r="M141" s="174" t="s">
        <v>19</v>
      </c>
      <c r="N141" s="175" t="s">
        <v>46</v>
      </c>
      <c r="O141" s="6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8" t="s">
        <v>168</v>
      </c>
      <c r="AT141" s="178" t="s">
        <v>164</v>
      </c>
      <c r="AU141" s="178" t="s">
        <v>85</v>
      </c>
      <c r="AY141" s="17" t="s">
        <v>163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7" t="s">
        <v>83</v>
      </c>
      <c r="BK141" s="179">
        <f>ROUND(I141*H141,2)</f>
        <v>0</v>
      </c>
      <c r="BL141" s="17" t="s">
        <v>168</v>
      </c>
      <c r="BM141" s="178" t="s">
        <v>910</v>
      </c>
    </row>
    <row r="142" spans="1:47" s="2" customFormat="1" ht="12">
      <c r="A142" s="34"/>
      <c r="B142" s="35"/>
      <c r="C142" s="36"/>
      <c r="D142" s="197" t="s">
        <v>267</v>
      </c>
      <c r="E142" s="36"/>
      <c r="F142" s="198" t="s">
        <v>392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267</v>
      </c>
      <c r="AU142" s="17" t="s">
        <v>85</v>
      </c>
    </row>
    <row r="143" spans="1:47" s="2" customFormat="1" ht="19.2">
      <c r="A143" s="34"/>
      <c r="B143" s="35"/>
      <c r="C143" s="36"/>
      <c r="D143" s="180" t="s">
        <v>170</v>
      </c>
      <c r="E143" s="36"/>
      <c r="F143" s="181" t="s">
        <v>393</v>
      </c>
      <c r="G143" s="36"/>
      <c r="H143" s="36"/>
      <c r="I143" s="182"/>
      <c r="J143" s="36"/>
      <c r="K143" s="36"/>
      <c r="L143" s="39"/>
      <c r="M143" s="183"/>
      <c r="N143" s="184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170</v>
      </c>
      <c r="AU143" s="17" t="s">
        <v>85</v>
      </c>
    </row>
    <row r="144" spans="2:51" s="13" customFormat="1" ht="12">
      <c r="B144" s="199"/>
      <c r="C144" s="200"/>
      <c r="D144" s="180" t="s">
        <v>269</v>
      </c>
      <c r="E144" s="201" t="s">
        <v>19</v>
      </c>
      <c r="F144" s="202" t="s">
        <v>909</v>
      </c>
      <c r="G144" s="200"/>
      <c r="H144" s="203">
        <v>26.1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269</v>
      </c>
      <c r="AU144" s="209" t="s">
        <v>85</v>
      </c>
      <c r="AV144" s="13" t="s">
        <v>85</v>
      </c>
      <c r="AW144" s="13" t="s">
        <v>37</v>
      </c>
      <c r="AX144" s="13" t="s">
        <v>75</v>
      </c>
      <c r="AY144" s="209" t="s">
        <v>163</v>
      </c>
    </row>
    <row r="145" spans="2:51" s="13" customFormat="1" ht="12">
      <c r="B145" s="199"/>
      <c r="C145" s="200"/>
      <c r="D145" s="180" t="s">
        <v>269</v>
      </c>
      <c r="E145" s="201" t="s">
        <v>19</v>
      </c>
      <c r="F145" s="202" t="s">
        <v>907</v>
      </c>
      <c r="G145" s="200"/>
      <c r="H145" s="203">
        <v>16.2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269</v>
      </c>
      <c r="AU145" s="209" t="s">
        <v>85</v>
      </c>
      <c r="AV145" s="13" t="s">
        <v>85</v>
      </c>
      <c r="AW145" s="13" t="s">
        <v>37</v>
      </c>
      <c r="AX145" s="13" t="s">
        <v>75</v>
      </c>
      <c r="AY145" s="209" t="s">
        <v>163</v>
      </c>
    </row>
    <row r="146" spans="2:51" s="14" customFormat="1" ht="12">
      <c r="B146" s="210"/>
      <c r="C146" s="211"/>
      <c r="D146" s="180" t="s">
        <v>269</v>
      </c>
      <c r="E146" s="212" t="s">
        <v>19</v>
      </c>
      <c r="F146" s="213" t="s">
        <v>271</v>
      </c>
      <c r="G146" s="211"/>
      <c r="H146" s="214">
        <v>42.3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269</v>
      </c>
      <c r="AU146" s="220" t="s">
        <v>85</v>
      </c>
      <c r="AV146" s="14" t="s">
        <v>168</v>
      </c>
      <c r="AW146" s="14" t="s">
        <v>37</v>
      </c>
      <c r="AX146" s="14" t="s">
        <v>83</v>
      </c>
      <c r="AY146" s="220" t="s">
        <v>163</v>
      </c>
    </row>
    <row r="147" spans="1:65" s="2" customFormat="1" ht="24.15" customHeight="1">
      <c r="A147" s="34"/>
      <c r="B147" s="35"/>
      <c r="C147" s="166" t="s">
        <v>8</v>
      </c>
      <c r="D147" s="166" t="s">
        <v>164</v>
      </c>
      <c r="E147" s="167" t="s">
        <v>396</v>
      </c>
      <c r="F147" s="168" t="s">
        <v>397</v>
      </c>
      <c r="G147" s="169" t="s">
        <v>285</v>
      </c>
      <c r="H147" s="170">
        <v>42.3</v>
      </c>
      <c r="I147" s="171"/>
      <c r="J147" s="172">
        <f>ROUND(I147*H147,2)</f>
        <v>0</v>
      </c>
      <c r="K147" s="173"/>
      <c r="L147" s="39"/>
      <c r="M147" s="174" t="s">
        <v>19</v>
      </c>
      <c r="N147" s="175" t="s">
        <v>46</v>
      </c>
      <c r="O147" s="64"/>
      <c r="P147" s="176">
        <f>O147*H147</f>
        <v>0</v>
      </c>
      <c r="Q147" s="176">
        <v>0.039082</v>
      </c>
      <c r="R147" s="176">
        <f>Q147*H147</f>
        <v>1.6531685999999999</v>
      </c>
      <c r="S147" s="176">
        <v>0</v>
      </c>
      <c r="T147" s="17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8" t="s">
        <v>168</v>
      </c>
      <c r="AT147" s="178" t="s">
        <v>164</v>
      </c>
      <c r="AU147" s="178" t="s">
        <v>85</v>
      </c>
      <c r="AY147" s="17" t="s">
        <v>163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7" t="s">
        <v>83</v>
      </c>
      <c r="BK147" s="179">
        <f>ROUND(I147*H147,2)</f>
        <v>0</v>
      </c>
      <c r="BL147" s="17" t="s">
        <v>168</v>
      </c>
      <c r="BM147" s="178" t="s">
        <v>911</v>
      </c>
    </row>
    <row r="148" spans="1:47" s="2" customFormat="1" ht="12">
      <c r="A148" s="34"/>
      <c r="B148" s="35"/>
      <c r="C148" s="36"/>
      <c r="D148" s="197" t="s">
        <v>267</v>
      </c>
      <c r="E148" s="36"/>
      <c r="F148" s="198" t="s">
        <v>399</v>
      </c>
      <c r="G148" s="36"/>
      <c r="H148" s="36"/>
      <c r="I148" s="182"/>
      <c r="J148" s="36"/>
      <c r="K148" s="36"/>
      <c r="L148" s="39"/>
      <c r="M148" s="183"/>
      <c r="N148" s="184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267</v>
      </c>
      <c r="AU148" s="17" t="s">
        <v>85</v>
      </c>
    </row>
    <row r="149" spans="2:51" s="13" customFormat="1" ht="12">
      <c r="B149" s="199"/>
      <c r="C149" s="200"/>
      <c r="D149" s="180" t="s">
        <v>269</v>
      </c>
      <c r="E149" s="201" t="s">
        <v>19</v>
      </c>
      <c r="F149" s="202" t="s">
        <v>909</v>
      </c>
      <c r="G149" s="200"/>
      <c r="H149" s="203">
        <v>26.1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3" customFormat="1" ht="12">
      <c r="B150" s="199"/>
      <c r="C150" s="200"/>
      <c r="D150" s="180" t="s">
        <v>269</v>
      </c>
      <c r="E150" s="201" t="s">
        <v>19</v>
      </c>
      <c r="F150" s="202" t="s">
        <v>907</v>
      </c>
      <c r="G150" s="200"/>
      <c r="H150" s="203">
        <v>16.2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42.3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24.15" customHeight="1">
      <c r="A152" s="34"/>
      <c r="B152" s="35"/>
      <c r="C152" s="166" t="s">
        <v>246</v>
      </c>
      <c r="D152" s="166" t="s">
        <v>164</v>
      </c>
      <c r="E152" s="167" t="s">
        <v>401</v>
      </c>
      <c r="F152" s="168" t="s">
        <v>402</v>
      </c>
      <c r="G152" s="169" t="s">
        <v>285</v>
      </c>
      <c r="H152" s="170">
        <v>42.3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912</v>
      </c>
    </row>
    <row r="153" spans="1:47" s="2" customFormat="1" ht="12">
      <c r="A153" s="34"/>
      <c r="B153" s="35"/>
      <c r="C153" s="36"/>
      <c r="D153" s="197" t="s">
        <v>267</v>
      </c>
      <c r="E153" s="36"/>
      <c r="F153" s="198" t="s">
        <v>404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2">
      <c r="B154" s="199"/>
      <c r="C154" s="200"/>
      <c r="D154" s="180" t="s">
        <v>269</v>
      </c>
      <c r="E154" s="201" t="s">
        <v>19</v>
      </c>
      <c r="F154" s="202" t="s">
        <v>909</v>
      </c>
      <c r="G154" s="200"/>
      <c r="H154" s="203">
        <v>26.1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3" customFormat="1" ht="12">
      <c r="B155" s="199"/>
      <c r="C155" s="200"/>
      <c r="D155" s="180" t="s">
        <v>269</v>
      </c>
      <c r="E155" s="201" t="s">
        <v>19</v>
      </c>
      <c r="F155" s="202" t="s">
        <v>907</v>
      </c>
      <c r="G155" s="200"/>
      <c r="H155" s="203">
        <v>16.2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4" customFormat="1" ht="12">
      <c r="B156" s="210"/>
      <c r="C156" s="211"/>
      <c r="D156" s="180" t="s">
        <v>269</v>
      </c>
      <c r="E156" s="212" t="s">
        <v>19</v>
      </c>
      <c r="F156" s="213" t="s">
        <v>271</v>
      </c>
      <c r="G156" s="211"/>
      <c r="H156" s="214">
        <v>42.3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269</v>
      </c>
      <c r="AU156" s="220" t="s">
        <v>85</v>
      </c>
      <c r="AV156" s="14" t="s">
        <v>168</v>
      </c>
      <c r="AW156" s="14" t="s">
        <v>37</v>
      </c>
      <c r="AX156" s="14" t="s">
        <v>83</v>
      </c>
      <c r="AY156" s="220" t="s">
        <v>163</v>
      </c>
    </row>
    <row r="157" spans="1:65" s="2" customFormat="1" ht="16.5" customHeight="1">
      <c r="A157" s="34"/>
      <c r="B157" s="35"/>
      <c r="C157" s="166" t="s">
        <v>360</v>
      </c>
      <c r="D157" s="166" t="s">
        <v>164</v>
      </c>
      <c r="E157" s="167" t="s">
        <v>406</v>
      </c>
      <c r="F157" s="168" t="s">
        <v>407</v>
      </c>
      <c r="G157" s="169" t="s">
        <v>285</v>
      </c>
      <c r="H157" s="170">
        <v>42.3</v>
      </c>
      <c r="I157" s="171"/>
      <c r="J157" s="172">
        <f>ROUND(I157*H157,2)</f>
        <v>0</v>
      </c>
      <c r="K157" s="173"/>
      <c r="L157" s="39"/>
      <c r="M157" s="174" t="s">
        <v>19</v>
      </c>
      <c r="N157" s="175" t="s">
        <v>46</v>
      </c>
      <c r="O157" s="6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8" t="s">
        <v>168</v>
      </c>
      <c r="AT157" s="178" t="s">
        <v>164</v>
      </c>
      <c r="AU157" s="178" t="s">
        <v>85</v>
      </c>
      <c r="AY157" s="17" t="s">
        <v>163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7" t="s">
        <v>83</v>
      </c>
      <c r="BK157" s="179">
        <f>ROUND(I157*H157,2)</f>
        <v>0</v>
      </c>
      <c r="BL157" s="17" t="s">
        <v>168</v>
      </c>
      <c r="BM157" s="178" t="s">
        <v>913</v>
      </c>
    </row>
    <row r="158" spans="1:47" s="2" customFormat="1" ht="38.4">
      <c r="A158" s="34"/>
      <c r="B158" s="35"/>
      <c r="C158" s="36"/>
      <c r="D158" s="180" t="s">
        <v>170</v>
      </c>
      <c r="E158" s="36"/>
      <c r="F158" s="181" t="s">
        <v>409</v>
      </c>
      <c r="G158" s="36"/>
      <c r="H158" s="36"/>
      <c r="I158" s="182"/>
      <c r="J158" s="36"/>
      <c r="K158" s="36"/>
      <c r="L158" s="39"/>
      <c r="M158" s="183"/>
      <c r="N158" s="184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170</v>
      </c>
      <c r="AU158" s="17" t="s">
        <v>85</v>
      </c>
    </row>
    <row r="159" spans="2:51" s="13" customFormat="1" ht="12">
      <c r="B159" s="199"/>
      <c r="C159" s="200"/>
      <c r="D159" s="180" t="s">
        <v>269</v>
      </c>
      <c r="E159" s="201" t="s">
        <v>19</v>
      </c>
      <c r="F159" s="202" t="s">
        <v>909</v>
      </c>
      <c r="G159" s="200"/>
      <c r="H159" s="203">
        <v>26.1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3" customFormat="1" ht="12">
      <c r="B160" s="199"/>
      <c r="C160" s="200"/>
      <c r="D160" s="180" t="s">
        <v>269</v>
      </c>
      <c r="E160" s="201" t="s">
        <v>19</v>
      </c>
      <c r="F160" s="202" t="s">
        <v>907</v>
      </c>
      <c r="G160" s="200"/>
      <c r="H160" s="203">
        <v>16.2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4" customFormat="1" ht="12">
      <c r="B161" s="210"/>
      <c r="C161" s="211"/>
      <c r="D161" s="180" t="s">
        <v>269</v>
      </c>
      <c r="E161" s="212" t="s">
        <v>19</v>
      </c>
      <c r="F161" s="213" t="s">
        <v>271</v>
      </c>
      <c r="G161" s="211"/>
      <c r="H161" s="214">
        <v>42.3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269</v>
      </c>
      <c r="AU161" s="220" t="s">
        <v>85</v>
      </c>
      <c r="AV161" s="14" t="s">
        <v>168</v>
      </c>
      <c r="AW161" s="14" t="s">
        <v>37</v>
      </c>
      <c r="AX161" s="14" t="s">
        <v>83</v>
      </c>
      <c r="AY161" s="220" t="s">
        <v>163</v>
      </c>
    </row>
    <row r="162" spans="2:63" s="11" customFormat="1" ht="22.95" customHeight="1">
      <c r="B162" s="152"/>
      <c r="C162" s="153"/>
      <c r="D162" s="154" t="s">
        <v>74</v>
      </c>
      <c r="E162" s="195" t="s">
        <v>416</v>
      </c>
      <c r="F162" s="195" t="s">
        <v>417</v>
      </c>
      <c r="G162" s="153"/>
      <c r="H162" s="153"/>
      <c r="I162" s="156"/>
      <c r="J162" s="196">
        <f>BK162</f>
        <v>0</v>
      </c>
      <c r="K162" s="153"/>
      <c r="L162" s="158"/>
      <c r="M162" s="159"/>
      <c r="N162" s="160"/>
      <c r="O162" s="160"/>
      <c r="P162" s="161">
        <f>SUM(P163:P168)</f>
        <v>0</v>
      </c>
      <c r="Q162" s="160"/>
      <c r="R162" s="161">
        <f>SUM(R163:R168)</f>
        <v>0</v>
      </c>
      <c r="S162" s="160"/>
      <c r="T162" s="162">
        <f>SUM(T163:T168)</f>
        <v>0</v>
      </c>
      <c r="AR162" s="163" t="s">
        <v>83</v>
      </c>
      <c r="AT162" s="164" t="s">
        <v>74</v>
      </c>
      <c r="AU162" s="164" t="s">
        <v>83</v>
      </c>
      <c r="AY162" s="163" t="s">
        <v>163</v>
      </c>
      <c r="BK162" s="165">
        <f>SUM(BK163:BK168)</f>
        <v>0</v>
      </c>
    </row>
    <row r="163" spans="1:65" s="2" customFormat="1" ht="24.15" customHeight="1">
      <c r="A163" s="34"/>
      <c r="B163" s="35"/>
      <c r="C163" s="166" t="s">
        <v>176</v>
      </c>
      <c r="D163" s="166" t="s">
        <v>164</v>
      </c>
      <c r="E163" s="167" t="s">
        <v>419</v>
      </c>
      <c r="F163" s="168" t="s">
        <v>420</v>
      </c>
      <c r="G163" s="169" t="s">
        <v>328</v>
      </c>
      <c r="H163" s="170">
        <v>3.21</v>
      </c>
      <c r="I163" s="171"/>
      <c r="J163" s="172">
        <f>ROUND(I163*H163,2)</f>
        <v>0</v>
      </c>
      <c r="K163" s="173"/>
      <c r="L163" s="39"/>
      <c r="M163" s="174" t="s">
        <v>19</v>
      </c>
      <c r="N163" s="175" t="s">
        <v>46</v>
      </c>
      <c r="O163" s="6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8" t="s">
        <v>168</v>
      </c>
      <c r="AT163" s="178" t="s">
        <v>164</v>
      </c>
      <c r="AU163" s="178" t="s">
        <v>85</v>
      </c>
      <c r="AY163" s="17" t="s">
        <v>163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7" t="s">
        <v>83</v>
      </c>
      <c r="BK163" s="179">
        <f>ROUND(I163*H163,2)</f>
        <v>0</v>
      </c>
      <c r="BL163" s="17" t="s">
        <v>168</v>
      </c>
      <c r="BM163" s="178" t="s">
        <v>914</v>
      </c>
    </row>
    <row r="164" spans="1:47" s="2" customFormat="1" ht="12">
      <c r="A164" s="34"/>
      <c r="B164" s="35"/>
      <c r="C164" s="36"/>
      <c r="D164" s="197" t="s">
        <v>267</v>
      </c>
      <c r="E164" s="36"/>
      <c r="F164" s="198" t="s">
        <v>422</v>
      </c>
      <c r="G164" s="36"/>
      <c r="H164" s="36"/>
      <c r="I164" s="182"/>
      <c r="J164" s="36"/>
      <c r="K164" s="36"/>
      <c r="L164" s="39"/>
      <c r="M164" s="183"/>
      <c r="N164" s="184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267</v>
      </c>
      <c r="AU164" s="17" t="s">
        <v>85</v>
      </c>
    </row>
    <row r="165" spans="1:65" s="2" customFormat="1" ht="24.15" customHeight="1">
      <c r="A165" s="34"/>
      <c r="B165" s="35"/>
      <c r="C165" s="166" t="s">
        <v>199</v>
      </c>
      <c r="D165" s="166" t="s">
        <v>164</v>
      </c>
      <c r="E165" s="167" t="s">
        <v>424</v>
      </c>
      <c r="F165" s="168" t="s">
        <v>425</v>
      </c>
      <c r="G165" s="169" t="s">
        <v>328</v>
      </c>
      <c r="H165" s="170">
        <v>3.21</v>
      </c>
      <c r="I165" s="171"/>
      <c r="J165" s="172">
        <f>ROUND(I165*H165,2)</f>
        <v>0</v>
      </c>
      <c r="K165" s="173"/>
      <c r="L165" s="39"/>
      <c r="M165" s="174" t="s">
        <v>19</v>
      </c>
      <c r="N165" s="175" t="s">
        <v>46</v>
      </c>
      <c r="O165" s="64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8" t="s">
        <v>168</v>
      </c>
      <c r="AT165" s="178" t="s">
        <v>164</v>
      </c>
      <c r="AU165" s="178" t="s">
        <v>85</v>
      </c>
      <c r="AY165" s="17" t="s">
        <v>163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83</v>
      </c>
      <c r="BK165" s="179">
        <f>ROUND(I165*H165,2)</f>
        <v>0</v>
      </c>
      <c r="BL165" s="17" t="s">
        <v>168</v>
      </c>
      <c r="BM165" s="178" t="s">
        <v>915</v>
      </c>
    </row>
    <row r="166" spans="1:47" s="2" customFormat="1" ht="12">
      <c r="A166" s="34"/>
      <c r="B166" s="35"/>
      <c r="C166" s="36"/>
      <c r="D166" s="197" t="s">
        <v>267</v>
      </c>
      <c r="E166" s="36"/>
      <c r="F166" s="198" t="s">
        <v>427</v>
      </c>
      <c r="G166" s="36"/>
      <c r="H166" s="36"/>
      <c r="I166" s="182"/>
      <c r="J166" s="36"/>
      <c r="K166" s="36"/>
      <c r="L166" s="39"/>
      <c r="M166" s="183"/>
      <c r="N166" s="184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267</v>
      </c>
      <c r="AU166" s="17" t="s">
        <v>85</v>
      </c>
    </row>
    <row r="167" spans="1:65" s="2" customFormat="1" ht="24.15" customHeight="1">
      <c r="A167" s="34"/>
      <c r="B167" s="35"/>
      <c r="C167" s="166" t="s">
        <v>189</v>
      </c>
      <c r="D167" s="166" t="s">
        <v>164</v>
      </c>
      <c r="E167" s="167" t="s">
        <v>430</v>
      </c>
      <c r="F167" s="168" t="s">
        <v>431</v>
      </c>
      <c r="G167" s="169" t="s">
        <v>328</v>
      </c>
      <c r="H167" s="170">
        <v>3.21</v>
      </c>
      <c r="I167" s="171"/>
      <c r="J167" s="172">
        <f>ROUND(I167*H167,2)</f>
        <v>0</v>
      </c>
      <c r="K167" s="173"/>
      <c r="L167" s="39"/>
      <c r="M167" s="174" t="s">
        <v>19</v>
      </c>
      <c r="N167" s="175" t="s">
        <v>46</v>
      </c>
      <c r="O167" s="64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8" t="s">
        <v>168</v>
      </c>
      <c r="AT167" s="178" t="s">
        <v>164</v>
      </c>
      <c r="AU167" s="178" t="s">
        <v>85</v>
      </c>
      <c r="AY167" s="17" t="s">
        <v>163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7" t="s">
        <v>83</v>
      </c>
      <c r="BK167" s="179">
        <f>ROUND(I167*H167,2)</f>
        <v>0</v>
      </c>
      <c r="BL167" s="17" t="s">
        <v>168</v>
      </c>
      <c r="BM167" s="178" t="s">
        <v>916</v>
      </c>
    </row>
    <row r="168" spans="1:47" s="2" customFormat="1" ht="12">
      <c r="A168" s="34"/>
      <c r="B168" s="35"/>
      <c r="C168" s="36"/>
      <c r="D168" s="197" t="s">
        <v>267</v>
      </c>
      <c r="E168" s="36"/>
      <c r="F168" s="198" t="s">
        <v>433</v>
      </c>
      <c r="G168" s="36"/>
      <c r="H168" s="36"/>
      <c r="I168" s="182"/>
      <c r="J168" s="36"/>
      <c r="K168" s="36"/>
      <c r="L168" s="39"/>
      <c r="M168" s="183"/>
      <c r="N168" s="184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267</v>
      </c>
      <c r="AU168" s="17" t="s">
        <v>85</v>
      </c>
    </row>
    <row r="169" spans="2:63" s="11" customFormat="1" ht="22.95" customHeight="1">
      <c r="B169" s="152"/>
      <c r="C169" s="153"/>
      <c r="D169" s="154" t="s">
        <v>74</v>
      </c>
      <c r="E169" s="195" t="s">
        <v>434</v>
      </c>
      <c r="F169" s="195" t="s">
        <v>435</v>
      </c>
      <c r="G169" s="153"/>
      <c r="H169" s="153"/>
      <c r="I169" s="156"/>
      <c r="J169" s="196">
        <f>BK169</f>
        <v>0</v>
      </c>
      <c r="K169" s="153"/>
      <c r="L169" s="158"/>
      <c r="M169" s="159"/>
      <c r="N169" s="160"/>
      <c r="O169" s="160"/>
      <c r="P169" s="161">
        <f>SUM(P170:P171)</f>
        <v>0</v>
      </c>
      <c r="Q169" s="160"/>
      <c r="R169" s="161">
        <f>SUM(R170:R171)</f>
        <v>0</v>
      </c>
      <c r="S169" s="160"/>
      <c r="T169" s="162">
        <f>SUM(T170:T171)</f>
        <v>0</v>
      </c>
      <c r="AR169" s="163" t="s">
        <v>83</v>
      </c>
      <c r="AT169" s="164" t="s">
        <v>74</v>
      </c>
      <c r="AU169" s="164" t="s">
        <v>83</v>
      </c>
      <c r="AY169" s="163" t="s">
        <v>163</v>
      </c>
      <c r="BK169" s="165">
        <f>SUM(BK170:BK171)</f>
        <v>0</v>
      </c>
    </row>
    <row r="170" spans="1:65" s="2" customFormat="1" ht="21.75" customHeight="1">
      <c r="A170" s="34"/>
      <c r="B170" s="35"/>
      <c r="C170" s="166" t="s">
        <v>7</v>
      </c>
      <c r="D170" s="166" t="s">
        <v>164</v>
      </c>
      <c r="E170" s="167" t="s">
        <v>437</v>
      </c>
      <c r="F170" s="168" t="s">
        <v>438</v>
      </c>
      <c r="G170" s="169" t="s">
        <v>328</v>
      </c>
      <c r="H170" s="170">
        <v>117.688</v>
      </c>
      <c r="I170" s="171"/>
      <c r="J170" s="172">
        <f>ROUND(I170*H170,2)</f>
        <v>0</v>
      </c>
      <c r="K170" s="173"/>
      <c r="L170" s="39"/>
      <c r="M170" s="174" t="s">
        <v>19</v>
      </c>
      <c r="N170" s="175" t="s">
        <v>46</v>
      </c>
      <c r="O170" s="64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8" t="s">
        <v>168</v>
      </c>
      <c r="AT170" s="178" t="s">
        <v>164</v>
      </c>
      <c r="AU170" s="178" t="s">
        <v>85</v>
      </c>
      <c r="AY170" s="17" t="s">
        <v>163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7" t="s">
        <v>83</v>
      </c>
      <c r="BK170" s="179">
        <f>ROUND(I170*H170,2)</f>
        <v>0</v>
      </c>
      <c r="BL170" s="17" t="s">
        <v>168</v>
      </c>
      <c r="BM170" s="178" t="s">
        <v>917</v>
      </c>
    </row>
    <row r="171" spans="1:47" s="2" customFormat="1" ht="12">
      <c r="A171" s="34"/>
      <c r="B171" s="35"/>
      <c r="C171" s="36"/>
      <c r="D171" s="197" t="s">
        <v>267</v>
      </c>
      <c r="E171" s="36"/>
      <c r="F171" s="198" t="s">
        <v>440</v>
      </c>
      <c r="G171" s="36"/>
      <c r="H171" s="36"/>
      <c r="I171" s="182"/>
      <c r="J171" s="36"/>
      <c r="K171" s="36"/>
      <c r="L171" s="39"/>
      <c r="M171" s="185"/>
      <c r="N171" s="186"/>
      <c r="O171" s="187"/>
      <c r="P171" s="187"/>
      <c r="Q171" s="187"/>
      <c r="R171" s="187"/>
      <c r="S171" s="187"/>
      <c r="T171" s="188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267</v>
      </c>
      <c r="AU171" s="17" t="s">
        <v>85</v>
      </c>
    </row>
    <row r="172" spans="1:31" s="2" customFormat="1" ht="6.9" customHeight="1">
      <c r="A172" s="34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39"/>
      <c r="M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</sheetData>
  <sheetProtection algorithmName="SHA-512" hashValue="2olXGDS8fr50TDUOtRd94POGf3LRw+mJsLp/NL8JTFQwSazv5PmJiC6DJNnr8lWOgHS4tHpqTXecTdjIIqPlWA==" saltValue="wiLH0mLnkvOLC6CI9SIQluX02nFCrKXGWGHUsXrAF3Ur2v1DQyNFzsSkDOzFR0BqeixWeUyGhOhiMHn7+a/xtQ==" spinCount="100000" sheet="1" objects="1" scenarios="1" formatColumns="0" formatRows="0" autoFilter="0"/>
  <autoFilter ref="C85:K17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32351252"/>
    <hyperlink ref="F94" r:id="rId2" display="https://podminky.urs.cz/item/CS_URS_2021_02/162751137"/>
    <hyperlink ref="F98" r:id="rId3" display="https://podminky.urs.cz/item/CS_URS_2021_02/162751139"/>
    <hyperlink ref="F103" r:id="rId4" display="https://podminky.urs.cz/item/CS_URS_2021_02/171251201"/>
    <hyperlink ref="F111" r:id="rId5" display="https://podminky.urs.cz/item/CS_URS_2021_02/321213345"/>
    <hyperlink ref="F116" r:id="rId6" display="https://podminky.urs.cz/item/CS_URS_2021_02/462514161"/>
    <hyperlink ref="F120" r:id="rId7" display="https://podminky.urs.cz/item/CS_URS_2021_02/462514169"/>
    <hyperlink ref="F124" r:id="rId8" display="https://podminky.urs.cz/item/CS_URS_2021_02/465511513"/>
    <hyperlink ref="F129" r:id="rId9" display="https://podminky.urs.cz/item/CS_URS_2021_02/R985131111"/>
    <hyperlink ref="F134" r:id="rId10" display="https://podminky.urs.cz/item/CS_URS_2021_02/938903111"/>
    <hyperlink ref="F138" r:id="rId11" display="https://podminky.urs.cz/item/CS_URS_2021_02/938903113"/>
    <hyperlink ref="F142" r:id="rId12" display="https://podminky.urs.cz/item/CS_URS_2021_02/985131111"/>
    <hyperlink ref="F148" r:id="rId13" display="https://podminky.urs.cz/item/CS_URS_2021_02/985232111"/>
    <hyperlink ref="F153" r:id="rId14" display="https://podminky.urs.cz/item/CS_URS_2021_02/985233111"/>
    <hyperlink ref="F164" r:id="rId15" display="https://podminky.urs.cz/item/CS_URS_2021_02/997002511"/>
    <hyperlink ref="F166" r:id="rId16" display="https://podminky.urs.cz/item/CS_URS_2021_02/997002519"/>
    <hyperlink ref="F168" r:id="rId17" display="https://podminky.urs.cz/item/CS_URS_2021_02/997013601"/>
    <hyperlink ref="F171" r:id="rId18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130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918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ROUND((SUM(BE86:BE171)),2)</f>
        <v>0</v>
      </c>
      <c r="G33" s="34"/>
      <c r="H33" s="34"/>
      <c r="I33" s="118">
        <v>0.21</v>
      </c>
      <c r="J33" s="117">
        <f>ROUND(((SUM(BE86:BE171))*I33),2)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ROUND((SUM(BF86:BF171)),2)</f>
        <v>0</v>
      </c>
      <c r="G34" s="34"/>
      <c r="H34" s="34"/>
      <c r="I34" s="118">
        <v>0.15</v>
      </c>
      <c r="J34" s="117">
        <f>ROUND(((SUM(BF86:BF171))*I34),2)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ROUND((SUM(BG86:BG171)),2)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ROUND((SUM(BH86:BH171)),2)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ROUND((SUM(BI86:BI171)),2)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3.9 - SO 0318 - ř.km 33,120 - oprava balvanitého skluzu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J109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J114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J127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J162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J169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7" t="str">
        <f>E7</f>
        <v>Desná, Loučná nad Desnou - oprava zdí a koryta toku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2" t="str">
        <f>E9</f>
        <v>3.9 - SO 0318 - ř.km 33,120 - oprava balvanitého skluzu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5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114.12171925999999</v>
      </c>
      <c r="S86" s="72"/>
      <c r="T86" s="150">
        <f>T87</f>
        <v>2.3344452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P88+P109+P114+P127+P162+P169</f>
        <v>0</v>
      </c>
      <c r="Q87" s="160"/>
      <c r="R87" s="161">
        <f>R88+R109+R114+R127+R162+R169</f>
        <v>114.12171925999999</v>
      </c>
      <c r="S87" s="160"/>
      <c r="T87" s="162">
        <f>T88+T109+T114+T127+T162+T169</f>
        <v>2.3344452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BK88+BK109+BK114+BK127+BK162+BK169</f>
        <v>0</v>
      </c>
    </row>
    <row r="88" spans="2:63" s="11" customFormat="1" ht="22.95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SUM(P89:P108)</f>
        <v>0</v>
      </c>
      <c r="Q88" s="160"/>
      <c r="R88" s="161">
        <f>SUM(R89:R108)</f>
        <v>0</v>
      </c>
      <c r="S88" s="160"/>
      <c r="T88" s="162">
        <f>SUM(T89:T108)</f>
        <v>0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SUM(BK89:BK108)</f>
        <v>0</v>
      </c>
    </row>
    <row r="89" spans="1:65" s="2" customFormat="1" ht="24.15" customHeight="1">
      <c r="A89" s="34"/>
      <c r="B89" s="35"/>
      <c r="C89" s="166" t="s">
        <v>85</v>
      </c>
      <c r="D89" s="166" t="s">
        <v>164</v>
      </c>
      <c r="E89" s="167" t="s">
        <v>277</v>
      </c>
      <c r="F89" s="168" t="s">
        <v>278</v>
      </c>
      <c r="G89" s="169" t="s">
        <v>265</v>
      </c>
      <c r="H89" s="170">
        <v>51.75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919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280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866</v>
      </c>
      <c r="G91" s="200"/>
      <c r="H91" s="203">
        <v>51.75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51.75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95" customHeight="1">
      <c r="A93" s="34"/>
      <c r="B93" s="35"/>
      <c r="C93" s="166" t="s">
        <v>180</v>
      </c>
      <c r="D93" s="166" t="s">
        <v>164</v>
      </c>
      <c r="E93" s="167" t="s">
        <v>595</v>
      </c>
      <c r="F93" s="168" t="s">
        <v>596</v>
      </c>
      <c r="G93" s="169" t="s">
        <v>265</v>
      </c>
      <c r="H93" s="170">
        <v>51.75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920</v>
      </c>
    </row>
    <row r="94" spans="1:47" s="2" customFormat="1" ht="12">
      <c r="A94" s="34"/>
      <c r="B94" s="35"/>
      <c r="C94" s="36"/>
      <c r="D94" s="197" t="s">
        <v>267</v>
      </c>
      <c r="E94" s="36"/>
      <c r="F94" s="198" t="s">
        <v>598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866</v>
      </c>
      <c r="G95" s="200"/>
      <c r="H95" s="203">
        <v>51.75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51.75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37.95" customHeight="1">
      <c r="A97" s="34"/>
      <c r="B97" s="35"/>
      <c r="C97" s="166" t="s">
        <v>168</v>
      </c>
      <c r="D97" s="166" t="s">
        <v>164</v>
      </c>
      <c r="E97" s="167" t="s">
        <v>599</v>
      </c>
      <c r="F97" s="168" t="s">
        <v>600</v>
      </c>
      <c r="G97" s="169" t="s">
        <v>265</v>
      </c>
      <c r="H97" s="170">
        <v>517.5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921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602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866</v>
      </c>
      <c r="G99" s="200"/>
      <c r="H99" s="203">
        <v>51.75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51.75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2:51" s="13" customFormat="1" ht="12">
      <c r="B101" s="199"/>
      <c r="C101" s="200"/>
      <c r="D101" s="180" t="s">
        <v>269</v>
      </c>
      <c r="E101" s="200"/>
      <c r="F101" s="202" t="s">
        <v>869</v>
      </c>
      <c r="G101" s="200"/>
      <c r="H101" s="203">
        <v>517.5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4</v>
      </c>
      <c r="AX101" s="13" t="s">
        <v>83</v>
      </c>
      <c r="AY101" s="209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453</v>
      </c>
      <c r="F102" s="168" t="s">
        <v>454</v>
      </c>
      <c r="G102" s="169" t="s">
        <v>265</v>
      </c>
      <c r="H102" s="170">
        <v>51.75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922</v>
      </c>
    </row>
    <row r="103" spans="1:47" s="2" customFormat="1" ht="12">
      <c r="A103" s="34"/>
      <c r="B103" s="35"/>
      <c r="C103" s="36"/>
      <c r="D103" s="197" t="s">
        <v>267</v>
      </c>
      <c r="E103" s="36"/>
      <c r="F103" s="198" t="s">
        <v>456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866</v>
      </c>
      <c r="G104" s="200"/>
      <c r="H104" s="203">
        <v>51.75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51.75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16.5" customHeight="1">
      <c r="A106" s="34"/>
      <c r="B106" s="35"/>
      <c r="C106" s="166" t="s">
        <v>194</v>
      </c>
      <c r="D106" s="166" t="s">
        <v>164</v>
      </c>
      <c r="E106" s="167" t="s">
        <v>457</v>
      </c>
      <c r="F106" s="168" t="s">
        <v>458</v>
      </c>
      <c r="G106" s="169" t="s">
        <v>265</v>
      </c>
      <c r="H106" s="170">
        <v>51.75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923</v>
      </c>
    </row>
    <row r="107" spans="2:51" s="13" customFormat="1" ht="12">
      <c r="B107" s="199"/>
      <c r="C107" s="200"/>
      <c r="D107" s="180" t="s">
        <v>269</v>
      </c>
      <c r="E107" s="201" t="s">
        <v>19</v>
      </c>
      <c r="F107" s="202" t="s">
        <v>866</v>
      </c>
      <c r="G107" s="200"/>
      <c r="H107" s="203">
        <v>51.75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37</v>
      </c>
      <c r="AX107" s="13" t="s">
        <v>75</v>
      </c>
      <c r="AY107" s="209" t="s">
        <v>163</v>
      </c>
    </row>
    <row r="108" spans="2:51" s="14" customFormat="1" ht="12">
      <c r="B108" s="210"/>
      <c r="C108" s="211"/>
      <c r="D108" s="180" t="s">
        <v>269</v>
      </c>
      <c r="E108" s="212" t="s">
        <v>19</v>
      </c>
      <c r="F108" s="213" t="s">
        <v>271</v>
      </c>
      <c r="G108" s="211"/>
      <c r="H108" s="214">
        <v>51.75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269</v>
      </c>
      <c r="AU108" s="220" t="s">
        <v>85</v>
      </c>
      <c r="AV108" s="14" t="s">
        <v>168</v>
      </c>
      <c r="AW108" s="14" t="s">
        <v>37</v>
      </c>
      <c r="AX108" s="14" t="s">
        <v>83</v>
      </c>
      <c r="AY108" s="220" t="s">
        <v>163</v>
      </c>
    </row>
    <row r="109" spans="2:63" s="11" customFormat="1" ht="22.95" customHeight="1">
      <c r="B109" s="152"/>
      <c r="C109" s="153"/>
      <c r="D109" s="154" t="s">
        <v>74</v>
      </c>
      <c r="E109" s="195" t="s">
        <v>180</v>
      </c>
      <c r="F109" s="195" t="s">
        <v>302</v>
      </c>
      <c r="G109" s="153"/>
      <c r="H109" s="153"/>
      <c r="I109" s="156"/>
      <c r="J109" s="196">
        <f>BK109</f>
        <v>0</v>
      </c>
      <c r="K109" s="153"/>
      <c r="L109" s="158"/>
      <c r="M109" s="159"/>
      <c r="N109" s="160"/>
      <c r="O109" s="160"/>
      <c r="P109" s="161">
        <f>SUM(P110:P113)</f>
        <v>0</v>
      </c>
      <c r="Q109" s="160"/>
      <c r="R109" s="161">
        <f>SUM(R110:R113)</f>
        <v>3.11388382</v>
      </c>
      <c r="S109" s="160"/>
      <c r="T109" s="162">
        <f>SUM(T110:T113)</f>
        <v>0</v>
      </c>
      <c r="AR109" s="163" t="s">
        <v>83</v>
      </c>
      <c r="AT109" s="164" t="s">
        <v>74</v>
      </c>
      <c r="AU109" s="164" t="s">
        <v>83</v>
      </c>
      <c r="AY109" s="163" t="s">
        <v>163</v>
      </c>
      <c r="BK109" s="165">
        <f>SUM(BK110:BK113)</f>
        <v>0</v>
      </c>
    </row>
    <row r="110" spans="1:65" s="2" customFormat="1" ht="44.25" customHeight="1">
      <c r="A110" s="34"/>
      <c r="B110" s="35"/>
      <c r="C110" s="166" t="s">
        <v>203</v>
      </c>
      <c r="D110" s="166" t="s">
        <v>164</v>
      </c>
      <c r="E110" s="167" t="s">
        <v>303</v>
      </c>
      <c r="F110" s="168" t="s">
        <v>304</v>
      </c>
      <c r="G110" s="169" t="s">
        <v>265</v>
      </c>
      <c r="H110" s="170">
        <v>1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3.11388382</v>
      </c>
      <c r="R110" s="176">
        <f>Q110*H110</f>
        <v>3.11388382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924</v>
      </c>
    </row>
    <row r="111" spans="1:47" s="2" customFormat="1" ht="12">
      <c r="A111" s="34"/>
      <c r="B111" s="35"/>
      <c r="C111" s="36"/>
      <c r="D111" s="197" t="s">
        <v>267</v>
      </c>
      <c r="E111" s="36"/>
      <c r="F111" s="198" t="s">
        <v>306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2:51" s="13" customFormat="1" ht="12">
      <c r="B112" s="199"/>
      <c r="C112" s="200"/>
      <c r="D112" s="180" t="s">
        <v>269</v>
      </c>
      <c r="E112" s="201" t="s">
        <v>19</v>
      </c>
      <c r="F112" s="202" t="s">
        <v>873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4" customFormat="1" ht="12">
      <c r="B113" s="210"/>
      <c r="C113" s="211"/>
      <c r="D113" s="180" t="s">
        <v>269</v>
      </c>
      <c r="E113" s="212" t="s">
        <v>19</v>
      </c>
      <c r="F113" s="213" t="s">
        <v>271</v>
      </c>
      <c r="G113" s="211"/>
      <c r="H113" s="214">
        <v>1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269</v>
      </c>
      <c r="AU113" s="220" t="s">
        <v>85</v>
      </c>
      <c r="AV113" s="14" t="s">
        <v>168</v>
      </c>
      <c r="AW113" s="14" t="s">
        <v>37</v>
      </c>
      <c r="AX113" s="14" t="s">
        <v>83</v>
      </c>
      <c r="AY113" s="220" t="s">
        <v>163</v>
      </c>
    </row>
    <row r="114" spans="2:63" s="11" customFormat="1" ht="22.95" customHeight="1">
      <c r="B114" s="152"/>
      <c r="C114" s="153"/>
      <c r="D114" s="154" t="s">
        <v>74</v>
      </c>
      <c r="E114" s="195" t="s">
        <v>168</v>
      </c>
      <c r="F114" s="195" t="s">
        <v>350</v>
      </c>
      <c r="G114" s="153"/>
      <c r="H114" s="153"/>
      <c r="I114" s="156"/>
      <c r="J114" s="196">
        <f>BK114</f>
        <v>0</v>
      </c>
      <c r="K114" s="153"/>
      <c r="L114" s="158"/>
      <c r="M114" s="159"/>
      <c r="N114" s="160"/>
      <c r="O114" s="160"/>
      <c r="P114" s="161">
        <f>SUM(P115:P126)</f>
        <v>0</v>
      </c>
      <c r="Q114" s="160"/>
      <c r="R114" s="161">
        <f>SUM(R115:R126)</f>
        <v>109.81505279999999</v>
      </c>
      <c r="S114" s="160"/>
      <c r="T114" s="162">
        <f>SUM(T115:T126)</f>
        <v>0</v>
      </c>
      <c r="AR114" s="163" t="s">
        <v>83</v>
      </c>
      <c r="AT114" s="164" t="s">
        <v>74</v>
      </c>
      <c r="AU114" s="164" t="s">
        <v>83</v>
      </c>
      <c r="AY114" s="163" t="s">
        <v>163</v>
      </c>
      <c r="BK114" s="165">
        <f>SUM(BK115:BK126)</f>
        <v>0</v>
      </c>
    </row>
    <row r="115" spans="1:65" s="2" customFormat="1" ht="24.15" customHeight="1">
      <c r="A115" s="34"/>
      <c r="B115" s="35"/>
      <c r="C115" s="166" t="s">
        <v>208</v>
      </c>
      <c r="D115" s="166" t="s">
        <v>164</v>
      </c>
      <c r="E115" s="167" t="s">
        <v>351</v>
      </c>
      <c r="F115" s="168" t="s">
        <v>352</v>
      </c>
      <c r="G115" s="169" t="s">
        <v>265</v>
      </c>
      <c r="H115" s="170">
        <v>51.75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2.002</v>
      </c>
      <c r="R115" s="176">
        <f>Q115*H115</f>
        <v>103.60349999999998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925</v>
      </c>
    </row>
    <row r="116" spans="1:47" s="2" customFormat="1" ht="12">
      <c r="A116" s="34"/>
      <c r="B116" s="35"/>
      <c r="C116" s="36"/>
      <c r="D116" s="197" t="s">
        <v>267</v>
      </c>
      <c r="E116" s="36"/>
      <c r="F116" s="198" t="s">
        <v>354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2">
      <c r="B117" s="199"/>
      <c r="C117" s="200"/>
      <c r="D117" s="180" t="s">
        <v>269</v>
      </c>
      <c r="E117" s="201" t="s">
        <v>19</v>
      </c>
      <c r="F117" s="202" t="s">
        <v>866</v>
      </c>
      <c r="G117" s="200"/>
      <c r="H117" s="203">
        <v>51.75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4" customFormat="1" ht="12">
      <c r="B118" s="210"/>
      <c r="C118" s="211"/>
      <c r="D118" s="180" t="s">
        <v>269</v>
      </c>
      <c r="E118" s="212" t="s">
        <v>19</v>
      </c>
      <c r="F118" s="213" t="s">
        <v>271</v>
      </c>
      <c r="G118" s="211"/>
      <c r="H118" s="214">
        <v>51.75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269</v>
      </c>
      <c r="AU118" s="220" t="s">
        <v>85</v>
      </c>
      <c r="AV118" s="14" t="s">
        <v>168</v>
      </c>
      <c r="AW118" s="14" t="s">
        <v>37</v>
      </c>
      <c r="AX118" s="14" t="s">
        <v>83</v>
      </c>
      <c r="AY118" s="220" t="s">
        <v>163</v>
      </c>
    </row>
    <row r="119" spans="1:65" s="2" customFormat="1" ht="33" customHeight="1">
      <c r="A119" s="34"/>
      <c r="B119" s="35"/>
      <c r="C119" s="166" t="s">
        <v>213</v>
      </c>
      <c r="D119" s="166" t="s">
        <v>164</v>
      </c>
      <c r="E119" s="167" t="s">
        <v>355</v>
      </c>
      <c r="F119" s="168" t="s">
        <v>356</v>
      </c>
      <c r="G119" s="169" t="s">
        <v>285</v>
      </c>
      <c r="H119" s="170">
        <v>61.2</v>
      </c>
      <c r="I119" s="171"/>
      <c r="J119" s="172">
        <f>ROUND(I119*H119,2)</f>
        <v>0</v>
      </c>
      <c r="K119" s="173"/>
      <c r="L119" s="39"/>
      <c r="M119" s="174" t="s">
        <v>19</v>
      </c>
      <c r="N119" s="175" t="s">
        <v>46</v>
      </c>
      <c r="O119" s="6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8" t="s">
        <v>168</v>
      </c>
      <c r="AT119" s="178" t="s">
        <v>164</v>
      </c>
      <c r="AU119" s="178" t="s">
        <v>85</v>
      </c>
      <c r="AY119" s="17" t="s">
        <v>163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7" t="s">
        <v>83</v>
      </c>
      <c r="BK119" s="179">
        <f>ROUND(I119*H119,2)</f>
        <v>0</v>
      </c>
      <c r="BL119" s="17" t="s">
        <v>168</v>
      </c>
      <c r="BM119" s="178" t="s">
        <v>926</v>
      </c>
    </row>
    <row r="120" spans="1:47" s="2" customFormat="1" ht="12">
      <c r="A120" s="34"/>
      <c r="B120" s="35"/>
      <c r="C120" s="36"/>
      <c r="D120" s="197" t="s">
        <v>267</v>
      </c>
      <c r="E120" s="36"/>
      <c r="F120" s="198" t="s">
        <v>358</v>
      </c>
      <c r="G120" s="36"/>
      <c r="H120" s="36"/>
      <c r="I120" s="182"/>
      <c r="J120" s="36"/>
      <c r="K120" s="36"/>
      <c r="L120" s="39"/>
      <c r="M120" s="183"/>
      <c r="N120" s="184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267</v>
      </c>
      <c r="AU120" s="17" t="s">
        <v>85</v>
      </c>
    </row>
    <row r="121" spans="2:51" s="13" customFormat="1" ht="12">
      <c r="B121" s="199"/>
      <c r="C121" s="200"/>
      <c r="D121" s="180" t="s">
        <v>269</v>
      </c>
      <c r="E121" s="201" t="s">
        <v>19</v>
      </c>
      <c r="F121" s="202" t="s">
        <v>876</v>
      </c>
      <c r="G121" s="200"/>
      <c r="H121" s="203">
        <v>61.2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4" customFormat="1" ht="12">
      <c r="B122" s="210"/>
      <c r="C122" s="211"/>
      <c r="D122" s="180" t="s">
        <v>269</v>
      </c>
      <c r="E122" s="212" t="s">
        <v>19</v>
      </c>
      <c r="F122" s="213" t="s">
        <v>271</v>
      </c>
      <c r="G122" s="211"/>
      <c r="H122" s="214">
        <v>61.2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269</v>
      </c>
      <c r="AU122" s="220" t="s">
        <v>85</v>
      </c>
      <c r="AV122" s="14" t="s">
        <v>168</v>
      </c>
      <c r="AW122" s="14" t="s">
        <v>37</v>
      </c>
      <c r="AX122" s="14" t="s">
        <v>83</v>
      </c>
      <c r="AY122" s="220" t="s">
        <v>163</v>
      </c>
    </row>
    <row r="123" spans="1:65" s="2" customFormat="1" ht="33" customHeight="1">
      <c r="A123" s="34"/>
      <c r="B123" s="35"/>
      <c r="C123" s="166" t="s">
        <v>218</v>
      </c>
      <c r="D123" s="166" t="s">
        <v>164</v>
      </c>
      <c r="E123" s="167" t="s">
        <v>361</v>
      </c>
      <c r="F123" s="168" t="s">
        <v>362</v>
      </c>
      <c r="G123" s="169" t="s">
        <v>285</v>
      </c>
      <c r="H123" s="170">
        <v>6</v>
      </c>
      <c r="I123" s="171"/>
      <c r="J123" s="172">
        <f>ROUND(I123*H123,2)</f>
        <v>0</v>
      </c>
      <c r="K123" s="173"/>
      <c r="L123" s="39"/>
      <c r="M123" s="174" t="s">
        <v>19</v>
      </c>
      <c r="N123" s="175" t="s">
        <v>46</v>
      </c>
      <c r="O123" s="64"/>
      <c r="P123" s="176">
        <f>O123*H123</f>
        <v>0</v>
      </c>
      <c r="Q123" s="176">
        <v>1.0352588</v>
      </c>
      <c r="R123" s="176">
        <f>Q123*H123</f>
        <v>6.2115528</v>
      </c>
      <c r="S123" s="176">
        <v>0</v>
      </c>
      <c r="T123" s="17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8" t="s">
        <v>168</v>
      </c>
      <c r="AT123" s="178" t="s">
        <v>164</v>
      </c>
      <c r="AU123" s="178" t="s">
        <v>85</v>
      </c>
      <c r="AY123" s="17" t="s">
        <v>163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7" t="s">
        <v>83</v>
      </c>
      <c r="BK123" s="179">
        <f>ROUND(I123*H123,2)</f>
        <v>0</v>
      </c>
      <c r="BL123" s="17" t="s">
        <v>168</v>
      </c>
      <c r="BM123" s="178" t="s">
        <v>927</v>
      </c>
    </row>
    <row r="124" spans="1:47" s="2" customFormat="1" ht="12">
      <c r="A124" s="34"/>
      <c r="B124" s="35"/>
      <c r="C124" s="36"/>
      <c r="D124" s="197" t="s">
        <v>267</v>
      </c>
      <c r="E124" s="36"/>
      <c r="F124" s="198" t="s">
        <v>364</v>
      </c>
      <c r="G124" s="36"/>
      <c r="H124" s="36"/>
      <c r="I124" s="182"/>
      <c r="J124" s="36"/>
      <c r="K124" s="36"/>
      <c r="L124" s="39"/>
      <c r="M124" s="183"/>
      <c r="N124" s="184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267</v>
      </c>
      <c r="AU124" s="17" t="s">
        <v>85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878</v>
      </c>
      <c r="G125" s="200"/>
      <c r="H125" s="203">
        <v>6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6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2:63" s="11" customFormat="1" ht="22.95" customHeight="1">
      <c r="B127" s="152"/>
      <c r="C127" s="153"/>
      <c r="D127" s="154" t="s">
        <v>74</v>
      </c>
      <c r="E127" s="195" t="s">
        <v>213</v>
      </c>
      <c r="F127" s="195" t="s">
        <v>376</v>
      </c>
      <c r="G127" s="153"/>
      <c r="H127" s="153"/>
      <c r="I127" s="156"/>
      <c r="J127" s="196">
        <f>BK127</f>
        <v>0</v>
      </c>
      <c r="K127" s="153"/>
      <c r="L127" s="158"/>
      <c r="M127" s="159"/>
      <c r="N127" s="160"/>
      <c r="O127" s="160"/>
      <c r="P127" s="161">
        <f>SUM(P128:P161)</f>
        <v>0</v>
      </c>
      <c r="Q127" s="160"/>
      <c r="R127" s="161">
        <f>SUM(R128:R161)</f>
        <v>1.19278264</v>
      </c>
      <c r="S127" s="160"/>
      <c r="T127" s="162">
        <f>SUM(T128:T161)</f>
        <v>2.3344452</v>
      </c>
      <c r="AR127" s="163" t="s">
        <v>83</v>
      </c>
      <c r="AT127" s="164" t="s">
        <v>74</v>
      </c>
      <c r="AU127" s="164" t="s">
        <v>83</v>
      </c>
      <c r="AY127" s="163" t="s">
        <v>163</v>
      </c>
      <c r="BK127" s="165">
        <f>SUM(BK128:BK161)</f>
        <v>0</v>
      </c>
    </row>
    <row r="128" spans="1:65" s="2" customFormat="1" ht="16.5" customHeight="1">
      <c r="A128" s="34"/>
      <c r="B128" s="35"/>
      <c r="C128" s="166" t="s">
        <v>223</v>
      </c>
      <c r="D128" s="166" t="s">
        <v>164</v>
      </c>
      <c r="E128" s="167" t="s">
        <v>411</v>
      </c>
      <c r="F128" s="168" t="s">
        <v>390</v>
      </c>
      <c r="G128" s="169" t="s">
        <v>285</v>
      </c>
      <c r="H128" s="170">
        <v>64.92</v>
      </c>
      <c r="I128" s="171"/>
      <c r="J128" s="172">
        <f>ROUND(I128*H128,2)</f>
        <v>0</v>
      </c>
      <c r="K128" s="173"/>
      <c r="L128" s="39"/>
      <c r="M128" s="174" t="s">
        <v>19</v>
      </c>
      <c r="N128" s="175" t="s">
        <v>46</v>
      </c>
      <c r="O128" s="64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8" t="s">
        <v>168</v>
      </c>
      <c r="AT128" s="178" t="s">
        <v>164</v>
      </c>
      <c r="AU128" s="178" t="s">
        <v>85</v>
      </c>
      <c r="AY128" s="17" t="s">
        <v>163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7" t="s">
        <v>83</v>
      </c>
      <c r="BK128" s="179">
        <f>ROUND(I128*H128,2)</f>
        <v>0</v>
      </c>
      <c r="BL128" s="17" t="s">
        <v>168</v>
      </c>
      <c r="BM128" s="178" t="s">
        <v>928</v>
      </c>
    </row>
    <row r="129" spans="1:47" s="2" customFormat="1" ht="12">
      <c r="A129" s="34"/>
      <c r="B129" s="35"/>
      <c r="C129" s="36"/>
      <c r="D129" s="197" t="s">
        <v>267</v>
      </c>
      <c r="E129" s="36"/>
      <c r="F129" s="198" t="s">
        <v>413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267</v>
      </c>
      <c r="AU129" s="17" t="s">
        <v>85</v>
      </c>
    </row>
    <row r="130" spans="1:47" s="2" customFormat="1" ht="28.8">
      <c r="A130" s="34"/>
      <c r="B130" s="35"/>
      <c r="C130" s="36"/>
      <c r="D130" s="180" t="s">
        <v>170</v>
      </c>
      <c r="E130" s="36"/>
      <c r="F130" s="181" t="s">
        <v>414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170</v>
      </c>
      <c r="AU130" s="17" t="s">
        <v>85</v>
      </c>
    </row>
    <row r="131" spans="2:51" s="13" customFormat="1" ht="12">
      <c r="B131" s="199"/>
      <c r="C131" s="200"/>
      <c r="D131" s="180" t="s">
        <v>269</v>
      </c>
      <c r="E131" s="201" t="s">
        <v>19</v>
      </c>
      <c r="F131" s="202" t="s">
        <v>929</v>
      </c>
      <c r="G131" s="200"/>
      <c r="H131" s="203">
        <v>64.92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269</v>
      </c>
      <c r="AU131" s="209" t="s">
        <v>85</v>
      </c>
      <c r="AV131" s="13" t="s">
        <v>85</v>
      </c>
      <c r="AW131" s="13" t="s">
        <v>37</v>
      </c>
      <c r="AX131" s="13" t="s">
        <v>75</v>
      </c>
      <c r="AY131" s="209" t="s">
        <v>163</v>
      </c>
    </row>
    <row r="132" spans="2:51" s="14" customFormat="1" ht="12">
      <c r="B132" s="210"/>
      <c r="C132" s="211"/>
      <c r="D132" s="180" t="s">
        <v>269</v>
      </c>
      <c r="E132" s="212" t="s">
        <v>19</v>
      </c>
      <c r="F132" s="213" t="s">
        <v>271</v>
      </c>
      <c r="G132" s="211"/>
      <c r="H132" s="214">
        <v>64.92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269</v>
      </c>
      <c r="AU132" s="220" t="s">
        <v>85</v>
      </c>
      <c r="AV132" s="14" t="s">
        <v>168</v>
      </c>
      <c r="AW132" s="14" t="s">
        <v>37</v>
      </c>
      <c r="AX132" s="14" t="s">
        <v>83</v>
      </c>
      <c r="AY132" s="220" t="s">
        <v>163</v>
      </c>
    </row>
    <row r="133" spans="1:65" s="2" customFormat="1" ht="37.95" customHeight="1">
      <c r="A133" s="34"/>
      <c r="B133" s="35"/>
      <c r="C133" s="166" t="s">
        <v>228</v>
      </c>
      <c r="D133" s="166" t="s">
        <v>164</v>
      </c>
      <c r="E133" s="167" t="s">
        <v>377</v>
      </c>
      <c r="F133" s="168" t="s">
        <v>378</v>
      </c>
      <c r="G133" s="169" t="s">
        <v>285</v>
      </c>
      <c r="H133" s="170">
        <v>8.6</v>
      </c>
      <c r="I133" s="171"/>
      <c r="J133" s="172">
        <f>ROUND(I133*H133,2)</f>
        <v>0</v>
      </c>
      <c r="K133" s="173"/>
      <c r="L133" s="39"/>
      <c r="M133" s="174" t="s">
        <v>19</v>
      </c>
      <c r="N133" s="175" t="s">
        <v>46</v>
      </c>
      <c r="O133" s="64"/>
      <c r="P133" s="176">
        <f>O133*H133</f>
        <v>0</v>
      </c>
      <c r="Q133" s="176">
        <v>0</v>
      </c>
      <c r="R133" s="176">
        <f>Q133*H133</f>
        <v>0</v>
      </c>
      <c r="S133" s="176">
        <v>0.07223</v>
      </c>
      <c r="T133" s="177">
        <f>S133*H133</f>
        <v>0.621178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8" t="s">
        <v>168</v>
      </c>
      <c r="AT133" s="178" t="s">
        <v>164</v>
      </c>
      <c r="AU133" s="178" t="s">
        <v>85</v>
      </c>
      <c r="AY133" s="17" t="s">
        <v>163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7" t="s">
        <v>83</v>
      </c>
      <c r="BK133" s="179">
        <f>ROUND(I133*H133,2)</f>
        <v>0</v>
      </c>
      <c r="BL133" s="17" t="s">
        <v>168</v>
      </c>
      <c r="BM133" s="178" t="s">
        <v>930</v>
      </c>
    </row>
    <row r="134" spans="1:47" s="2" customFormat="1" ht="12">
      <c r="A134" s="34"/>
      <c r="B134" s="35"/>
      <c r="C134" s="36"/>
      <c r="D134" s="197" t="s">
        <v>267</v>
      </c>
      <c r="E134" s="36"/>
      <c r="F134" s="198" t="s">
        <v>380</v>
      </c>
      <c r="G134" s="36"/>
      <c r="H134" s="36"/>
      <c r="I134" s="182"/>
      <c r="J134" s="36"/>
      <c r="K134" s="36"/>
      <c r="L134" s="39"/>
      <c r="M134" s="183"/>
      <c r="N134" s="184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267</v>
      </c>
      <c r="AU134" s="17" t="s">
        <v>85</v>
      </c>
    </row>
    <row r="135" spans="2:51" s="13" customFormat="1" ht="12">
      <c r="B135" s="199"/>
      <c r="C135" s="200"/>
      <c r="D135" s="180" t="s">
        <v>269</v>
      </c>
      <c r="E135" s="201" t="s">
        <v>19</v>
      </c>
      <c r="F135" s="202" t="s">
        <v>931</v>
      </c>
      <c r="G135" s="200"/>
      <c r="H135" s="203">
        <v>8.6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269</v>
      </c>
      <c r="AU135" s="209" t="s">
        <v>85</v>
      </c>
      <c r="AV135" s="13" t="s">
        <v>85</v>
      </c>
      <c r="AW135" s="13" t="s">
        <v>37</v>
      </c>
      <c r="AX135" s="13" t="s">
        <v>75</v>
      </c>
      <c r="AY135" s="209" t="s">
        <v>163</v>
      </c>
    </row>
    <row r="136" spans="2:51" s="14" customFormat="1" ht="12">
      <c r="B136" s="210"/>
      <c r="C136" s="211"/>
      <c r="D136" s="180" t="s">
        <v>269</v>
      </c>
      <c r="E136" s="212" t="s">
        <v>19</v>
      </c>
      <c r="F136" s="213" t="s">
        <v>271</v>
      </c>
      <c r="G136" s="211"/>
      <c r="H136" s="214">
        <v>8.6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269</v>
      </c>
      <c r="AU136" s="220" t="s">
        <v>85</v>
      </c>
      <c r="AV136" s="14" t="s">
        <v>168</v>
      </c>
      <c r="AW136" s="14" t="s">
        <v>37</v>
      </c>
      <c r="AX136" s="14" t="s">
        <v>83</v>
      </c>
      <c r="AY136" s="220" t="s">
        <v>163</v>
      </c>
    </row>
    <row r="137" spans="1:65" s="2" customFormat="1" ht="37.95" customHeight="1">
      <c r="A137" s="34"/>
      <c r="B137" s="35"/>
      <c r="C137" s="166" t="s">
        <v>233</v>
      </c>
      <c r="D137" s="166" t="s">
        <v>164</v>
      </c>
      <c r="E137" s="167" t="s">
        <v>382</v>
      </c>
      <c r="F137" s="168" t="s">
        <v>383</v>
      </c>
      <c r="G137" s="169" t="s">
        <v>285</v>
      </c>
      <c r="H137" s="170">
        <v>21.92</v>
      </c>
      <c r="I137" s="171"/>
      <c r="J137" s="172">
        <f>ROUND(I137*H137,2)</f>
        <v>0</v>
      </c>
      <c r="K137" s="173"/>
      <c r="L137" s="39"/>
      <c r="M137" s="174" t="s">
        <v>19</v>
      </c>
      <c r="N137" s="175" t="s">
        <v>46</v>
      </c>
      <c r="O137" s="64"/>
      <c r="P137" s="176">
        <f>O137*H137</f>
        <v>0</v>
      </c>
      <c r="Q137" s="176">
        <v>0</v>
      </c>
      <c r="R137" s="176">
        <f>Q137*H137</f>
        <v>0</v>
      </c>
      <c r="S137" s="176">
        <v>0.07816</v>
      </c>
      <c r="T137" s="177">
        <f>S137*H137</f>
        <v>1.7132672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8" t="s">
        <v>168</v>
      </c>
      <c r="AT137" s="178" t="s">
        <v>164</v>
      </c>
      <c r="AU137" s="178" t="s">
        <v>85</v>
      </c>
      <c r="AY137" s="17" t="s">
        <v>163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83</v>
      </c>
      <c r="BK137" s="179">
        <f>ROUND(I137*H137,2)</f>
        <v>0</v>
      </c>
      <c r="BL137" s="17" t="s">
        <v>168</v>
      </c>
      <c r="BM137" s="178" t="s">
        <v>932</v>
      </c>
    </row>
    <row r="138" spans="1:47" s="2" customFormat="1" ht="12">
      <c r="A138" s="34"/>
      <c r="B138" s="35"/>
      <c r="C138" s="36"/>
      <c r="D138" s="197" t="s">
        <v>267</v>
      </c>
      <c r="E138" s="36"/>
      <c r="F138" s="198" t="s">
        <v>385</v>
      </c>
      <c r="G138" s="36"/>
      <c r="H138" s="36"/>
      <c r="I138" s="182"/>
      <c r="J138" s="36"/>
      <c r="K138" s="36"/>
      <c r="L138" s="39"/>
      <c r="M138" s="183"/>
      <c r="N138" s="184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267</v>
      </c>
      <c r="AU138" s="17" t="s">
        <v>85</v>
      </c>
    </row>
    <row r="139" spans="2:51" s="13" customFormat="1" ht="12">
      <c r="B139" s="199"/>
      <c r="C139" s="200"/>
      <c r="D139" s="180" t="s">
        <v>269</v>
      </c>
      <c r="E139" s="201" t="s">
        <v>19</v>
      </c>
      <c r="F139" s="202" t="s">
        <v>933</v>
      </c>
      <c r="G139" s="200"/>
      <c r="H139" s="203">
        <v>21.92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269</v>
      </c>
      <c r="AU139" s="209" t="s">
        <v>85</v>
      </c>
      <c r="AV139" s="13" t="s">
        <v>85</v>
      </c>
      <c r="AW139" s="13" t="s">
        <v>37</v>
      </c>
      <c r="AX139" s="13" t="s">
        <v>75</v>
      </c>
      <c r="AY139" s="209" t="s">
        <v>163</v>
      </c>
    </row>
    <row r="140" spans="2:51" s="14" customFormat="1" ht="12">
      <c r="B140" s="210"/>
      <c r="C140" s="211"/>
      <c r="D140" s="180" t="s">
        <v>269</v>
      </c>
      <c r="E140" s="212" t="s">
        <v>19</v>
      </c>
      <c r="F140" s="213" t="s">
        <v>271</v>
      </c>
      <c r="G140" s="211"/>
      <c r="H140" s="214">
        <v>21.92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269</v>
      </c>
      <c r="AU140" s="220" t="s">
        <v>85</v>
      </c>
      <c r="AV140" s="14" t="s">
        <v>168</v>
      </c>
      <c r="AW140" s="14" t="s">
        <v>37</v>
      </c>
      <c r="AX140" s="14" t="s">
        <v>83</v>
      </c>
      <c r="AY140" s="220" t="s">
        <v>163</v>
      </c>
    </row>
    <row r="141" spans="1:65" s="2" customFormat="1" ht="16.5" customHeight="1">
      <c r="A141" s="34"/>
      <c r="B141" s="35"/>
      <c r="C141" s="166" t="s">
        <v>237</v>
      </c>
      <c r="D141" s="166" t="s">
        <v>164</v>
      </c>
      <c r="E141" s="167" t="s">
        <v>389</v>
      </c>
      <c r="F141" s="168" t="s">
        <v>390</v>
      </c>
      <c r="G141" s="169" t="s">
        <v>285</v>
      </c>
      <c r="H141" s="170">
        <v>30.52</v>
      </c>
      <c r="I141" s="171"/>
      <c r="J141" s="172">
        <f>ROUND(I141*H141,2)</f>
        <v>0</v>
      </c>
      <c r="K141" s="173"/>
      <c r="L141" s="39"/>
      <c r="M141" s="174" t="s">
        <v>19</v>
      </c>
      <c r="N141" s="175" t="s">
        <v>46</v>
      </c>
      <c r="O141" s="6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8" t="s">
        <v>168</v>
      </c>
      <c r="AT141" s="178" t="s">
        <v>164</v>
      </c>
      <c r="AU141" s="178" t="s">
        <v>85</v>
      </c>
      <c r="AY141" s="17" t="s">
        <v>163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7" t="s">
        <v>83</v>
      </c>
      <c r="BK141" s="179">
        <f>ROUND(I141*H141,2)</f>
        <v>0</v>
      </c>
      <c r="BL141" s="17" t="s">
        <v>168</v>
      </c>
      <c r="BM141" s="178" t="s">
        <v>934</v>
      </c>
    </row>
    <row r="142" spans="1:47" s="2" customFormat="1" ht="12">
      <c r="A142" s="34"/>
      <c r="B142" s="35"/>
      <c r="C142" s="36"/>
      <c r="D142" s="197" t="s">
        <v>267</v>
      </c>
      <c r="E142" s="36"/>
      <c r="F142" s="198" t="s">
        <v>392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267</v>
      </c>
      <c r="AU142" s="17" t="s">
        <v>85</v>
      </c>
    </row>
    <row r="143" spans="1:47" s="2" customFormat="1" ht="19.2">
      <c r="A143" s="34"/>
      <c r="B143" s="35"/>
      <c r="C143" s="36"/>
      <c r="D143" s="180" t="s">
        <v>170</v>
      </c>
      <c r="E143" s="36"/>
      <c r="F143" s="181" t="s">
        <v>393</v>
      </c>
      <c r="G143" s="36"/>
      <c r="H143" s="36"/>
      <c r="I143" s="182"/>
      <c r="J143" s="36"/>
      <c r="K143" s="36"/>
      <c r="L143" s="39"/>
      <c r="M143" s="183"/>
      <c r="N143" s="184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170</v>
      </c>
      <c r="AU143" s="17" t="s">
        <v>85</v>
      </c>
    </row>
    <row r="144" spans="2:51" s="13" customFormat="1" ht="12">
      <c r="B144" s="199"/>
      <c r="C144" s="200"/>
      <c r="D144" s="180" t="s">
        <v>269</v>
      </c>
      <c r="E144" s="201" t="s">
        <v>19</v>
      </c>
      <c r="F144" s="202" t="s">
        <v>933</v>
      </c>
      <c r="G144" s="200"/>
      <c r="H144" s="203">
        <v>21.92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269</v>
      </c>
      <c r="AU144" s="209" t="s">
        <v>85</v>
      </c>
      <c r="AV144" s="13" t="s">
        <v>85</v>
      </c>
      <c r="AW144" s="13" t="s">
        <v>37</v>
      </c>
      <c r="AX144" s="13" t="s">
        <v>75</v>
      </c>
      <c r="AY144" s="209" t="s">
        <v>163</v>
      </c>
    </row>
    <row r="145" spans="2:51" s="13" customFormat="1" ht="12">
      <c r="B145" s="199"/>
      <c r="C145" s="200"/>
      <c r="D145" s="180" t="s">
        <v>269</v>
      </c>
      <c r="E145" s="201" t="s">
        <v>19</v>
      </c>
      <c r="F145" s="202" t="s">
        <v>931</v>
      </c>
      <c r="G145" s="200"/>
      <c r="H145" s="203">
        <v>8.6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269</v>
      </c>
      <c r="AU145" s="209" t="s">
        <v>85</v>
      </c>
      <c r="AV145" s="13" t="s">
        <v>85</v>
      </c>
      <c r="AW145" s="13" t="s">
        <v>37</v>
      </c>
      <c r="AX145" s="13" t="s">
        <v>75</v>
      </c>
      <c r="AY145" s="209" t="s">
        <v>163</v>
      </c>
    </row>
    <row r="146" spans="2:51" s="14" customFormat="1" ht="12">
      <c r="B146" s="210"/>
      <c r="C146" s="211"/>
      <c r="D146" s="180" t="s">
        <v>269</v>
      </c>
      <c r="E146" s="212" t="s">
        <v>19</v>
      </c>
      <c r="F146" s="213" t="s">
        <v>271</v>
      </c>
      <c r="G146" s="211"/>
      <c r="H146" s="214">
        <v>30.520000000000003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269</v>
      </c>
      <c r="AU146" s="220" t="s">
        <v>85</v>
      </c>
      <c r="AV146" s="14" t="s">
        <v>168</v>
      </c>
      <c r="AW146" s="14" t="s">
        <v>37</v>
      </c>
      <c r="AX146" s="14" t="s">
        <v>83</v>
      </c>
      <c r="AY146" s="220" t="s">
        <v>163</v>
      </c>
    </row>
    <row r="147" spans="1:65" s="2" customFormat="1" ht="24.15" customHeight="1">
      <c r="A147" s="34"/>
      <c r="B147" s="35"/>
      <c r="C147" s="166" t="s">
        <v>8</v>
      </c>
      <c r="D147" s="166" t="s">
        <v>164</v>
      </c>
      <c r="E147" s="167" t="s">
        <v>396</v>
      </c>
      <c r="F147" s="168" t="s">
        <v>397</v>
      </c>
      <c r="G147" s="169" t="s">
        <v>285</v>
      </c>
      <c r="H147" s="170">
        <v>30.52</v>
      </c>
      <c r="I147" s="171"/>
      <c r="J147" s="172">
        <f>ROUND(I147*H147,2)</f>
        <v>0</v>
      </c>
      <c r="K147" s="173"/>
      <c r="L147" s="39"/>
      <c r="M147" s="174" t="s">
        <v>19</v>
      </c>
      <c r="N147" s="175" t="s">
        <v>46</v>
      </c>
      <c r="O147" s="64"/>
      <c r="P147" s="176">
        <f>O147*H147</f>
        <v>0</v>
      </c>
      <c r="Q147" s="176">
        <v>0.039082</v>
      </c>
      <c r="R147" s="176">
        <f>Q147*H147</f>
        <v>1.19278264</v>
      </c>
      <c r="S147" s="176">
        <v>0</v>
      </c>
      <c r="T147" s="17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8" t="s">
        <v>168</v>
      </c>
      <c r="AT147" s="178" t="s">
        <v>164</v>
      </c>
      <c r="AU147" s="178" t="s">
        <v>85</v>
      </c>
      <c r="AY147" s="17" t="s">
        <v>163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7" t="s">
        <v>83</v>
      </c>
      <c r="BK147" s="179">
        <f>ROUND(I147*H147,2)</f>
        <v>0</v>
      </c>
      <c r="BL147" s="17" t="s">
        <v>168</v>
      </c>
      <c r="BM147" s="178" t="s">
        <v>935</v>
      </c>
    </row>
    <row r="148" spans="1:47" s="2" customFormat="1" ht="12">
      <c r="A148" s="34"/>
      <c r="B148" s="35"/>
      <c r="C148" s="36"/>
      <c r="D148" s="197" t="s">
        <v>267</v>
      </c>
      <c r="E148" s="36"/>
      <c r="F148" s="198" t="s">
        <v>399</v>
      </c>
      <c r="G148" s="36"/>
      <c r="H148" s="36"/>
      <c r="I148" s="182"/>
      <c r="J148" s="36"/>
      <c r="K148" s="36"/>
      <c r="L148" s="39"/>
      <c r="M148" s="183"/>
      <c r="N148" s="184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267</v>
      </c>
      <c r="AU148" s="17" t="s">
        <v>85</v>
      </c>
    </row>
    <row r="149" spans="2:51" s="13" customFormat="1" ht="12">
      <c r="B149" s="199"/>
      <c r="C149" s="200"/>
      <c r="D149" s="180" t="s">
        <v>269</v>
      </c>
      <c r="E149" s="201" t="s">
        <v>19</v>
      </c>
      <c r="F149" s="202" t="s">
        <v>933</v>
      </c>
      <c r="G149" s="200"/>
      <c r="H149" s="203">
        <v>21.92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3" customFormat="1" ht="12">
      <c r="B150" s="199"/>
      <c r="C150" s="200"/>
      <c r="D150" s="180" t="s">
        <v>269</v>
      </c>
      <c r="E150" s="201" t="s">
        <v>19</v>
      </c>
      <c r="F150" s="202" t="s">
        <v>931</v>
      </c>
      <c r="G150" s="200"/>
      <c r="H150" s="203">
        <v>8.6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30.520000000000003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24.15" customHeight="1">
      <c r="A152" s="34"/>
      <c r="B152" s="35"/>
      <c r="C152" s="166" t="s">
        <v>246</v>
      </c>
      <c r="D152" s="166" t="s">
        <v>164</v>
      </c>
      <c r="E152" s="167" t="s">
        <v>401</v>
      </c>
      <c r="F152" s="168" t="s">
        <v>402</v>
      </c>
      <c r="G152" s="169" t="s">
        <v>285</v>
      </c>
      <c r="H152" s="170">
        <v>30.52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936</v>
      </c>
    </row>
    <row r="153" spans="1:47" s="2" customFormat="1" ht="12">
      <c r="A153" s="34"/>
      <c r="B153" s="35"/>
      <c r="C153" s="36"/>
      <c r="D153" s="197" t="s">
        <v>267</v>
      </c>
      <c r="E153" s="36"/>
      <c r="F153" s="198" t="s">
        <v>404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2">
      <c r="B154" s="199"/>
      <c r="C154" s="200"/>
      <c r="D154" s="180" t="s">
        <v>269</v>
      </c>
      <c r="E154" s="201" t="s">
        <v>19</v>
      </c>
      <c r="F154" s="202" t="s">
        <v>933</v>
      </c>
      <c r="G154" s="200"/>
      <c r="H154" s="203">
        <v>21.92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3" customFormat="1" ht="12">
      <c r="B155" s="199"/>
      <c r="C155" s="200"/>
      <c r="D155" s="180" t="s">
        <v>269</v>
      </c>
      <c r="E155" s="201" t="s">
        <v>19</v>
      </c>
      <c r="F155" s="202" t="s">
        <v>931</v>
      </c>
      <c r="G155" s="200"/>
      <c r="H155" s="203">
        <v>8.6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4" customFormat="1" ht="12">
      <c r="B156" s="210"/>
      <c r="C156" s="211"/>
      <c r="D156" s="180" t="s">
        <v>269</v>
      </c>
      <c r="E156" s="212" t="s">
        <v>19</v>
      </c>
      <c r="F156" s="213" t="s">
        <v>271</v>
      </c>
      <c r="G156" s="211"/>
      <c r="H156" s="214">
        <v>30.520000000000003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269</v>
      </c>
      <c r="AU156" s="220" t="s">
        <v>85</v>
      </c>
      <c r="AV156" s="14" t="s">
        <v>168</v>
      </c>
      <c r="AW156" s="14" t="s">
        <v>37</v>
      </c>
      <c r="AX156" s="14" t="s">
        <v>83</v>
      </c>
      <c r="AY156" s="220" t="s">
        <v>163</v>
      </c>
    </row>
    <row r="157" spans="1:65" s="2" customFormat="1" ht="16.5" customHeight="1">
      <c r="A157" s="34"/>
      <c r="B157" s="35"/>
      <c r="C157" s="166" t="s">
        <v>360</v>
      </c>
      <c r="D157" s="166" t="s">
        <v>164</v>
      </c>
      <c r="E157" s="167" t="s">
        <v>406</v>
      </c>
      <c r="F157" s="168" t="s">
        <v>407</v>
      </c>
      <c r="G157" s="169" t="s">
        <v>285</v>
      </c>
      <c r="H157" s="170">
        <v>30.52</v>
      </c>
      <c r="I157" s="171"/>
      <c r="J157" s="172">
        <f>ROUND(I157*H157,2)</f>
        <v>0</v>
      </c>
      <c r="K157" s="173"/>
      <c r="L157" s="39"/>
      <c r="M157" s="174" t="s">
        <v>19</v>
      </c>
      <c r="N157" s="175" t="s">
        <v>46</v>
      </c>
      <c r="O157" s="64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8" t="s">
        <v>168</v>
      </c>
      <c r="AT157" s="178" t="s">
        <v>164</v>
      </c>
      <c r="AU157" s="178" t="s">
        <v>85</v>
      </c>
      <c r="AY157" s="17" t="s">
        <v>163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7" t="s">
        <v>83</v>
      </c>
      <c r="BK157" s="179">
        <f>ROUND(I157*H157,2)</f>
        <v>0</v>
      </c>
      <c r="BL157" s="17" t="s">
        <v>168</v>
      </c>
      <c r="BM157" s="178" t="s">
        <v>937</v>
      </c>
    </row>
    <row r="158" spans="1:47" s="2" customFormat="1" ht="38.4">
      <c r="A158" s="34"/>
      <c r="B158" s="35"/>
      <c r="C158" s="36"/>
      <c r="D158" s="180" t="s">
        <v>170</v>
      </c>
      <c r="E158" s="36"/>
      <c r="F158" s="181" t="s">
        <v>409</v>
      </c>
      <c r="G158" s="36"/>
      <c r="H158" s="36"/>
      <c r="I158" s="182"/>
      <c r="J158" s="36"/>
      <c r="K158" s="36"/>
      <c r="L158" s="39"/>
      <c r="M158" s="183"/>
      <c r="N158" s="184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170</v>
      </c>
      <c r="AU158" s="17" t="s">
        <v>85</v>
      </c>
    </row>
    <row r="159" spans="2:51" s="13" customFormat="1" ht="12">
      <c r="B159" s="199"/>
      <c r="C159" s="200"/>
      <c r="D159" s="180" t="s">
        <v>269</v>
      </c>
      <c r="E159" s="201" t="s">
        <v>19</v>
      </c>
      <c r="F159" s="202" t="s">
        <v>933</v>
      </c>
      <c r="G159" s="200"/>
      <c r="H159" s="203">
        <v>21.92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3" customFormat="1" ht="12">
      <c r="B160" s="199"/>
      <c r="C160" s="200"/>
      <c r="D160" s="180" t="s">
        <v>269</v>
      </c>
      <c r="E160" s="201" t="s">
        <v>19</v>
      </c>
      <c r="F160" s="202" t="s">
        <v>931</v>
      </c>
      <c r="G160" s="200"/>
      <c r="H160" s="203">
        <v>8.6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4" customFormat="1" ht="12">
      <c r="B161" s="210"/>
      <c r="C161" s="211"/>
      <c r="D161" s="180" t="s">
        <v>269</v>
      </c>
      <c r="E161" s="212" t="s">
        <v>19</v>
      </c>
      <c r="F161" s="213" t="s">
        <v>271</v>
      </c>
      <c r="G161" s="211"/>
      <c r="H161" s="214">
        <v>30.520000000000003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269</v>
      </c>
      <c r="AU161" s="220" t="s">
        <v>85</v>
      </c>
      <c r="AV161" s="14" t="s">
        <v>168</v>
      </c>
      <c r="AW161" s="14" t="s">
        <v>37</v>
      </c>
      <c r="AX161" s="14" t="s">
        <v>83</v>
      </c>
      <c r="AY161" s="220" t="s">
        <v>163</v>
      </c>
    </row>
    <row r="162" spans="2:63" s="11" customFormat="1" ht="22.95" customHeight="1">
      <c r="B162" s="152"/>
      <c r="C162" s="153"/>
      <c r="D162" s="154" t="s">
        <v>74</v>
      </c>
      <c r="E162" s="195" t="s">
        <v>416</v>
      </c>
      <c r="F162" s="195" t="s">
        <v>417</v>
      </c>
      <c r="G162" s="153"/>
      <c r="H162" s="153"/>
      <c r="I162" s="156"/>
      <c r="J162" s="196">
        <f>BK162</f>
        <v>0</v>
      </c>
      <c r="K162" s="153"/>
      <c r="L162" s="158"/>
      <c r="M162" s="159"/>
      <c r="N162" s="160"/>
      <c r="O162" s="160"/>
      <c r="P162" s="161">
        <f>SUM(P163:P168)</f>
        <v>0</v>
      </c>
      <c r="Q162" s="160"/>
      <c r="R162" s="161">
        <f>SUM(R163:R168)</f>
        <v>0</v>
      </c>
      <c r="S162" s="160"/>
      <c r="T162" s="162">
        <f>SUM(T163:T168)</f>
        <v>0</v>
      </c>
      <c r="AR162" s="163" t="s">
        <v>83</v>
      </c>
      <c r="AT162" s="164" t="s">
        <v>74</v>
      </c>
      <c r="AU162" s="164" t="s">
        <v>83</v>
      </c>
      <c r="AY162" s="163" t="s">
        <v>163</v>
      </c>
      <c r="BK162" s="165">
        <f>SUM(BK163:BK168)</f>
        <v>0</v>
      </c>
    </row>
    <row r="163" spans="1:65" s="2" customFormat="1" ht="24.15" customHeight="1">
      <c r="A163" s="34"/>
      <c r="B163" s="35"/>
      <c r="C163" s="166" t="s">
        <v>176</v>
      </c>
      <c r="D163" s="166" t="s">
        <v>164</v>
      </c>
      <c r="E163" s="167" t="s">
        <v>419</v>
      </c>
      <c r="F163" s="168" t="s">
        <v>420</v>
      </c>
      <c r="G163" s="169" t="s">
        <v>328</v>
      </c>
      <c r="H163" s="170">
        <v>2.334</v>
      </c>
      <c r="I163" s="171"/>
      <c r="J163" s="172">
        <f>ROUND(I163*H163,2)</f>
        <v>0</v>
      </c>
      <c r="K163" s="173"/>
      <c r="L163" s="39"/>
      <c r="M163" s="174" t="s">
        <v>19</v>
      </c>
      <c r="N163" s="175" t="s">
        <v>46</v>
      </c>
      <c r="O163" s="64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8" t="s">
        <v>168</v>
      </c>
      <c r="AT163" s="178" t="s">
        <v>164</v>
      </c>
      <c r="AU163" s="178" t="s">
        <v>85</v>
      </c>
      <c r="AY163" s="17" t="s">
        <v>163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7" t="s">
        <v>83</v>
      </c>
      <c r="BK163" s="179">
        <f>ROUND(I163*H163,2)</f>
        <v>0</v>
      </c>
      <c r="BL163" s="17" t="s">
        <v>168</v>
      </c>
      <c r="BM163" s="178" t="s">
        <v>938</v>
      </c>
    </row>
    <row r="164" spans="1:47" s="2" customFormat="1" ht="12">
      <c r="A164" s="34"/>
      <c r="B164" s="35"/>
      <c r="C164" s="36"/>
      <c r="D164" s="197" t="s">
        <v>267</v>
      </c>
      <c r="E164" s="36"/>
      <c r="F164" s="198" t="s">
        <v>422</v>
      </c>
      <c r="G164" s="36"/>
      <c r="H164" s="36"/>
      <c r="I164" s="182"/>
      <c r="J164" s="36"/>
      <c r="K164" s="36"/>
      <c r="L164" s="39"/>
      <c r="M164" s="183"/>
      <c r="N164" s="184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267</v>
      </c>
      <c r="AU164" s="17" t="s">
        <v>85</v>
      </c>
    </row>
    <row r="165" spans="1:65" s="2" customFormat="1" ht="24.15" customHeight="1">
      <c r="A165" s="34"/>
      <c r="B165" s="35"/>
      <c r="C165" s="166" t="s">
        <v>199</v>
      </c>
      <c r="D165" s="166" t="s">
        <v>164</v>
      </c>
      <c r="E165" s="167" t="s">
        <v>424</v>
      </c>
      <c r="F165" s="168" t="s">
        <v>425</v>
      </c>
      <c r="G165" s="169" t="s">
        <v>328</v>
      </c>
      <c r="H165" s="170">
        <v>2.334</v>
      </c>
      <c r="I165" s="171"/>
      <c r="J165" s="172">
        <f>ROUND(I165*H165,2)</f>
        <v>0</v>
      </c>
      <c r="K165" s="173"/>
      <c r="L165" s="39"/>
      <c r="M165" s="174" t="s">
        <v>19</v>
      </c>
      <c r="N165" s="175" t="s">
        <v>46</v>
      </c>
      <c r="O165" s="64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8" t="s">
        <v>168</v>
      </c>
      <c r="AT165" s="178" t="s">
        <v>164</v>
      </c>
      <c r="AU165" s="178" t="s">
        <v>85</v>
      </c>
      <c r="AY165" s="17" t="s">
        <v>163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83</v>
      </c>
      <c r="BK165" s="179">
        <f>ROUND(I165*H165,2)</f>
        <v>0</v>
      </c>
      <c r="BL165" s="17" t="s">
        <v>168</v>
      </c>
      <c r="BM165" s="178" t="s">
        <v>939</v>
      </c>
    </row>
    <row r="166" spans="1:47" s="2" customFormat="1" ht="12">
      <c r="A166" s="34"/>
      <c r="B166" s="35"/>
      <c r="C166" s="36"/>
      <c r="D166" s="197" t="s">
        <v>267</v>
      </c>
      <c r="E166" s="36"/>
      <c r="F166" s="198" t="s">
        <v>427</v>
      </c>
      <c r="G166" s="36"/>
      <c r="H166" s="36"/>
      <c r="I166" s="182"/>
      <c r="J166" s="36"/>
      <c r="K166" s="36"/>
      <c r="L166" s="39"/>
      <c r="M166" s="183"/>
      <c r="N166" s="184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267</v>
      </c>
      <c r="AU166" s="17" t="s">
        <v>85</v>
      </c>
    </row>
    <row r="167" spans="1:65" s="2" customFormat="1" ht="24.15" customHeight="1">
      <c r="A167" s="34"/>
      <c r="B167" s="35"/>
      <c r="C167" s="166" t="s">
        <v>189</v>
      </c>
      <c r="D167" s="166" t="s">
        <v>164</v>
      </c>
      <c r="E167" s="167" t="s">
        <v>430</v>
      </c>
      <c r="F167" s="168" t="s">
        <v>431</v>
      </c>
      <c r="G167" s="169" t="s">
        <v>328</v>
      </c>
      <c r="H167" s="170">
        <v>2.334</v>
      </c>
      <c r="I167" s="171"/>
      <c r="J167" s="172">
        <f>ROUND(I167*H167,2)</f>
        <v>0</v>
      </c>
      <c r="K167" s="173"/>
      <c r="L167" s="39"/>
      <c r="M167" s="174" t="s">
        <v>19</v>
      </c>
      <c r="N167" s="175" t="s">
        <v>46</v>
      </c>
      <c r="O167" s="64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8" t="s">
        <v>168</v>
      </c>
      <c r="AT167" s="178" t="s">
        <v>164</v>
      </c>
      <c r="AU167" s="178" t="s">
        <v>85</v>
      </c>
      <c r="AY167" s="17" t="s">
        <v>163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7" t="s">
        <v>83</v>
      </c>
      <c r="BK167" s="179">
        <f>ROUND(I167*H167,2)</f>
        <v>0</v>
      </c>
      <c r="BL167" s="17" t="s">
        <v>168</v>
      </c>
      <c r="BM167" s="178" t="s">
        <v>940</v>
      </c>
    </row>
    <row r="168" spans="1:47" s="2" customFormat="1" ht="12">
      <c r="A168" s="34"/>
      <c r="B168" s="35"/>
      <c r="C168" s="36"/>
      <c r="D168" s="197" t="s">
        <v>267</v>
      </c>
      <c r="E168" s="36"/>
      <c r="F168" s="198" t="s">
        <v>433</v>
      </c>
      <c r="G168" s="36"/>
      <c r="H168" s="36"/>
      <c r="I168" s="182"/>
      <c r="J168" s="36"/>
      <c r="K168" s="36"/>
      <c r="L168" s="39"/>
      <c r="M168" s="183"/>
      <c r="N168" s="184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267</v>
      </c>
      <c r="AU168" s="17" t="s">
        <v>85</v>
      </c>
    </row>
    <row r="169" spans="2:63" s="11" customFormat="1" ht="22.95" customHeight="1">
      <c r="B169" s="152"/>
      <c r="C169" s="153"/>
      <c r="D169" s="154" t="s">
        <v>74</v>
      </c>
      <c r="E169" s="195" t="s">
        <v>434</v>
      </c>
      <c r="F169" s="195" t="s">
        <v>435</v>
      </c>
      <c r="G169" s="153"/>
      <c r="H169" s="153"/>
      <c r="I169" s="156"/>
      <c r="J169" s="196">
        <f>BK169</f>
        <v>0</v>
      </c>
      <c r="K169" s="153"/>
      <c r="L169" s="158"/>
      <c r="M169" s="159"/>
      <c r="N169" s="160"/>
      <c r="O169" s="160"/>
      <c r="P169" s="161">
        <f>SUM(P170:P171)</f>
        <v>0</v>
      </c>
      <c r="Q169" s="160"/>
      <c r="R169" s="161">
        <f>SUM(R170:R171)</f>
        <v>0</v>
      </c>
      <c r="S169" s="160"/>
      <c r="T169" s="162">
        <f>SUM(T170:T171)</f>
        <v>0</v>
      </c>
      <c r="AR169" s="163" t="s">
        <v>83</v>
      </c>
      <c r="AT169" s="164" t="s">
        <v>74</v>
      </c>
      <c r="AU169" s="164" t="s">
        <v>83</v>
      </c>
      <c r="AY169" s="163" t="s">
        <v>163</v>
      </c>
      <c r="BK169" s="165">
        <f>SUM(BK170:BK171)</f>
        <v>0</v>
      </c>
    </row>
    <row r="170" spans="1:65" s="2" customFormat="1" ht="21.75" customHeight="1">
      <c r="A170" s="34"/>
      <c r="B170" s="35"/>
      <c r="C170" s="166" t="s">
        <v>7</v>
      </c>
      <c r="D170" s="166" t="s">
        <v>164</v>
      </c>
      <c r="E170" s="167" t="s">
        <v>437</v>
      </c>
      <c r="F170" s="168" t="s">
        <v>438</v>
      </c>
      <c r="G170" s="169" t="s">
        <v>328</v>
      </c>
      <c r="H170" s="170">
        <v>114.122</v>
      </c>
      <c r="I170" s="171"/>
      <c r="J170" s="172">
        <f>ROUND(I170*H170,2)</f>
        <v>0</v>
      </c>
      <c r="K170" s="173"/>
      <c r="L170" s="39"/>
      <c r="M170" s="174" t="s">
        <v>19</v>
      </c>
      <c r="N170" s="175" t="s">
        <v>46</v>
      </c>
      <c r="O170" s="64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8" t="s">
        <v>168</v>
      </c>
      <c r="AT170" s="178" t="s">
        <v>164</v>
      </c>
      <c r="AU170" s="178" t="s">
        <v>85</v>
      </c>
      <c r="AY170" s="17" t="s">
        <v>163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7" t="s">
        <v>83</v>
      </c>
      <c r="BK170" s="179">
        <f>ROUND(I170*H170,2)</f>
        <v>0</v>
      </c>
      <c r="BL170" s="17" t="s">
        <v>168</v>
      </c>
      <c r="BM170" s="178" t="s">
        <v>941</v>
      </c>
    </row>
    <row r="171" spans="1:47" s="2" customFormat="1" ht="12">
      <c r="A171" s="34"/>
      <c r="B171" s="35"/>
      <c r="C171" s="36"/>
      <c r="D171" s="197" t="s">
        <v>267</v>
      </c>
      <c r="E171" s="36"/>
      <c r="F171" s="198" t="s">
        <v>440</v>
      </c>
      <c r="G171" s="36"/>
      <c r="H171" s="36"/>
      <c r="I171" s="182"/>
      <c r="J171" s="36"/>
      <c r="K171" s="36"/>
      <c r="L171" s="39"/>
      <c r="M171" s="185"/>
      <c r="N171" s="186"/>
      <c r="O171" s="187"/>
      <c r="P171" s="187"/>
      <c r="Q171" s="187"/>
      <c r="R171" s="187"/>
      <c r="S171" s="187"/>
      <c r="T171" s="188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267</v>
      </c>
      <c r="AU171" s="17" t="s">
        <v>85</v>
      </c>
    </row>
    <row r="172" spans="1:31" s="2" customFormat="1" ht="6.9" customHeight="1">
      <c r="A172" s="34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39"/>
      <c r="M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</sheetData>
  <sheetProtection algorithmName="SHA-512" hashValue="CvJqbYmgl0HR/4jsXRANyoapDy7zbocKS3UFx7nou2qo8yH39I1TXMIFjdqVVCxzSPQyvMSTuFwCADnjszwCow==" saltValue="b/zbjs1UGhukIgat4XJJwWvh25MwBltk9dYjS9EW4C6bR/J4FESa5lulw8hvTkoUb4SywBN5ZnyMB7OUcMl+mg==" spinCount="100000" sheet="1" objects="1" scenarios="1" formatColumns="0" formatRows="0" autoFilter="0"/>
  <autoFilter ref="C85:K17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32351252"/>
    <hyperlink ref="F94" r:id="rId2" display="https://podminky.urs.cz/item/CS_URS_2021_02/162751137"/>
    <hyperlink ref="F98" r:id="rId3" display="https://podminky.urs.cz/item/CS_URS_2021_02/162751139"/>
    <hyperlink ref="F103" r:id="rId4" display="https://podminky.urs.cz/item/CS_URS_2021_02/171251201"/>
    <hyperlink ref="F111" r:id="rId5" display="https://podminky.urs.cz/item/CS_URS_2021_02/321213345"/>
    <hyperlink ref="F116" r:id="rId6" display="https://podminky.urs.cz/item/CS_URS_2021_02/462514161"/>
    <hyperlink ref="F120" r:id="rId7" display="https://podminky.urs.cz/item/CS_URS_2021_02/462514169"/>
    <hyperlink ref="F124" r:id="rId8" display="https://podminky.urs.cz/item/CS_URS_2021_02/465511513"/>
    <hyperlink ref="F129" r:id="rId9" display="https://podminky.urs.cz/item/CS_URS_2021_02/R985131111"/>
    <hyperlink ref="F134" r:id="rId10" display="https://podminky.urs.cz/item/CS_URS_2021_02/938903111"/>
    <hyperlink ref="F138" r:id="rId11" display="https://podminky.urs.cz/item/CS_URS_2021_02/938903113"/>
    <hyperlink ref="F142" r:id="rId12" display="https://podminky.urs.cz/item/CS_URS_2021_02/985131111"/>
    <hyperlink ref="F148" r:id="rId13" display="https://podminky.urs.cz/item/CS_URS_2021_02/985232111"/>
    <hyperlink ref="F153" r:id="rId14" display="https://podminky.urs.cz/item/CS_URS_2021_02/985233111"/>
    <hyperlink ref="F164" r:id="rId15" display="https://podminky.urs.cz/item/CS_URS_2021_02/997002511"/>
    <hyperlink ref="F166" r:id="rId16" display="https://podminky.urs.cz/item/CS_URS_2021_02/997002519"/>
    <hyperlink ref="F168" r:id="rId17" display="https://podminky.urs.cz/item/CS_URS_2021_02/997013601"/>
    <hyperlink ref="F171" r:id="rId18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10">
      <selection activeCell="G138" sqref="G1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133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942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943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">
        <v>34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35</v>
      </c>
      <c r="F21" s="34"/>
      <c r="G21" s="34"/>
      <c r="H21" s="34"/>
      <c r="I21" s="105" t="s">
        <v>29</v>
      </c>
      <c r="J21" s="107" t="s">
        <v>36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ROUND((SUM(BE83:BE166)),2)</f>
        <v>0</v>
      </c>
      <c r="G33" s="34"/>
      <c r="H33" s="34"/>
      <c r="I33" s="118">
        <v>0.21</v>
      </c>
      <c r="J33" s="117">
        <f>ROUND(((SUM(BE83:BE166))*I33),2)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ROUND((SUM(BF83:BF166)),2)</f>
        <v>0</v>
      </c>
      <c r="G34" s="34"/>
      <c r="H34" s="34"/>
      <c r="I34" s="118">
        <v>0.15</v>
      </c>
      <c r="J34" s="117">
        <f>ROUND(((SUM(BF83:BF166))*I34),2)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ROUND((SUM(BG83:BG166)),2)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ROUND((SUM(BH83:BH166)),2)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ROUND((SUM(BI83:BI166)),2)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042_PŠ 2. etapa - SO 04 - ř.km 29,864 - 30,057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KN Rejhotice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255</v>
      </c>
      <c r="E62" s="192"/>
      <c r="F62" s="192"/>
      <c r="G62" s="192"/>
      <c r="H62" s="192"/>
      <c r="I62" s="192"/>
      <c r="J62" s="193">
        <f>J143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J164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7" t="str">
        <f>E7</f>
        <v>Desná, Loučná nad Desnou - oprava zdí a koryta toku</v>
      </c>
      <c r="F73" s="358"/>
      <c r="G73" s="358"/>
      <c r="H73" s="35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52" t="str">
        <f>E9</f>
        <v>042_PŠ 2. etapa - SO 04 - ř.km 29,864 - 30,057</v>
      </c>
      <c r="F75" s="356"/>
      <c r="G75" s="356"/>
      <c r="H75" s="35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KN Rejhotice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95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190.393635</v>
      </c>
      <c r="S83" s="72"/>
      <c r="T83" s="150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P85+P143+P164</f>
        <v>0</v>
      </c>
      <c r="Q84" s="160"/>
      <c r="R84" s="161">
        <f>R85+R143+R164</f>
        <v>190.393635</v>
      </c>
      <c r="S84" s="160"/>
      <c r="T84" s="162">
        <f>T85+T143+T164</f>
        <v>0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BK85+BK143+BK164</f>
        <v>0</v>
      </c>
    </row>
    <row r="85" spans="2:63" s="11" customFormat="1" ht="22.95" customHeight="1">
      <c r="B85" s="152"/>
      <c r="C85" s="153"/>
      <c r="D85" s="154" t="s">
        <v>74</v>
      </c>
      <c r="E85" s="195" t="s">
        <v>83</v>
      </c>
      <c r="F85" s="195" t="s">
        <v>261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SUM(P86:P142)</f>
        <v>0</v>
      </c>
      <c r="Q85" s="160"/>
      <c r="R85" s="161">
        <f>SUM(R86:R142)</f>
        <v>0.014875</v>
      </c>
      <c r="S85" s="160"/>
      <c r="T85" s="162">
        <f>SUM(T86:T142)</f>
        <v>0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SUM(BK86:BK142)</f>
        <v>0</v>
      </c>
    </row>
    <row r="86" spans="1:65" s="2" customFormat="1" ht="16.5" customHeight="1">
      <c r="A86" s="34"/>
      <c r="B86" s="35"/>
      <c r="C86" s="166" t="s">
        <v>83</v>
      </c>
      <c r="D86" s="166" t="s">
        <v>164</v>
      </c>
      <c r="E86" s="167" t="s">
        <v>944</v>
      </c>
      <c r="F86" s="168" t="s">
        <v>945</v>
      </c>
      <c r="G86" s="169" t="s">
        <v>167</v>
      </c>
      <c r="H86" s="170">
        <v>360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946</v>
      </c>
    </row>
    <row r="87" spans="1:47" s="2" customFormat="1" ht="57.6">
      <c r="A87" s="34"/>
      <c r="B87" s="35"/>
      <c r="C87" s="36"/>
      <c r="D87" s="180" t="s">
        <v>170</v>
      </c>
      <c r="E87" s="36"/>
      <c r="F87" s="181" t="s">
        <v>947</v>
      </c>
      <c r="G87" s="36"/>
      <c r="H87" s="36"/>
      <c r="I87" s="182"/>
      <c r="J87" s="36"/>
      <c r="K87" s="36"/>
      <c r="L87" s="39"/>
      <c r="M87" s="183"/>
      <c r="N87" s="184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170</v>
      </c>
      <c r="AU87" s="17" t="s">
        <v>85</v>
      </c>
    </row>
    <row r="88" spans="2:51" s="13" customFormat="1" ht="12">
      <c r="B88" s="199"/>
      <c r="C88" s="200"/>
      <c r="D88" s="180" t="s">
        <v>269</v>
      </c>
      <c r="E88" s="201" t="s">
        <v>19</v>
      </c>
      <c r="F88" s="202" t="s">
        <v>948</v>
      </c>
      <c r="G88" s="200"/>
      <c r="H88" s="203">
        <v>360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269</v>
      </c>
      <c r="AU88" s="209" t="s">
        <v>85</v>
      </c>
      <c r="AV88" s="13" t="s">
        <v>85</v>
      </c>
      <c r="AW88" s="13" t="s">
        <v>37</v>
      </c>
      <c r="AX88" s="13" t="s">
        <v>75</v>
      </c>
      <c r="AY88" s="209" t="s">
        <v>163</v>
      </c>
    </row>
    <row r="89" spans="2:51" s="14" customFormat="1" ht="12">
      <c r="B89" s="210"/>
      <c r="C89" s="211"/>
      <c r="D89" s="180" t="s">
        <v>269</v>
      </c>
      <c r="E89" s="212" t="s">
        <v>19</v>
      </c>
      <c r="F89" s="213" t="s">
        <v>271</v>
      </c>
      <c r="G89" s="211"/>
      <c r="H89" s="214">
        <v>360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269</v>
      </c>
      <c r="AU89" s="220" t="s">
        <v>85</v>
      </c>
      <c r="AV89" s="14" t="s">
        <v>168</v>
      </c>
      <c r="AW89" s="14" t="s">
        <v>37</v>
      </c>
      <c r="AX89" s="14" t="s">
        <v>83</v>
      </c>
      <c r="AY89" s="220" t="s">
        <v>163</v>
      </c>
    </row>
    <row r="90" spans="1:65" s="2" customFormat="1" ht="24.15" customHeight="1">
      <c r="A90" s="34"/>
      <c r="B90" s="35"/>
      <c r="C90" s="166" t="s">
        <v>85</v>
      </c>
      <c r="D90" s="166" t="s">
        <v>164</v>
      </c>
      <c r="E90" s="167" t="s">
        <v>949</v>
      </c>
      <c r="F90" s="168" t="s">
        <v>201</v>
      </c>
      <c r="G90" s="169" t="s">
        <v>167</v>
      </c>
      <c r="H90" s="170">
        <v>1</v>
      </c>
      <c r="I90" s="171"/>
      <c r="J90" s="172">
        <f>ROUND(I90*H90,2)</f>
        <v>0</v>
      </c>
      <c r="K90" s="173"/>
      <c r="L90" s="39"/>
      <c r="M90" s="174" t="s">
        <v>19</v>
      </c>
      <c r="N90" s="175" t="s">
        <v>46</v>
      </c>
      <c r="O90" s="6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78" t="s">
        <v>168</v>
      </c>
      <c r="AT90" s="178" t="s">
        <v>164</v>
      </c>
      <c r="AU90" s="178" t="s">
        <v>85</v>
      </c>
      <c r="AY90" s="17" t="s">
        <v>163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7" t="s">
        <v>83</v>
      </c>
      <c r="BK90" s="179">
        <f>ROUND(I90*H90,2)</f>
        <v>0</v>
      </c>
      <c r="BL90" s="17" t="s">
        <v>168</v>
      </c>
      <c r="BM90" s="178" t="s">
        <v>950</v>
      </c>
    </row>
    <row r="91" spans="1:65" s="2" customFormat="1" ht="37.95" customHeight="1">
      <c r="A91" s="34"/>
      <c r="B91" s="35"/>
      <c r="C91" s="166" t="s">
        <v>180</v>
      </c>
      <c r="D91" s="166" t="s">
        <v>164</v>
      </c>
      <c r="E91" s="167" t="s">
        <v>272</v>
      </c>
      <c r="F91" s="168" t="s">
        <v>273</v>
      </c>
      <c r="G91" s="169" t="s">
        <v>265</v>
      </c>
      <c r="H91" s="170">
        <v>270</v>
      </c>
      <c r="I91" s="171"/>
      <c r="J91" s="172">
        <f>ROUND(I91*H91,2)</f>
        <v>0</v>
      </c>
      <c r="K91" s="173"/>
      <c r="L91" s="39"/>
      <c r="M91" s="174" t="s">
        <v>19</v>
      </c>
      <c r="N91" s="175" t="s">
        <v>46</v>
      </c>
      <c r="O91" s="6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8" t="s">
        <v>168</v>
      </c>
      <c r="AT91" s="178" t="s">
        <v>164</v>
      </c>
      <c r="AU91" s="178" t="s">
        <v>85</v>
      </c>
      <c r="AY91" s="17" t="s">
        <v>163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7" t="s">
        <v>83</v>
      </c>
      <c r="BK91" s="179">
        <f>ROUND(I91*H91,2)</f>
        <v>0</v>
      </c>
      <c r="BL91" s="17" t="s">
        <v>168</v>
      </c>
      <c r="BM91" s="178" t="s">
        <v>951</v>
      </c>
    </row>
    <row r="92" spans="1:47" s="2" customFormat="1" ht="12">
      <c r="A92" s="34"/>
      <c r="B92" s="35"/>
      <c r="C92" s="36"/>
      <c r="D92" s="197" t="s">
        <v>267</v>
      </c>
      <c r="E92" s="36"/>
      <c r="F92" s="198" t="s">
        <v>952</v>
      </c>
      <c r="G92" s="36"/>
      <c r="H92" s="36"/>
      <c r="I92" s="182"/>
      <c r="J92" s="36"/>
      <c r="K92" s="36"/>
      <c r="L92" s="39"/>
      <c r="M92" s="183"/>
      <c r="N92" s="184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267</v>
      </c>
      <c r="AU92" s="17" t="s">
        <v>85</v>
      </c>
    </row>
    <row r="93" spans="1:47" s="2" customFormat="1" ht="19.2">
      <c r="A93" s="34"/>
      <c r="B93" s="35"/>
      <c r="C93" s="36"/>
      <c r="D93" s="180" t="s">
        <v>170</v>
      </c>
      <c r="E93" s="36"/>
      <c r="F93" s="181" t="s">
        <v>953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170</v>
      </c>
      <c r="AU93" s="17" t="s">
        <v>85</v>
      </c>
    </row>
    <row r="94" spans="2:51" s="13" customFormat="1" ht="12">
      <c r="B94" s="199"/>
      <c r="C94" s="200"/>
      <c r="D94" s="180" t="s">
        <v>269</v>
      </c>
      <c r="E94" s="201" t="s">
        <v>19</v>
      </c>
      <c r="F94" s="202" t="s">
        <v>954</v>
      </c>
      <c r="G94" s="200"/>
      <c r="H94" s="203">
        <v>270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4" customFormat="1" ht="12">
      <c r="B95" s="210"/>
      <c r="C95" s="211"/>
      <c r="D95" s="180" t="s">
        <v>269</v>
      </c>
      <c r="E95" s="212" t="s">
        <v>19</v>
      </c>
      <c r="F95" s="213" t="s">
        <v>271</v>
      </c>
      <c r="G95" s="211"/>
      <c r="H95" s="214">
        <v>270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269</v>
      </c>
      <c r="AU95" s="220" t="s">
        <v>85</v>
      </c>
      <c r="AV95" s="14" t="s">
        <v>168</v>
      </c>
      <c r="AW95" s="14" t="s">
        <v>37</v>
      </c>
      <c r="AX95" s="14" t="s">
        <v>83</v>
      </c>
      <c r="AY95" s="220" t="s">
        <v>163</v>
      </c>
    </row>
    <row r="96" spans="1:65" s="2" customFormat="1" ht="24.15" customHeight="1">
      <c r="A96" s="34"/>
      <c r="B96" s="35"/>
      <c r="C96" s="166" t="s">
        <v>168</v>
      </c>
      <c r="D96" s="166" t="s">
        <v>164</v>
      </c>
      <c r="E96" s="167" t="s">
        <v>590</v>
      </c>
      <c r="F96" s="168" t="s">
        <v>591</v>
      </c>
      <c r="G96" s="169" t="s">
        <v>265</v>
      </c>
      <c r="H96" s="170">
        <v>34.3</v>
      </c>
      <c r="I96" s="171"/>
      <c r="J96" s="172">
        <f>ROUND(I96*H96,2)</f>
        <v>0</v>
      </c>
      <c r="K96" s="173"/>
      <c r="L96" s="39"/>
      <c r="M96" s="174" t="s">
        <v>19</v>
      </c>
      <c r="N96" s="175" t="s">
        <v>46</v>
      </c>
      <c r="O96" s="6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8" t="s">
        <v>168</v>
      </c>
      <c r="AT96" s="178" t="s">
        <v>164</v>
      </c>
      <c r="AU96" s="178" t="s">
        <v>85</v>
      </c>
      <c r="AY96" s="17" t="s">
        <v>163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7" t="s">
        <v>83</v>
      </c>
      <c r="BK96" s="179">
        <f>ROUND(I96*H96,2)</f>
        <v>0</v>
      </c>
      <c r="BL96" s="17" t="s">
        <v>168</v>
      </c>
      <c r="BM96" s="178" t="s">
        <v>955</v>
      </c>
    </row>
    <row r="97" spans="1:47" s="2" customFormat="1" ht="12">
      <c r="A97" s="34"/>
      <c r="B97" s="35"/>
      <c r="C97" s="36"/>
      <c r="D97" s="197" t="s">
        <v>267</v>
      </c>
      <c r="E97" s="36"/>
      <c r="F97" s="198" t="s">
        <v>956</v>
      </c>
      <c r="G97" s="36"/>
      <c r="H97" s="36"/>
      <c r="I97" s="182"/>
      <c r="J97" s="36"/>
      <c r="K97" s="36"/>
      <c r="L97" s="39"/>
      <c r="M97" s="183"/>
      <c r="N97" s="184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267</v>
      </c>
      <c r="AU97" s="17" t="s">
        <v>85</v>
      </c>
    </row>
    <row r="98" spans="2:51" s="13" customFormat="1" ht="12">
      <c r="B98" s="199"/>
      <c r="C98" s="200"/>
      <c r="D98" s="180" t="s">
        <v>269</v>
      </c>
      <c r="E98" s="201" t="s">
        <v>19</v>
      </c>
      <c r="F98" s="202" t="s">
        <v>957</v>
      </c>
      <c r="G98" s="200"/>
      <c r="H98" s="203">
        <v>34.3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269</v>
      </c>
      <c r="AU98" s="209" t="s">
        <v>85</v>
      </c>
      <c r="AV98" s="13" t="s">
        <v>85</v>
      </c>
      <c r="AW98" s="13" t="s">
        <v>37</v>
      </c>
      <c r="AX98" s="13" t="s">
        <v>75</v>
      </c>
      <c r="AY98" s="209" t="s">
        <v>163</v>
      </c>
    </row>
    <row r="99" spans="2:51" s="14" customFormat="1" ht="12">
      <c r="B99" s="210"/>
      <c r="C99" s="211"/>
      <c r="D99" s="180" t="s">
        <v>269</v>
      </c>
      <c r="E99" s="212" t="s">
        <v>19</v>
      </c>
      <c r="F99" s="213" t="s">
        <v>271</v>
      </c>
      <c r="G99" s="211"/>
      <c r="H99" s="214">
        <v>34.3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269</v>
      </c>
      <c r="AU99" s="220" t="s">
        <v>85</v>
      </c>
      <c r="AV99" s="14" t="s">
        <v>168</v>
      </c>
      <c r="AW99" s="14" t="s">
        <v>37</v>
      </c>
      <c r="AX99" s="14" t="s">
        <v>83</v>
      </c>
      <c r="AY99" s="220" t="s">
        <v>163</v>
      </c>
    </row>
    <row r="100" spans="1:65" s="2" customFormat="1" ht="21.75" customHeight="1">
      <c r="A100" s="34"/>
      <c r="B100" s="35"/>
      <c r="C100" s="166" t="s">
        <v>162</v>
      </c>
      <c r="D100" s="166" t="s">
        <v>164</v>
      </c>
      <c r="E100" s="167" t="s">
        <v>283</v>
      </c>
      <c r="F100" s="168" t="s">
        <v>958</v>
      </c>
      <c r="G100" s="169" t="s">
        <v>285</v>
      </c>
      <c r="H100" s="170">
        <v>17.5</v>
      </c>
      <c r="I100" s="171"/>
      <c r="J100" s="172">
        <f>ROUND(I100*H100,2)</f>
        <v>0</v>
      </c>
      <c r="K100" s="173"/>
      <c r="L100" s="39"/>
      <c r="M100" s="174" t="s">
        <v>19</v>
      </c>
      <c r="N100" s="175" t="s">
        <v>46</v>
      </c>
      <c r="O100" s="64"/>
      <c r="P100" s="176">
        <f>O100*H100</f>
        <v>0</v>
      </c>
      <c r="Q100" s="176">
        <v>0.00085</v>
      </c>
      <c r="R100" s="176">
        <f>Q100*H100</f>
        <v>0.014875</v>
      </c>
      <c r="S100" s="176">
        <v>0</v>
      </c>
      <c r="T100" s="177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8" t="s">
        <v>168</v>
      </c>
      <c r="AT100" s="178" t="s">
        <v>164</v>
      </c>
      <c r="AU100" s="178" t="s">
        <v>85</v>
      </c>
      <c r="AY100" s="17" t="s">
        <v>163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7" t="s">
        <v>83</v>
      </c>
      <c r="BK100" s="179">
        <f>ROUND(I100*H100,2)</f>
        <v>0</v>
      </c>
      <c r="BL100" s="17" t="s">
        <v>168</v>
      </c>
      <c r="BM100" s="178" t="s">
        <v>959</v>
      </c>
    </row>
    <row r="101" spans="1:47" s="2" customFormat="1" ht="12">
      <c r="A101" s="34"/>
      <c r="B101" s="35"/>
      <c r="C101" s="36"/>
      <c r="D101" s="197" t="s">
        <v>267</v>
      </c>
      <c r="E101" s="36"/>
      <c r="F101" s="198" t="s">
        <v>960</v>
      </c>
      <c r="G101" s="36"/>
      <c r="H101" s="36"/>
      <c r="I101" s="182"/>
      <c r="J101" s="36"/>
      <c r="K101" s="36"/>
      <c r="L101" s="39"/>
      <c r="M101" s="183"/>
      <c r="N101" s="184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267</v>
      </c>
      <c r="AU101" s="17" t="s">
        <v>85</v>
      </c>
    </row>
    <row r="102" spans="2:51" s="13" customFormat="1" ht="12">
      <c r="B102" s="199"/>
      <c r="C102" s="200"/>
      <c r="D102" s="180" t="s">
        <v>269</v>
      </c>
      <c r="E102" s="201" t="s">
        <v>19</v>
      </c>
      <c r="F102" s="202" t="s">
        <v>961</v>
      </c>
      <c r="G102" s="200"/>
      <c r="H102" s="203">
        <v>17.5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4" customFormat="1" ht="12">
      <c r="B103" s="210"/>
      <c r="C103" s="211"/>
      <c r="D103" s="180" t="s">
        <v>269</v>
      </c>
      <c r="E103" s="212" t="s">
        <v>19</v>
      </c>
      <c r="F103" s="213" t="s">
        <v>271</v>
      </c>
      <c r="G103" s="211"/>
      <c r="H103" s="214">
        <v>17.5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269</v>
      </c>
      <c r="AU103" s="220" t="s">
        <v>85</v>
      </c>
      <c r="AV103" s="14" t="s">
        <v>168</v>
      </c>
      <c r="AW103" s="14" t="s">
        <v>37</v>
      </c>
      <c r="AX103" s="14" t="s">
        <v>83</v>
      </c>
      <c r="AY103" s="220" t="s">
        <v>163</v>
      </c>
    </row>
    <row r="104" spans="1:65" s="2" customFormat="1" ht="24.15" customHeight="1">
      <c r="A104" s="34"/>
      <c r="B104" s="35"/>
      <c r="C104" s="166" t="s">
        <v>194</v>
      </c>
      <c r="D104" s="166" t="s">
        <v>164</v>
      </c>
      <c r="E104" s="167" t="s">
        <v>289</v>
      </c>
      <c r="F104" s="168" t="s">
        <v>290</v>
      </c>
      <c r="G104" s="169" t="s">
        <v>285</v>
      </c>
      <c r="H104" s="170">
        <v>17.5</v>
      </c>
      <c r="I104" s="171"/>
      <c r="J104" s="172">
        <f>ROUND(I104*H104,2)</f>
        <v>0</v>
      </c>
      <c r="K104" s="173"/>
      <c r="L104" s="39"/>
      <c r="M104" s="174" t="s">
        <v>19</v>
      </c>
      <c r="N104" s="175" t="s">
        <v>46</v>
      </c>
      <c r="O104" s="64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78" t="s">
        <v>168</v>
      </c>
      <c r="AT104" s="178" t="s">
        <v>164</v>
      </c>
      <c r="AU104" s="178" t="s">
        <v>85</v>
      </c>
      <c r="AY104" s="17" t="s">
        <v>163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7" t="s">
        <v>83</v>
      </c>
      <c r="BK104" s="179">
        <f>ROUND(I104*H104,2)</f>
        <v>0</v>
      </c>
      <c r="BL104" s="17" t="s">
        <v>168</v>
      </c>
      <c r="BM104" s="178" t="s">
        <v>962</v>
      </c>
    </row>
    <row r="105" spans="1:47" s="2" customFormat="1" ht="12">
      <c r="A105" s="34"/>
      <c r="B105" s="35"/>
      <c r="C105" s="36"/>
      <c r="D105" s="197" t="s">
        <v>267</v>
      </c>
      <c r="E105" s="36"/>
      <c r="F105" s="198" t="s">
        <v>963</v>
      </c>
      <c r="G105" s="36"/>
      <c r="H105" s="36"/>
      <c r="I105" s="182"/>
      <c r="J105" s="36"/>
      <c r="K105" s="36"/>
      <c r="L105" s="39"/>
      <c r="M105" s="183"/>
      <c r="N105" s="184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267</v>
      </c>
      <c r="AU105" s="17" t="s">
        <v>85</v>
      </c>
    </row>
    <row r="106" spans="2:51" s="13" customFormat="1" ht="12">
      <c r="B106" s="199"/>
      <c r="C106" s="200"/>
      <c r="D106" s="180" t="s">
        <v>269</v>
      </c>
      <c r="E106" s="201" t="s">
        <v>19</v>
      </c>
      <c r="F106" s="202" t="s">
        <v>961</v>
      </c>
      <c r="G106" s="200"/>
      <c r="H106" s="203">
        <v>17.5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269</v>
      </c>
      <c r="AU106" s="209" t="s">
        <v>85</v>
      </c>
      <c r="AV106" s="13" t="s">
        <v>85</v>
      </c>
      <c r="AW106" s="13" t="s">
        <v>37</v>
      </c>
      <c r="AX106" s="13" t="s">
        <v>75</v>
      </c>
      <c r="AY106" s="209" t="s">
        <v>163</v>
      </c>
    </row>
    <row r="107" spans="2:51" s="14" customFormat="1" ht="12">
      <c r="B107" s="210"/>
      <c r="C107" s="211"/>
      <c r="D107" s="180" t="s">
        <v>269</v>
      </c>
      <c r="E107" s="212" t="s">
        <v>19</v>
      </c>
      <c r="F107" s="213" t="s">
        <v>271</v>
      </c>
      <c r="G107" s="211"/>
      <c r="H107" s="214">
        <v>17.5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269</v>
      </c>
      <c r="AU107" s="220" t="s">
        <v>85</v>
      </c>
      <c r="AV107" s="14" t="s">
        <v>168</v>
      </c>
      <c r="AW107" s="14" t="s">
        <v>37</v>
      </c>
      <c r="AX107" s="14" t="s">
        <v>83</v>
      </c>
      <c r="AY107" s="220" t="s">
        <v>163</v>
      </c>
    </row>
    <row r="108" spans="1:65" s="2" customFormat="1" ht="37.95" customHeight="1">
      <c r="A108" s="34"/>
      <c r="B108" s="35"/>
      <c r="C108" s="166" t="s">
        <v>203</v>
      </c>
      <c r="D108" s="166" t="s">
        <v>164</v>
      </c>
      <c r="E108" s="167" t="s">
        <v>444</v>
      </c>
      <c r="F108" s="168" t="s">
        <v>445</v>
      </c>
      <c r="G108" s="169" t="s">
        <v>265</v>
      </c>
      <c r="H108" s="170">
        <v>270</v>
      </c>
      <c r="I108" s="171"/>
      <c r="J108" s="172">
        <f>ROUND(I108*H108,2)</f>
        <v>0</v>
      </c>
      <c r="K108" s="173"/>
      <c r="L108" s="39"/>
      <c r="M108" s="174" t="s">
        <v>19</v>
      </c>
      <c r="N108" s="175" t="s">
        <v>46</v>
      </c>
      <c r="O108" s="6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8" t="s">
        <v>168</v>
      </c>
      <c r="AT108" s="178" t="s">
        <v>164</v>
      </c>
      <c r="AU108" s="178" t="s">
        <v>85</v>
      </c>
      <c r="AY108" s="17" t="s">
        <v>163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7" t="s">
        <v>83</v>
      </c>
      <c r="BK108" s="179">
        <f>ROUND(I108*H108,2)</f>
        <v>0</v>
      </c>
      <c r="BL108" s="17" t="s">
        <v>168</v>
      </c>
      <c r="BM108" s="178" t="s">
        <v>964</v>
      </c>
    </row>
    <row r="109" spans="1:47" s="2" customFormat="1" ht="12">
      <c r="A109" s="34"/>
      <c r="B109" s="35"/>
      <c r="C109" s="36"/>
      <c r="D109" s="197" t="s">
        <v>267</v>
      </c>
      <c r="E109" s="36"/>
      <c r="F109" s="198" t="s">
        <v>965</v>
      </c>
      <c r="G109" s="36"/>
      <c r="H109" s="36"/>
      <c r="I109" s="182"/>
      <c r="J109" s="36"/>
      <c r="K109" s="36"/>
      <c r="L109" s="39"/>
      <c r="M109" s="183"/>
      <c r="N109" s="184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267</v>
      </c>
      <c r="AU109" s="17" t="s">
        <v>85</v>
      </c>
    </row>
    <row r="110" spans="2:51" s="13" customFormat="1" ht="12">
      <c r="B110" s="199"/>
      <c r="C110" s="200"/>
      <c r="D110" s="180" t="s">
        <v>269</v>
      </c>
      <c r="E110" s="201" t="s">
        <v>19</v>
      </c>
      <c r="F110" s="202" t="s">
        <v>954</v>
      </c>
      <c r="G110" s="200"/>
      <c r="H110" s="203">
        <v>270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269</v>
      </c>
      <c r="AU110" s="209" t="s">
        <v>85</v>
      </c>
      <c r="AV110" s="13" t="s">
        <v>85</v>
      </c>
      <c r="AW110" s="13" t="s">
        <v>37</v>
      </c>
      <c r="AX110" s="13" t="s">
        <v>75</v>
      </c>
      <c r="AY110" s="209" t="s">
        <v>163</v>
      </c>
    </row>
    <row r="111" spans="2:51" s="14" customFormat="1" ht="12">
      <c r="B111" s="210"/>
      <c r="C111" s="211"/>
      <c r="D111" s="180" t="s">
        <v>269</v>
      </c>
      <c r="E111" s="212" t="s">
        <v>19</v>
      </c>
      <c r="F111" s="213" t="s">
        <v>271</v>
      </c>
      <c r="G111" s="211"/>
      <c r="H111" s="214">
        <v>270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269</v>
      </c>
      <c r="AU111" s="220" t="s">
        <v>85</v>
      </c>
      <c r="AV111" s="14" t="s">
        <v>168</v>
      </c>
      <c r="AW111" s="14" t="s">
        <v>37</v>
      </c>
      <c r="AX111" s="14" t="s">
        <v>83</v>
      </c>
      <c r="AY111" s="220" t="s">
        <v>163</v>
      </c>
    </row>
    <row r="112" spans="1:65" s="2" customFormat="1" ht="37.95" customHeight="1">
      <c r="A112" s="34"/>
      <c r="B112" s="35"/>
      <c r="C112" s="166" t="s">
        <v>208</v>
      </c>
      <c r="D112" s="166" t="s">
        <v>164</v>
      </c>
      <c r="E112" s="167" t="s">
        <v>448</v>
      </c>
      <c r="F112" s="168" t="s">
        <v>449</v>
      </c>
      <c r="G112" s="169" t="s">
        <v>265</v>
      </c>
      <c r="H112" s="170">
        <v>1890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966</v>
      </c>
    </row>
    <row r="113" spans="1:47" s="2" customFormat="1" ht="12">
      <c r="A113" s="34"/>
      <c r="B113" s="35"/>
      <c r="C113" s="36"/>
      <c r="D113" s="197" t="s">
        <v>267</v>
      </c>
      <c r="E113" s="36"/>
      <c r="F113" s="198" t="s">
        <v>967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2:51" s="13" customFormat="1" ht="12">
      <c r="B114" s="199"/>
      <c r="C114" s="200"/>
      <c r="D114" s="180" t="s">
        <v>269</v>
      </c>
      <c r="E114" s="200"/>
      <c r="F114" s="202" t="s">
        <v>968</v>
      </c>
      <c r="G114" s="200"/>
      <c r="H114" s="203">
        <v>1890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4</v>
      </c>
      <c r="AX114" s="13" t="s">
        <v>83</v>
      </c>
      <c r="AY114" s="209" t="s">
        <v>163</v>
      </c>
    </row>
    <row r="115" spans="1:65" s="2" customFormat="1" ht="37.95" customHeight="1">
      <c r="A115" s="34"/>
      <c r="B115" s="35"/>
      <c r="C115" s="166" t="s">
        <v>213</v>
      </c>
      <c r="D115" s="166" t="s">
        <v>164</v>
      </c>
      <c r="E115" s="167" t="s">
        <v>595</v>
      </c>
      <c r="F115" s="168" t="s">
        <v>596</v>
      </c>
      <c r="G115" s="169" t="s">
        <v>265</v>
      </c>
      <c r="H115" s="170">
        <v>34.3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969</v>
      </c>
    </row>
    <row r="116" spans="1:47" s="2" customFormat="1" ht="12">
      <c r="A116" s="34"/>
      <c r="B116" s="35"/>
      <c r="C116" s="36"/>
      <c r="D116" s="197" t="s">
        <v>267</v>
      </c>
      <c r="E116" s="36"/>
      <c r="F116" s="198" t="s">
        <v>970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2">
      <c r="B117" s="199"/>
      <c r="C117" s="200"/>
      <c r="D117" s="180" t="s">
        <v>269</v>
      </c>
      <c r="E117" s="201" t="s">
        <v>19</v>
      </c>
      <c r="F117" s="202" t="s">
        <v>957</v>
      </c>
      <c r="G117" s="200"/>
      <c r="H117" s="203">
        <v>34.3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4" customFormat="1" ht="12">
      <c r="B118" s="210"/>
      <c r="C118" s="211"/>
      <c r="D118" s="180" t="s">
        <v>269</v>
      </c>
      <c r="E118" s="212" t="s">
        <v>19</v>
      </c>
      <c r="F118" s="213" t="s">
        <v>271</v>
      </c>
      <c r="G118" s="211"/>
      <c r="H118" s="214">
        <v>34.3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269</v>
      </c>
      <c r="AU118" s="220" t="s">
        <v>85</v>
      </c>
      <c r="AV118" s="14" t="s">
        <v>168</v>
      </c>
      <c r="AW118" s="14" t="s">
        <v>37</v>
      </c>
      <c r="AX118" s="14" t="s">
        <v>83</v>
      </c>
      <c r="AY118" s="220" t="s">
        <v>163</v>
      </c>
    </row>
    <row r="119" spans="1:65" s="2" customFormat="1" ht="37.95" customHeight="1">
      <c r="A119" s="34"/>
      <c r="B119" s="35"/>
      <c r="C119" s="166" t="s">
        <v>218</v>
      </c>
      <c r="D119" s="166" t="s">
        <v>164</v>
      </c>
      <c r="E119" s="167" t="s">
        <v>599</v>
      </c>
      <c r="F119" s="168" t="s">
        <v>600</v>
      </c>
      <c r="G119" s="169" t="s">
        <v>265</v>
      </c>
      <c r="H119" s="170">
        <v>240.1</v>
      </c>
      <c r="I119" s="171"/>
      <c r="J119" s="172">
        <f>ROUND(I119*H119,2)</f>
        <v>0</v>
      </c>
      <c r="K119" s="173"/>
      <c r="L119" s="39"/>
      <c r="M119" s="174" t="s">
        <v>19</v>
      </c>
      <c r="N119" s="175" t="s">
        <v>46</v>
      </c>
      <c r="O119" s="64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8" t="s">
        <v>168</v>
      </c>
      <c r="AT119" s="178" t="s">
        <v>164</v>
      </c>
      <c r="AU119" s="178" t="s">
        <v>85</v>
      </c>
      <c r="AY119" s="17" t="s">
        <v>163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7" t="s">
        <v>83</v>
      </c>
      <c r="BK119" s="179">
        <f>ROUND(I119*H119,2)</f>
        <v>0</v>
      </c>
      <c r="BL119" s="17" t="s">
        <v>168</v>
      </c>
      <c r="BM119" s="178" t="s">
        <v>971</v>
      </c>
    </row>
    <row r="120" spans="1:47" s="2" customFormat="1" ht="12">
      <c r="A120" s="34"/>
      <c r="B120" s="35"/>
      <c r="C120" s="36"/>
      <c r="D120" s="197" t="s">
        <v>267</v>
      </c>
      <c r="E120" s="36"/>
      <c r="F120" s="198" t="s">
        <v>972</v>
      </c>
      <c r="G120" s="36"/>
      <c r="H120" s="36"/>
      <c r="I120" s="182"/>
      <c r="J120" s="36"/>
      <c r="K120" s="36"/>
      <c r="L120" s="39"/>
      <c r="M120" s="183"/>
      <c r="N120" s="184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267</v>
      </c>
      <c r="AU120" s="17" t="s">
        <v>85</v>
      </c>
    </row>
    <row r="121" spans="2:51" s="13" customFormat="1" ht="12">
      <c r="B121" s="199"/>
      <c r="C121" s="200"/>
      <c r="D121" s="180" t="s">
        <v>269</v>
      </c>
      <c r="E121" s="200"/>
      <c r="F121" s="202" t="s">
        <v>973</v>
      </c>
      <c r="G121" s="200"/>
      <c r="H121" s="203">
        <v>240.1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4</v>
      </c>
      <c r="AX121" s="13" t="s">
        <v>83</v>
      </c>
      <c r="AY121" s="209" t="s">
        <v>163</v>
      </c>
    </row>
    <row r="122" spans="1:65" s="2" customFormat="1" ht="24.15" customHeight="1">
      <c r="A122" s="34"/>
      <c r="B122" s="35"/>
      <c r="C122" s="166" t="s">
        <v>223</v>
      </c>
      <c r="D122" s="166" t="s">
        <v>164</v>
      </c>
      <c r="E122" s="167" t="s">
        <v>655</v>
      </c>
      <c r="F122" s="168" t="s">
        <v>656</v>
      </c>
      <c r="G122" s="169" t="s">
        <v>265</v>
      </c>
      <c r="H122" s="170">
        <v>34.3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974</v>
      </c>
    </row>
    <row r="123" spans="1:47" s="2" customFormat="1" ht="12">
      <c r="A123" s="34"/>
      <c r="B123" s="35"/>
      <c r="C123" s="36"/>
      <c r="D123" s="197" t="s">
        <v>267</v>
      </c>
      <c r="E123" s="36"/>
      <c r="F123" s="198" t="s">
        <v>975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1:47" s="2" customFormat="1" ht="28.8">
      <c r="A124" s="34"/>
      <c r="B124" s="35"/>
      <c r="C124" s="36"/>
      <c r="D124" s="180" t="s">
        <v>170</v>
      </c>
      <c r="E124" s="36"/>
      <c r="F124" s="181" t="s">
        <v>659</v>
      </c>
      <c r="G124" s="36"/>
      <c r="H124" s="36"/>
      <c r="I124" s="182"/>
      <c r="J124" s="36"/>
      <c r="K124" s="36"/>
      <c r="L124" s="39"/>
      <c r="M124" s="183"/>
      <c r="N124" s="184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170</v>
      </c>
      <c r="AU124" s="17" t="s">
        <v>85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957</v>
      </c>
      <c r="G125" s="200"/>
      <c r="H125" s="203">
        <v>34.3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34.3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1:65" s="2" customFormat="1" ht="24.15" customHeight="1">
      <c r="A127" s="34"/>
      <c r="B127" s="35"/>
      <c r="C127" s="166" t="s">
        <v>228</v>
      </c>
      <c r="D127" s="166" t="s">
        <v>164</v>
      </c>
      <c r="E127" s="167" t="s">
        <v>298</v>
      </c>
      <c r="F127" s="168" t="s">
        <v>299</v>
      </c>
      <c r="G127" s="169" t="s">
        <v>265</v>
      </c>
      <c r="H127" s="170">
        <v>34.3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976</v>
      </c>
    </row>
    <row r="128" spans="1:47" s="2" customFormat="1" ht="12">
      <c r="A128" s="34"/>
      <c r="B128" s="35"/>
      <c r="C128" s="36"/>
      <c r="D128" s="197" t="s">
        <v>267</v>
      </c>
      <c r="E128" s="36"/>
      <c r="F128" s="198" t="s">
        <v>977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1:47" s="2" customFormat="1" ht="19.2">
      <c r="A129" s="34"/>
      <c r="B129" s="35"/>
      <c r="C129" s="36"/>
      <c r="D129" s="180" t="s">
        <v>170</v>
      </c>
      <c r="E129" s="36"/>
      <c r="F129" s="181" t="s">
        <v>608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170</v>
      </c>
      <c r="AU129" s="17" t="s">
        <v>85</v>
      </c>
    </row>
    <row r="130" spans="2:51" s="13" customFormat="1" ht="12">
      <c r="B130" s="199"/>
      <c r="C130" s="200"/>
      <c r="D130" s="180" t="s">
        <v>269</v>
      </c>
      <c r="E130" s="201" t="s">
        <v>19</v>
      </c>
      <c r="F130" s="202" t="s">
        <v>957</v>
      </c>
      <c r="G130" s="200"/>
      <c r="H130" s="203">
        <v>34.3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269</v>
      </c>
      <c r="AU130" s="209" t="s">
        <v>85</v>
      </c>
      <c r="AV130" s="13" t="s">
        <v>85</v>
      </c>
      <c r="AW130" s="13" t="s">
        <v>37</v>
      </c>
      <c r="AX130" s="13" t="s">
        <v>75</v>
      </c>
      <c r="AY130" s="209" t="s">
        <v>163</v>
      </c>
    </row>
    <row r="131" spans="2:51" s="14" customFormat="1" ht="12">
      <c r="B131" s="210"/>
      <c r="C131" s="211"/>
      <c r="D131" s="180" t="s">
        <v>269</v>
      </c>
      <c r="E131" s="212" t="s">
        <v>19</v>
      </c>
      <c r="F131" s="213" t="s">
        <v>271</v>
      </c>
      <c r="G131" s="211"/>
      <c r="H131" s="214">
        <v>34.3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269</v>
      </c>
      <c r="AU131" s="220" t="s">
        <v>85</v>
      </c>
      <c r="AV131" s="14" t="s">
        <v>168</v>
      </c>
      <c r="AW131" s="14" t="s">
        <v>37</v>
      </c>
      <c r="AX131" s="14" t="s">
        <v>83</v>
      </c>
      <c r="AY131" s="220" t="s">
        <v>163</v>
      </c>
    </row>
    <row r="132" spans="1:65" s="2" customFormat="1" ht="24.15" customHeight="1">
      <c r="A132" s="34"/>
      <c r="B132" s="35"/>
      <c r="C132" s="166" t="s">
        <v>233</v>
      </c>
      <c r="D132" s="166" t="s">
        <v>164</v>
      </c>
      <c r="E132" s="167" t="s">
        <v>453</v>
      </c>
      <c r="F132" s="168" t="s">
        <v>454</v>
      </c>
      <c r="G132" s="169" t="s">
        <v>265</v>
      </c>
      <c r="H132" s="170">
        <v>304.3</v>
      </c>
      <c r="I132" s="171"/>
      <c r="J132" s="172">
        <f>ROUND(I132*H132,2)</f>
        <v>0</v>
      </c>
      <c r="K132" s="173"/>
      <c r="L132" s="39"/>
      <c r="M132" s="174" t="s">
        <v>19</v>
      </c>
      <c r="N132" s="175" t="s">
        <v>46</v>
      </c>
      <c r="O132" s="6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8" t="s">
        <v>168</v>
      </c>
      <c r="AT132" s="178" t="s">
        <v>164</v>
      </c>
      <c r="AU132" s="178" t="s">
        <v>85</v>
      </c>
      <c r="AY132" s="17" t="s">
        <v>163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7" t="s">
        <v>83</v>
      </c>
      <c r="BK132" s="179">
        <f>ROUND(I132*H132,2)</f>
        <v>0</v>
      </c>
      <c r="BL132" s="17" t="s">
        <v>168</v>
      </c>
      <c r="BM132" s="178" t="s">
        <v>978</v>
      </c>
    </row>
    <row r="133" spans="1:47" s="2" customFormat="1" ht="12">
      <c r="A133" s="34"/>
      <c r="B133" s="35"/>
      <c r="C133" s="36"/>
      <c r="D133" s="197" t="s">
        <v>267</v>
      </c>
      <c r="E133" s="36"/>
      <c r="F133" s="198" t="s">
        <v>979</v>
      </c>
      <c r="G133" s="36"/>
      <c r="H133" s="36"/>
      <c r="I133" s="182"/>
      <c r="J133" s="36"/>
      <c r="K133" s="36"/>
      <c r="L133" s="39"/>
      <c r="M133" s="183"/>
      <c r="N133" s="184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267</v>
      </c>
      <c r="AU133" s="17" t="s">
        <v>85</v>
      </c>
    </row>
    <row r="134" spans="2:51" s="13" customFormat="1" ht="12">
      <c r="B134" s="199"/>
      <c r="C134" s="200"/>
      <c r="D134" s="180" t="s">
        <v>269</v>
      </c>
      <c r="E134" s="201" t="s">
        <v>19</v>
      </c>
      <c r="F134" s="202" t="s">
        <v>957</v>
      </c>
      <c r="G134" s="200"/>
      <c r="H134" s="203">
        <v>34.3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269</v>
      </c>
      <c r="AU134" s="209" t="s">
        <v>85</v>
      </c>
      <c r="AV134" s="13" t="s">
        <v>85</v>
      </c>
      <c r="AW134" s="13" t="s">
        <v>37</v>
      </c>
      <c r="AX134" s="13" t="s">
        <v>75</v>
      </c>
      <c r="AY134" s="209" t="s">
        <v>163</v>
      </c>
    </row>
    <row r="135" spans="2:51" s="13" customFormat="1" ht="12">
      <c r="B135" s="199"/>
      <c r="C135" s="200"/>
      <c r="D135" s="180" t="s">
        <v>269</v>
      </c>
      <c r="E135" s="201" t="s">
        <v>19</v>
      </c>
      <c r="F135" s="202" t="s">
        <v>954</v>
      </c>
      <c r="G135" s="200"/>
      <c r="H135" s="203">
        <v>270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269</v>
      </c>
      <c r="AU135" s="209" t="s">
        <v>85</v>
      </c>
      <c r="AV135" s="13" t="s">
        <v>85</v>
      </c>
      <c r="AW135" s="13" t="s">
        <v>37</v>
      </c>
      <c r="AX135" s="13" t="s">
        <v>75</v>
      </c>
      <c r="AY135" s="209" t="s">
        <v>163</v>
      </c>
    </row>
    <row r="136" spans="2:51" s="14" customFormat="1" ht="12">
      <c r="B136" s="210"/>
      <c r="C136" s="211"/>
      <c r="D136" s="180" t="s">
        <v>269</v>
      </c>
      <c r="E136" s="212" t="s">
        <v>19</v>
      </c>
      <c r="F136" s="213" t="s">
        <v>271</v>
      </c>
      <c r="G136" s="211"/>
      <c r="H136" s="214">
        <v>304.3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269</v>
      </c>
      <c r="AU136" s="220" t="s">
        <v>85</v>
      </c>
      <c r="AV136" s="14" t="s">
        <v>168</v>
      </c>
      <c r="AW136" s="14" t="s">
        <v>37</v>
      </c>
      <c r="AX136" s="14" t="s">
        <v>83</v>
      </c>
      <c r="AY136" s="220" t="s">
        <v>163</v>
      </c>
    </row>
    <row r="137" spans="1:65" s="2" customFormat="1" ht="16.5" customHeight="1">
      <c r="A137" s="34"/>
      <c r="B137" s="35"/>
      <c r="C137" s="166" t="s">
        <v>237</v>
      </c>
      <c r="D137" s="166" t="s">
        <v>164</v>
      </c>
      <c r="E137" s="167" t="s">
        <v>457</v>
      </c>
      <c r="F137" s="168" t="s">
        <v>458</v>
      </c>
      <c r="G137" s="169" t="s">
        <v>265</v>
      </c>
      <c r="H137" s="170">
        <v>304.3</v>
      </c>
      <c r="I137" s="171"/>
      <c r="J137" s="172">
        <f>ROUND(I137*H137,2)</f>
        <v>0</v>
      </c>
      <c r="K137" s="173"/>
      <c r="L137" s="39"/>
      <c r="M137" s="174" t="s">
        <v>19</v>
      </c>
      <c r="N137" s="175" t="s">
        <v>46</v>
      </c>
      <c r="O137" s="64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8" t="s">
        <v>168</v>
      </c>
      <c r="AT137" s="178" t="s">
        <v>164</v>
      </c>
      <c r="AU137" s="178" t="s">
        <v>85</v>
      </c>
      <c r="AY137" s="17" t="s">
        <v>163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83</v>
      </c>
      <c r="BK137" s="179">
        <f>ROUND(I137*H137,2)</f>
        <v>0</v>
      </c>
      <c r="BL137" s="17" t="s">
        <v>168</v>
      </c>
      <c r="BM137" s="178" t="s">
        <v>980</v>
      </c>
    </row>
    <row r="138" spans="1:65" s="2" customFormat="1" ht="24.15" customHeight="1">
      <c r="A138" s="34"/>
      <c r="B138" s="35"/>
      <c r="C138" s="166" t="s">
        <v>8</v>
      </c>
      <c r="D138" s="166" t="s">
        <v>164</v>
      </c>
      <c r="E138" s="167" t="s">
        <v>611</v>
      </c>
      <c r="F138" s="168" t="s">
        <v>612</v>
      </c>
      <c r="G138" s="169" t="s">
        <v>285</v>
      </c>
      <c r="H138" s="170">
        <v>97.4</v>
      </c>
      <c r="I138" s="171"/>
      <c r="J138" s="172">
        <f>ROUND(I138*H138,2)</f>
        <v>0</v>
      </c>
      <c r="K138" s="173"/>
      <c r="L138" s="39"/>
      <c r="M138" s="174" t="s">
        <v>19</v>
      </c>
      <c r="N138" s="175" t="s">
        <v>46</v>
      </c>
      <c r="O138" s="64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8" t="s">
        <v>168</v>
      </c>
      <c r="AT138" s="178" t="s">
        <v>164</v>
      </c>
      <c r="AU138" s="178" t="s">
        <v>85</v>
      </c>
      <c r="AY138" s="17" t="s">
        <v>163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7" t="s">
        <v>83</v>
      </c>
      <c r="BK138" s="179">
        <f>ROUND(I138*H138,2)</f>
        <v>0</v>
      </c>
      <c r="BL138" s="17" t="s">
        <v>168</v>
      </c>
      <c r="BM138" s="178" t="s">
        <v>981</v>
      </c>
    </row>
    <row r="139" spans="1:47" s="2" customFormat="1" ht="12">
      <c r="A139" s="34"/>
      <c r="B139" s="35"/>
      <c r="C139" s="36"/>
      <c r="D139" s="197" t="s">
        <v>267</v>
      </c>
      <c r="E139" s="36"/>
      <c r="F139" s="198" t="s">
        <v>982</v>
      </c>
      <c r="G139" s="36"/>
      <c r="H139" s="36"/>
      <c r="I139" s="182"/>
      <c r="J139" s="36"/>
      <c r="K139" s="36"/>
      <c r="L139" s="39"/>
      <c r="M139" s="183"/>
      <c r="N139" s="184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267</v>
      </c>
      <c r="AU139" s="17" t="s">
        <v>85</v>
      </c>
    </row>
    <row r="140" spans="1:47" s="2" customFormat="1" ht="19.2">
      <c r="A140" s="34"/>
      <c r="B140" s="35"/>
      <c r="C140" s="36"/>
      <c r="D140" s="180" t="s">
        <v>170</v>
      </c>
      <c r="E140" s="36"/>
      <c r="F140" s="181" t="s">
        <v>983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170</v>
      </c>
      <c r="AU140" s="17" t="s">
        <v>85</v>
      </c>
    </row>
    <row r="141" spans="2:51" s="13" customFormat="1" ht="12">
      <c r="B141" s="199"/>
      <c r="C141" s="200"/>
      <c r="D141" s="180" t="s">
        <v>269</v>
      </c>
      <c r="E141" s="201" t="s">
        <v>19</v>
      </c>
      <c r="F141" s="202" t="s">
        <v>984</v>
      </c>
      <c r="G141" s="200"/>
      <c r="H141" s="203">
        <v>97.4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4" customFormat="1" ht="12">
      <c r="B142" s="210"/>
      <c r="C142" s="211"/>
      <c r="D142" s="180" t="s">
        <v>269</v>
      </c>
      <c r="E142" s="212" t="s">
        <v>19</v>
      </c>
      <c r="F142" s="213" t="s">
        <v>271</v>
      </c>
      <c r="G142" s="211"/>
      <c r="H142" s="214">
        <v>97.4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269</v>
      </c>
      <c r="AU142" s="220" t="s">
        <v>85</v>
      </c>
      <c r="AV142" s="14" t="s">
        <v>168</v>
      </c>
      <c r="AW142" s="14" t="s">
        <v>37</v>
      </c>
      <c r="AX142" s="14" t="s">
        <v>83</v>
      </c>
      <c r="AY142" s="220" t="s">
        <v>163</v>
      </c>
    </row>
    <row r="143" spans="2:63" s="11" customFormat="1" ht="22.95" customHeight="1">
      <c r="B143" s="152"/>
      <c r="C143" s="153"/>
      <c r="D143" s="154" t="s">
        <v>74</v>
      </c>
      <c r="E143" s="195" t="s">
        <v>168</v>
      </c>
      <c r="F143" s="195" t="s">
        <v>350</v>
      </c>
      <c r="G143" s="153"/>
      <c r="H143" s="153"/>
      <c r="I143" s="156"/>
      <c r="J143" s="196">
        <f>BK143</f>
        <v>0</v>
      </c>
      <c r="K143" s="153"/>
      <c r="L143" s="158"/>
      <c r="M143" s="159"/>
      <c r="N143" s="160"/>
      <c r="O143" s="160"/>
      <c r="P143" s="161">
        <f>SUM(P144:P163)</f>
        <v>0</v>
      </c>
      <c r="Q143" s="160"/>
      <c r="R143" s="161">
        <f>SUM(R144:R163)</f>
        <v>190.37876</v>
      </c>
      <c r="S143" s="160"/>
      <c r="T143" s="162">
        <f>SUM(T144:T163)</f>
        <v>0</v>
      </c>
      <c r="AR143" s="163" t="s">
        <v>83</v>
      </c>
      <c r="AT143" s="164" t="s">
        <v>74</v>
      </c>
      <c r="AU143" s="164" t="s">
        <v>83</v>
      </c>
      <c r="AY143" s="163" t="s">
        <v>163</v>
      </c>
      <c r="BK143" s="165">
        <f>SUM(BK144:BK163)</f>
        <v>0</v>
      </c>
    </row>
    <row r="144" spans="1:65" s="2" customFormat="1" ht="24.15" customHeight="1">
      <c r="A144" s="34"/>
      <c r="B144" s="35"/>
      <c r="C144" s="166" t="s">
        <v>246</v>
      </c>
      <c r="D144" s="166" t="s">
        <v>164</v>
      </c>
      <c r="E144" s="167" t="s">
        <v>351</v>
      </c>
      <c r="F144" s="168" t="s">
        <v>352</v>
      </c>
      <c r="G144" s="169" t="s">
        <v>265</v>
      </c>
      <c r="H144" s="170">
        <v>25.3</v>
      </c>
      <c r="I144" s="171"/>
      <c r="J144" s="172">
        <f>ROUND(I144*H144,2)</f>
        <v>0</v>
      </c>
      <c r="K144" s="173"/>
      <c r="L144" s="39"/>
      <c r="M144" s="174" t="s">
        <v>19</v>
      </c>
      <c r="N144" s="175" t="s">
        <v>46</v>
      </c>
      <c r="O144" s="64"/>
      <c r="P144" s="176">
        <f>O144*H144</f>
        <v>0</v>
      </c>
      <c r="Q144" s="176">
        <v>2.002</v>
      </c>
      <c r="R144" s="176">
        <f>Q144*H144</f>
        <v>50.6506</v>
      </c>
      <c r="S144" s="176">
        <v>0</v>
      </c>
      <c r="T144" s="17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8" t="s">
        <v>168</v>
      </c>
      <c r="AT144" s="178" t="s">
        <v>164</v>
      </c>
      <c r="AU144" s="178" t="s">
        <v>85</v>
      </c>
      <c r="AY144" s="17" t="s">
        <v>163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7" t="s">
        <v>83</v>
      </c>
      <c r="BK144" s="179">
        <f>ROUND(I144*H144,2)</f>
        <v>0</v>
      </c>
      <c r="BL144" s="17" t="s">
        <v>168</v>
      </c>
      <c r="BM144" s="178" t="s">
        <v>985</v>
      </c>
    </row>
    <row r="145" spans="1:47" s="2" customFormat="1" ht="12">
      <c r="A145" s="34"/>
      <c r="B145" s="35"/>
      <c r="C145" s="36"/>
      <c r="D145" s="197" t="s">
        <v>267</v>
      </c>
      <c r="E145" s="36"/>
      <c r="F145" s="198" t="s">
        <v>986</v>
      </c>
      <c r="G145" s="36"/>
      <c r="H145" s="36"/>
      <c r="I145" s="182"/>
      <c r="J145" s="36"/>
      <c r="K145" s="36"/>
      <c r="L145" s="39"/>
      <c r="M145" s="183"/>
      <c r="N145" s="184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267</v>
      </c>
      <c r="AU145" s="17" t="s">
        <v>85</v>
      </c>
    </row>
    <row r="146" spans="2:51" s="13" customFormat="1" ht="12">
      <c r="B146" s="199"/>
      <c r="C146" s="200"/>
      <c r="D146" s="180" t="s">
        <v>269</v>
      </c>
      <c r="E146" s="201" t="s">
        <v>19</v>
      </c>
      <c r="F146" s="202" t="s">
        <v>987</v>
      </c>
      <c r="G146" s="200"/>
      <c r="H146" s="203">
        <v>25.3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269</v>
      </c>
      <c r="AU146" s="209" t="s">
        <v>85</v>
      </c>
      <c r="AV146" s="13" t="s">
        <v>85</v>
      </c>
      <c r="AW146" s="13" t="s">
        <v>37</v>
      </c>
      <c r="AX146" s="13" t="s">
        <v>75</v>
      </c>
      <c r="AY146" s="209" t="s">
        <v>163</v>
      </c>
    </row>
    <row r="147" spans="2:51" s="14" customFormat="1" ht="12">
      <c r="B147" s="210"/>
      <c r="C147" s="211"/>
      <c r="D147" s="180" t="s">
        <v>269</v>
      </c>
      <c r="E147" s="212" t="s">
        <v>19</v>
      </c>
      <c r="F147" s="213" t="s">
        <v>271</v>
      </c>
      <c r="G147" s="211"/>
      <c r="H147" s="214">
        <v>25.3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269</v>
      </c>
      <c r="AU147" s="220" t="s">
        <v>85</v>
      </c>
      <c r="AV147" s="14" t="s">
        <v>168</v>
      </c>
      <c r="AW147" s="14" t="s">
        <v>37</v>
      </c>
      <c r="AX147" s="14" t="s">
        <v>83</v>
      </c>
      <c r="AY147" s="220" t="s">
        <v>163</v>
      </c>
    </row>
    <row r="148" spans="1:65" s="2" customFormat="1" ht="33" customHeight="1">
      <c r="A148" s="34"/>
      <c r="B148" s="35"/>
      <c r="C148" s="166" t="s">
        <v>360</v>
      </c>
      <c r="D148" s="166" t="s">
        <v>164</v>
      </c>
      <c r="E148" s="167" t="s">
        <v>355</v>
      </c>
      <c r="F148" s="168" t="s">
        <v>356</v>
      </c>
      <c r="G148" s="169" t="s">
        <v>285</v>
      </c>
      <c r="H148" s="170">
        <v>23</v>
      </c>
      <c r="I148" s="171"/>
      <c r="J148" s="172">
        <f>ROUND(I148*H148,2)</f>
        <v>0</v>
      </c>
      <c r="K148" s="173"/>
      <c r="L148" s="39"/>
      <c r="M148" s="174" t="s">
        <v>19</v>
      </c>
      <c r="N148" s="175" t="s">
        <v>46</v>
      </c>
      <c r="O148" s="64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8" t="s">
        <v>168</v>
      </c>
      <c r="AT148" s="178" t="s">
        <v>164</v>
      </c>
      <c r="AU148" s="178" t="s">
        <v>85</v>
      </c>
      <c r="AY148" s="17" t="s">
        <v>163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7" t="s">
        <v>83</v>
      </c>
      <c r="BK148" s="179">
        <f>ROUND(I148*H148,2)</f>
        <v>0</v>
      </c>
      <c r="BL148" s="17" t="s">
        <v>168</v>
      </c>
      <c r="BM148" s="178" t="s">
        <v>988</v>
      </c>
    </row>
    <row r="149" spans="1:47" s="2" customFormat="1" ht="12">
      <c r="A149" s="34"/>
      <c r="B149" s="35"/>
      <c r="C149" s="36"/>
      <c r="D149" s="197" t="s">
        <v>267</v>
      </c>
      <c r="E149" s="36"/>
      <c r="F149" s="198" t="s">
        <v>989</v>
      </c>
      <c r="G149" s="36"/>
      <c r="H149" s="36"/>
      <c r="I149" s="182"/>
      <c r="J149" s="36"/>
      <c r="K149" s="36"/>
      <c r="L149" s="39"/>
      <c r="M149" s="183"/>
      <c r="N149" s="184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267</v>
      </c>
      <c r="AU149" s="17" t="s">
        <v>85</v>
      </c>
    </row>
    <row r="150" spans="2:51" s="13" customFormat="1" ht="12">
      <c r="B150" s="199"/>
      <c r="C150" s="200"/>
      <c r="D150" s="180" t="s">
        <v>269</v>
      </c>
      <c r="E150" s="201" t="s">
        <v>19</v>
      </c>
      <c r="F150" s="202" t="s">
        <v>990</v>
      </c>
      <c r="G150" s="200"/>
      <c r="H150" s="203">
        <v>23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269</v>
      </c>
      <c r="AU150" s="209" t="s">
        <v>85</v>
      </c>
      <c r="AV150" s="13" t="s">
        <v>85</v>
      </c>
      <c r="AW150" s="13" t="s">
        <v>37</v>
      </c>
      <c r="AX150" s="13" t="s">
        <v>75</v>
      </c>
      <c r="AY150" s="209" t="s">
        <v>163</v>
      </c>
    </row>
    <row r="151" spans="2:51" s="14" customFormat="1" ht="12">
      <c r="B151" s="210"/>
      <c r="C151" s="211"/>
      <c r="D151" s="180" t="s">
        <v>269</v>
      </c>
      <c r="E151" s="212" t="s">
        <v>19</v>
      </c>
      <c r="F151" s="213" t="s">
        <v>271</v>
      </c>
      <c r="G151" s="211"/>
      <c r="H151" s="214">
        <v>23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269</v>
      </c>
      <c r="AU151" s="220" t="s">
        <v>85</v>
      </c>
      <c r="AV151" s="14" t="s">
        <v>168</v>
      </c>
      <c r="AW151" s="14" t="s">
        <v>37</v>
      </c>
      <c r="AX151" s="14" t="s">
        <v>83</v>
      </c>
      <c r="AY151" s="220" t="s">
        <v>163</v>
      </c>
    </row>
    <row r="152" spans="1:65" s="2" customFormat="1" ht="24.15" customHeight="1">
      <c r="A152" s="34"/>
      <c r="B152" s="35"/>
      <c r="C152" s="166" t="s">
        <v>176</v>
      </c>
      <c r="D152" s="166" t="s">
        <v>164</v>
      </c>
      <c r="E152" s="167" t="s">
        <v>991</v>
      </c>
      <c r="F152" s="168" t="s">
        <v>992</v>
      </c>
      <c r="G152" s="169" t="s">
        <v>265</v>
      </c>
      <c r="H152" s="170">
        <v>53.7</v>
      </c>
      <c r="I152" s="171"/>
      <c r="J152" s="172">
        <f>ROUND(I152*H152,2)</f>
        <v>0</v>
      </c>
      <c r="K152" s="173"/>
      <c r="L152" s="39"/>
      <c r="M152" s="174" t="s">
        <v>19</v>
      </c>
      <c r="N152" s="175" t="s">
        <v>46</v>
      </c>
      <c r="O152" s="64"/>
      <c r="P152" s="176">
        <f>O152*H152</f>
        <v>0</v>
      </c>
      <c r="Q152" s="176">
        <v>1.9968</v>
      </c>
      <c r="R152" s="176">
        <f>Q152*H152</f>
        <v>107.22816</v>
      </c>
      <c r="S152" s="176">
        <v>0</v>
      </c>
      <c r="T152" s="17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8" t="s">
        <v>168</v>
      </c>
      <c r="AT152" s="178" t="s">
        <v>164</v>
      </c>
      <c r="AU152" s="178" t="s">
        <v>85</v>
      </c>
      <c r="AY152" s="17" t="s">
        <v>163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7" t="s">
        <v>83</v>
      </c>
      <c r="BK152" s="179">
        <f>ROUND(I152*H152,2)</f>
        <v>0</v>
      </c>
      <c r="BL152" s="17" t="s">
        <v>168</v>
      </c>
      <c r="BM152" s="178" t="s">
        <v>993</v>
      </c>
    </row>
    <row r="153" spans="1:47" s="2" customFormat="1" ht="12">
      <c r="A153" s="34"/>
      <c r="B153" s="35"/>
      <c r="C153" s="36"/>
      <c r="D153" s="197" t="s">
        <v>267</v>
      </c>
      <c r="E153" s="36"/>
      <c r="F153" s="198" t="s">
        <v>994</v>
      </c>
      <c r="G153" s="36"/>
      <c r="H153" s="36"/>
      <c r="I153" s="182"/>
      <c r="J153" s="36"/>
      <c r="K153" s="36"/>
      <c r="L153" s="39"/>
      <c r="M153" s="183"/>
      <c r="N153" s="184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267</v>
      </c>
      <c r="AU153" s="17" t="s">
        <v>85</v>
      </c>
    </row>
    <row r="154" spans="2:51" s="13" customFormat="1" ht="12">
      <c r="B154" s="199"/>
      <c r="C154" s="200"/>
      <c r="D154" s="180" t="s">
        <v>269</v>
      </c>
      <c r="E154" s="201" t="s">
        <v>19</v>
      </c>
      <c r="F154" s="202" t="s">
        <v>995</v>
      </c>
      <c r="G154" s="200"/>
      <c r="H154" s="203">
        <v>53.7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4" customFormat="1" ht="12">
      <c r="B155" s="210"/>
      <c r="C155" s="211"/>
      <c r="D155" s="180" t="s">
        <v>269</v>
      </c>
      <c r="E155" s="212" t="s">
        <v>19</v>
      </c>
      <c r="F155" s="213" t="s">
        <v>271</v>
      </c>
      <c r="G155" s="211"/>
      <c r="H155" s="214">
        <v>53.7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269</v>
      </c>
      <c r="AU155" s="220" t="s">
        <v>85</v>
      </c>
      <c r="AV155" s="14" t="s">
        <v>168</v>
      </c>
      <c r="AW155" s="14" t="s">
        <v>37</v>
      </c>
      <c r="AX155" s="14" t="s">
        <v>83</v>
      </c>
      <c r="AY155" s="220" t="s">
        <v>163</v>
      </c>
    </row>
    <row r="156" spans="1:65" s="2" customFormat="1" ht="16.5" customHeight="1">
      <c r="A156" s="34"/>
      <c r="B156" s="35"/>
      <c r="C156" s="166" t="s">
        <v>199</v>
      </c>
      <c r="D156" s="166" t="s">
        <v>164</v>
      </c>
      <c r="E156" s="167" t="s">
        <v>996</v>
      </c>
      <c r="F156" s="168" t="s">
        <v>997</v>
      </c>
      <c r="G156" s="169" t="s">
        <v>285</v>
      </c>
      <c r="H156" s="170">
        <v>97.4</v>
      </c>
      <c r="I156" s="171"/>
      <c r="J156" s="172">
        <f>ROUND(I156*H156,2)</f>
        <v>0</v>
      </c>
      <c r="K156" s="173"/>
      <c r="L156" s="39"/>
      <c r="M156" s="174" t="s">
        <v>19</v>
      </c>
      <c r="N156" s="175" t="s">
        <v>46</v>
      </c>
      <c r="O156" s="64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8" t="s">
        <v>168</v>
      </c>
      <c r="AT156" s="178" t="s">
        <v>164</v>
      </c>
      <c r="AU156" s="178" t="s">
        <v>85</v>
      </c>
      <c r="AY156" s="17" t="s">
        <v>163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7" t="s">
        <v>83</v>
      </c>
      <c r="BK156" s="179">
        <f>ROUND(I156*H156,2)</f>
        <v>0</v>
      </c>
      <c r="BL156" s="17" t="s">
        <v>168</v>
      </c>
      <c r="BM156" s="178" t="s">
        <v>998</v>
      </c>
    </row>
    <row r="157" spans="1:47" s="2" customFormat="1" ht="12">
      <c r="A157" s="34"/>
      <c r="B157" s="35"/>
      <c r="C157" s="36"/>
      <c r="D157" s="197" t="s">
        <v>267</v>
      </c>
      <c r="E157" s="36"/>
      <c r="F157" s="198" t="s">
        <v>999</v>
      </c>
      <c r="G157" s="36"/>
      <c r="H157" s="36"/>
      <c r="I157" s="182"/>
      <c r="J157" s="36"/>
      <c r="K157" s="36"/>
      <c r="L157" s="39"/>
      <c r="M157" s="183"/>
      <c r="N157" s="184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267</v>
      </c>
      <c r="AU157" s="17" t="s">
        <v>85</v>
      </c>
    </row>
    <row r="158" spans="2:51" s="13" customFormat="1" ht="12">
      <c r="B158" s="199"/>
      <c r="C158" s="200"/>
      <c r="D158" s="180" t="s">
        <v>269</v>
      </c>
      <c r="E158" s="201" t="s">
        <v>19</v>
      </c>
      <c r="F158" s="202" t="s">
        <v>984</v>
      </c>
      <c r="G158" s="200"/>
      <c r="H158" s="203">
        <v>97.4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4" customFormat="1" ht="12">
      <c r="B159" s="210"/>
      <c r="C159" s="211"/>
      <c r="D159" s="180" t="s">
        <v>269</v>
      </c>
      <c r="E159" s="212" t="s">
        <v>19</v>
      </c>
      <c r="F159" s="213" t="s">
        <v>271</v>
      </c>
      <c r="G159" s="211"/>
      <c r="H159" s="214">
        <v>97.4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269</v>
      </c>
      <c r="AU159" s="220" t="s">
        <v>85</v>
      </c>
      <c r="AV159" s="14" t="s">
        <v>168</v>
      </c>
      <c r="AW159" s="14" t="s">
        <v>37</v>
      </c>
      <c r="AX159" s="14" t="s">
        <v>83</v>
      </c>
      <c r="AY159" s="220" t="s">
        <v>163</v>
      </c>
    </row>
    <row r="160" spans="1:65" s="2" customFormat="1" ht="16.5" customHeight="1">
      <c r="A160" s="34"/>
      <c r="B160" s="35"/>
      <c r="C160" s="166" t="s">
        <v>189</v>
      </c>
      <c r="D160" s="166" t="s">
        <v>164</v>
      </c>
      <c r="E160" s="167" t="s">
        <v>367</v>
      </c>
      <c r="F160" s="168" t="s">
        <v>1000</v>
      </c>
      <c r="G160" s="169" t="s">
        <v>265</v>
      </c>
      <c r="H160" s="170">
        <v>16.25</v>
      </c>
      <c r="I160" s="171"/>
      <c r="J160" s="172">
        <f>ROUND(I160*H160,2)</f>
        <v>0</v>
      </c>
      <c r="K160" s="173"/>
      <c r="L160" s="39"/>
      <c r="M160" s="174" t="s">
        <v>19</v>
      </c>
      <c r="N160" s="175" t="s">
        <v>46</v>
      </c>
      <c r="O160" s="64"/>
      <c r="P160" s="176">
        <f>O160*H160</f>
        <v>0</v>
      </c>
      <c r="Q160" s="176">
        <v>2</v>
      </c>
      <c r="R160" s="176">
        <f>Q160*H160</f>
        <v>32.5</v>
      </c>
      <c r="S160" s="176">
        <v>0</v>
      </c>
      <c r="T160" s="17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8" t="s">
        <v>168</v>
      </c>
      <c r="AT160" s="178" t="s">
        <v>164</v>
      </c>
      <c r="AU160" s="178" t="s">
        <v>85</v>
      </c>
      <c r="AY160" s="17" t="s">
        <v>163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7" t="s">
        <v>83</v>
      </c>
      <c r="BK160" s="179">
        <f>ROUND(I160*H160,2)</f>
        <v>0</v>
      </c>
      <c r="BL160" s="17" t="s">
        <v>168</v>
      </c>
      <c r="BM160" s="178" t="s">
        <v>1001</v>
      </c>
    </row>
    <row r="161" spans="1:47" s="2" customFormat="1" ht="48">
      <c r="A161" s="34"/>
      <c r="B161" s="35"/>
      <c r="C161" s="36"/>
      <c r="D161" s="180" t="s">
        <v>170</v>
      </c>
      <c r="E161" s="36"/>
      <c r="F161" s="181" t="s">
        <v>370</v>
      </c>
      <c r="G161" s="36"/>
      <c r="H161" s="36"/>
      <c r="I161" s="182"/>
      <c r="J161" s="36"/>
      <c r="K161" s="36"/>
      <c r="L161" s="39"/>
      <c r="M161" s="183"/>
      <c r="N161" s="184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170</v>
      </c>
      <c r="AU161" s="17" t="s">
        <v>85</v>
      </c>
    </row>
    <row r="162" spans="2:51" s="13" customFormat="1" ht="12">
      <c r="B162" s="199"/>
      <c r="C162" s="200"/>
      <c r="D162" s="180" t="s">
        <v>269</v>
      </c>
      <c r="E162" s="201" t="s">
        <v>19</v>
      </c>
      <c r="F162" s="202" t="s">
        <v>1002</v>
      </c>
      <c r="G162" s="200"/>
      <c r="H162" s="203">
        <v>16.25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269</v>
      </c>
      <c r="AU162" s="209" t="s">
        <v>85</v>
      </c>
      <c r="AV162" s="13" t="s">
        <v>85</v>
      </c>
      <c r="AW162" s="13" t="s">
        <v>37</v>
      </c>
      <c r="AX162" s="13" t="s">
        <v>75</v>
      </c>
      <c r="AY162" s="209" t="s">
        <v>163</v>
      </c>
    </row>
    <row r="163" spans="2:51" s="14" customFormat="1" ht="12">
      <c r="B163" s="210"/>
      <c r="C163" s="211"/>
      <c r="D163" s="180" t="s">
        <v>269</v>
      </c>
      <c r="E163" s="212" t="s">
        <v>19</v>
      </c>
      <c r="F163" s="213" t="s">
        <v>271</v>
      </c>
      <c r="G163" s="211"/>
      <c r="H163" s="214">
        <v>16.25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269</v>
      </c>
      <c r="AU163" s="220" t="s">
        <v>85</v>
      </c>
      <c r="AV163" s="14" t="s">
        <v>168</v>
      </c>
      <c r="AW163" s="14" t="s">
        <v>37</v>
      </c>
      <c r="AX163" s="14" t="s">
        <v>83</v>
      </c>
      <c r="AY163" s="220" t="s">
        <v>163</v>
      </c>
    </row>
    <row r="164" spans="2:63" s="11" customFormat="1" ht="22.95" customHeight="1">
      <c r="B164" s="152"/>
      <c r="C164" s="153"/>
      <c r="D164" s="154" t="s">
        <v>74</v>
      </c>
      <c r="E164" s="195" t="s">
        <v>434</v>
      </c>
      <c r="F164" s="195" t="s">
        <v>435</v>
      </c>
      <c r="G164" s="153"/>
      <c r="H164" s="153"/>
      <c r="I164" s="156"/>
      <c r="J164" s="196">
        <f>BK164</f>
        <v>0</v>
      </c>
      <c r="K164" s="153"/>
      <c r="L164" s="158"/>
      <c r="M164" s="159"/>
      <c r="N164" s="160"/>
      <c r="O164" s="160"/>
      <c r="P164" s="161">
        <f>SUM(P165:P166)</f>
        <v>0</v>
      </c>
      <c r="Q164" s="160"/>
      <c r="R164" s="161">
        <f>SUM(R165:R166)</f>
        <v>0</v>
      </c>
      <c r="S164" s="160"/>
      <c r="T164" s="162">
        <f>SUM(T165:T166)</f>
        <v>0</v>
      </c>
      <c r="AR164" s="163" t="s">
        <v>83</v>
      </c>
      <c r="AT164" s="164" t="s">
        <v>74</v>
      </c>
      <c r="AU164" s="164" t="s">
        <v>83</v>
      </c>
      <c r="AY164" s="163" t="s">
        <v>163</v>
      </c>
      <c r="BK164" s="165">
        <f>SUM(BK165:BK166)</f>
        <v>0</v>
      </c>
    </row>
    <row r="165" spans="1:65" s="2" customFormat="1" ht="21.75" customHeight="1">
      <c r="A165" s="34"/>
      <c r="B165" s="35"/>
      <c r="C165" s="166" t="s">
        <v>7</v>
      </c>
      <c r="D165" s="166" t="s">
        <v>164</v>
      </c>
      <c r="E165" s="167" t="s">
        <v>437</v>
      </c>
      <c r="F165" s="168" t="s">
        <v>438</v>
      </c>
      <c r="G165" s="169" t="s">
        <v>328</v>
      </c>
      <c r="H165" s="170">
        <v>190.394</v>
      </c>
      <c r="I165" s="171"/>
      <c r="J165" s="172">
        <f>ROUND(I165*H165,2)</f>
        <v>0</v>
      </c>
      <c r="K165" s="173"/>
      <c r="L165" s="39"/>
      <c r="M165" s="174" t="s">
        <v>19</v>
      </c>
      <c r="N165" s="175" t="s">
        <v>46</v>
      </c>
      <c r="O165" s="64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8" t="s">
        <v>168</v>
      </c>
      <c r="AT165" s="178" t="s">
        <v>164</v>
      </c>
      <c r="AU165" s="178" t="s">
        <v>85</v>
      </c>
      <c r="AY165" s="17" t="s">
        <v>163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7" t="s">
        <v>83</v>
      </c>
      <c r="BK165" s="179">
        <f>ROUND(I165*H165,2)</f>
        <v>0</v>
      </c>
      <c r="BL165" s="17" t="s">
        <v>168</v>
      </c>
      <c r="BM165" s="178" t="s">
        <v>1003</v>
      </c>
    </row>
    <row r="166" spans="1:47" s="2" customFormat="1" ht="12">
      <c r="A166" s="34"/>
      <c r="B166" s="35"/>
      <c r="C166" s="36"/>
      <c r="D166" s="197" t="s">
        <v>267</v>
      </c>
      <c r="E166" s="36"/>
      <c r="F166" s="198" t="s">
        <v>1004</v>
      </c>
      <c r="G166" s="36"/>
      <c r="H166" s="36"/>
      <c r="I166" s="182"/>
      <c r="J166" s="36"/>
      <c r="K166" s="36"/>
      <c r="L166" s="39"/>
      <c r="M166" s="185"/>
      <c r="N166" s="186"/>
      <c r="O166" s="187"/>
      <c r="P166" s="187"/>
      <c r="Q166" s="187"/>
      <c r="R166" s="187"/>
      <c r="S166" s="187"/>
      <c r="T166" s="188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267</v>
      </c>
      <c r="AU166" s="17" t="s">
        <v>85</v>
      </c>
    </row>
    <row r="167" spans="1:31" s="2" customFormat="1" ht="6.9" customHeight="1">
      <c r="A167" s="34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39"/>
      <c r="M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</sheetData>
  <sheetProtection algorithmName="SHA-512" hashValue="hf1YBgla/+tMIZ1xGRheNIzZppi/9dI6UzYPf6eGp+/aJ39FQADImC5QEGukVpWjk3cYv0NZ1nmQro+3yRrIQA==" saltValue="/I5IC2zVY4bMKj8JQQFSKA==" spinCount="100000" sheet="1" objects="1" scenarios="1" formatColumns="0" formatRows="0" autoFilter="0"/>
  <autoFilter ref="C82:K16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1/129253201"/>
    <hyperlink ref="F97" r:id="rId2" display="https://podminky.urs.cz/item/CS_URS_2021_01/132351103"/>
    <hyperlink ref="F101" r:id="rId3" display="https://podminky.urs.cz/item/CS_URS_2021_01/151101102"/>
    <hyperlink ref="F105" r:id="rId4" display="https://podminky.urs.cz/item/CS_URS_2021_01/151101112"/>
    <hyperlink ref="F109" r:id="rId5" display="https://podminky.urs.cz/item/CS_URS_2021_01/162751117"/>
    <hyperlink ref="F113" r:id="rId6" display="https://podminky.urs.cz/item/CS_URS_2021_01/162751119"/>
    <hyperlink ref="F116" r:id="rId7" display="https://podminky.urs.cz/item/CS_URS_2021_01/162751137"/>
    <hyperlink ref="F120" r:id="rId8" display="https://podminky.urs.cz/item/CS_URS_2021_01/162751139"/>
    <hyperlink ref="F123" r:id="rId9" display="https://podminky.urs.cz/item/CS_URS_2021_01/167151103"/>
    <hyperlink ref="F128" r:id="rId10" display="https://podminky.urs.cz/item/CS_URS_2021_01/171151112"/>
    <hyperlink ref="F133" r:id="rId11" display="https://podminky.urs.cz/item/CS_URS_2021_01/171251201"/>
    <hyperlink ref="F139" r:id="rId12" display="https://podminky.urs.cz/item/CS_URS_2021_01/182151112"/>
    <hyperlink ref="F145" r:id="rId13" display="https://podminky.urs.cz/item/CS_URS_2021_01/462514161"/>
    <hyperlink ref="F149" r:id="rId14" display="https://podminky.urs.cz/item/CS_URS_2021_01/462514169"/>
    <hyperlink ref="F153" r:id="rId15" display="https://podminky.urs.cz/item/CS_URS_2021_01/463212111"/>
    <hyperlink ref="F157" r:id="rId16" display="https://podminky.urs.cz/item/CS_URS_2021_01/463212191"/>
    <hyperlink ref="F166" r:id="rId17" display="https://podminky.urs.cz/item/CS_URS_2021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136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1005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943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">
        <v>34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35</v>
      </c>
      <c r="F21" s="34"/>
      <c r="G21" s="34"/>
      <c r="H21" s="34"/>
      <c r="I21" s="105" t="s">
        <v>29</v>
      </c>
      <c r="J21" s="107" t="s">
        <v>36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ROUND((SUM(BE83:BE124)),2)</f>
        <v>0</v>
      </c>
      <c r="G33" s="34"/>
      <c r="H33" s="34"/>
      <c r="I33" s="118">
        <v>0.21</v>
      </c>
      <c r="J33" s="117">
        <f>ROUND(((SUM(BE83:BE124))*I33),2)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ROUND((SUM(BF83:BF124)),2)</f>
        <v>0</v>
      </c>
      <c r="G34" s="34"/>
      <c r="H34" s="34"/>
      <c r="I34" s="118">
        <v>0.15</v>
      </c>
      <c r="J34" s="117">
        <f>ROUND(((SUM(BF83:BF124))*I34),2)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ROUND((SUM(BG83:BG124)),2)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ROUND((SUM(BH83:BH124)),2)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ROUND((SUM(BI83:BI124)),2)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051_PŠ - SO 05 - ř.km 30,095 - 30,197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KN Rejhotice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255</v>
      </c>
      <c r="E62" s="192"/>
      <c r="F62" s="192"/>
      <c r="G62" s="192"/>
      <c r="H62" s="192"/>
      <c r="I62" s="192"/>
      <c r="J62" s="193">
        <f>J115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J122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7" t="str">
        <f>E7</f>
        <v>Desná, Loučná nad Desnou - oprava zdí a koryta toku</v>
      </c>
      <c r="F73" s="358"/>
      <c r="G73" s="358"/>
      <c r="H73" s="35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52" t="str">
        <f>E9</f>
        <v>051_PŠ - SO 05 - ř.km 30,095 - 30,197</v>
      </c>
      <c r="F75" s="356"/>
      <c r="G75" s="356"/>
      <c r="H75" s="35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KN Rejhotice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95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117.18222</v>
      </c>
      <c r="S83" s="72"/>
      <c r="T83" s="150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P85+P115+P122</f>
        <v>0</v>
      </c>
      <c r="Q84" s="160"/>
      <c r="R84" s="161">
        <f>R85+R115+R122</f>
        <v>117.18222</v>
      </c>
      <c r="S84" s="160"/>
      <c r="T84" s="162">
        <f>T85+T115+T122</f>
        <v>0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BK85+BK115+BK122</f>
        <v>0</v>
      </c>
    </row>
    <row r="85" spans="2:63" s="11" customFormat="1" ht="22.95" customHeight="1">
      <c r="B85" s="152"/>
      <c r="C85" s="153"/>
      <c r="D85" s="154" t="s">
        <v>74</v>
      </c>
      <c r="E85" s="195" t="s">
        <v>83</v>
      </c>
      <c r="F85" s="195" t="s">
        <v>261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SUM(P86:P114)</f>
        <v>0</v>
      </c>
      <c r="Q85" s="160"/>
      <c r="R85" s="161">
        <f>SUM(R86:R114)</f>
        <v>0.06222</v>
      </c>
      <c r="S85" s="160"/>
      <c r="T85" s="162">
        <f>SUM(T86:T114)</f>
        <v>0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SUM(BK86:BK114)</f>
        <v>0</v>
      </c>
    </row>
    <row r="86" spans="1:65" s="2" customFormat="1" ht="24.15" customHeight="1">
      <c r="A86" s="34"/>
      <c r="B86" s="35"/>
      <c r="C86" s="166" t="s">
        <v>83</v>
      </c>
      <c r="D86" s="166" t="s">
        <v>164</v>
      </c>
      <c r="E86" s="167" t="s">
        <v>949</v>
      </c>
      <c r="F86" s="168" t="s">
        <v>201</v>
      </c>
      <c r="G86" s="169" t="s">
        <v>167</v>
      </c>
      <c r="H86" s="170">
        <v>1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1006</v>
      </c>
    </row>
    <row r="87" spans="1:65" s="2" customFormat="1" ht="33" customHeight="1">
      <c r="A87" s="34"/>
      <c r="B87" s="35"/>
      <c r="C87" s="166" t="s">
        <v>180</v>
      </c>
      <c r="D87" s="166" t="s">
        <v>164</v>
      </c>
      <c r="E87" s="167" t="s">
        <v>1007</v>
      </c>
      <c r="F87" s="168" t="s">
        <v>1008</v>
      </c>
      <c r="G87" s="169" t="s">
        <v>265</v>
      </c>
      <c r="H87" s="170">
        <v>58.56</v>
      </c>
      <c r="I87" s="171"/>
      <c r="J87" s="172">
        <f>ROUND(I87*H87,2)</f>
        <v>0</v>
      </c>
      <c r="K87" s="173"/>
      <c r="L87" s="39"/>
      <c r="M87" s="174" t="s">
        <v>19</v>
      </c>
      <c r="N87" s="175" t="s">
        <v>46</v>
      </c>
      <c r="O87" s="64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78" t="s">
        <v>168</v>
      </c>
      <c r="AT87" s="178" t="s">
        <v>164</v>
      </c>
      <c r="AU87" s="178" t="s">
        <v>85</v>
      </c>
      <c r="AY87" s="17" t="s">
        <v>163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7" t="s">
        <v>83</v>
      </c>
      <c r="BK87" s="179">
        <f>ROUND(I87*H87,2)</f>
        <v>0</v>
      </c>
      <c r="BL87" s="17" t="s">
        <v>168</v>
      </c>
      <c r="BM87" s="178" t="s">
        <v>1009</v>
      </c>
    </row>
    <row r="88" spans="1:47" s="2" customFormat="1" ht="12">
      <c r="A88" s="34"/>
      <c r="B88" s="35"/>
      <c r="C88" s="36"/>
      <c r="D88" s="197" t="s">
        <v>267</v>
      </c>
      <c r="E88" s="36"/>
      <c r="F88" s="198" t="s">
        <v>1010</v>
      </c>
      <c r="G88" s="36"/>
      <c r="H88" s="36"/>
      <c r="I88" s="182"/>
      <c r="J88" s="36"/>
      <c r="K88" s="36"/>
      <c r="L88" s="39"/>
      <c r="M88" s="183"/>
      <c r="N88" s="184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267</v>
      </c>
      <c r="AU88" s="17" t="s">
        <v>85</v>
      </c>
    </row>
    <row r="89" spans="2:51" s="13" customFormat="1" ht="12">
      <c r="B89" s="199"/>
      <c r="C89" s="200"/>
      <c r="D89" s="180" t="s">
        <v>269</v>
      </c>
      <c r="E89" s="201" t="s">
        <v>19</v>
      </c>
      <c r="F89" s="202" t="s">
        <v>1011</v>
      </c>
      <c r="G89" s="200"/>
      <c r="H89" s="203">
        <v>58.56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269</v>
      </c>
      <c r="AU89" s="209" t="s">
        <v>85</v>
      </c>
      <c r="AV89" s="13" t="s">
        <v>85</v>
      </c>
      <c r="AW89" s="13" t="s">
        <v>37</v>
      </c>
      <c r="AX89" s="13" t="s">
        <v>75</v>
      </c>
      <c r="AY89" s="209" t="s">
        <v>163</v>
      </c>
    </row>
    <row r="90" spans="2:51" s="14" customFormat="1" ht="12">
      <c r="B90" s="210"/>
      <c r="C90" s="211"/>
      <c r="D90" s="180" t="s">
        <v>269</v>
      </c>
      <c r="E90" s="212" t="s">
        <v>19</v>
      </c>
      <c r="F90" s="213" t="s">
        <v>271</v>
      </c>
      <c r="G90" s="211"/>
      <c r="H90" s="214">
        <v>58.56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269</v>
      </c>
      <c r="AU90" s="220" t="s">
        <v>85</v>
      </c>
      <c r="AV90" s="14" t="s">
        <v>168</v>
      </c>
      <c r="AW90" s="14" t="s">
        <v>37</v>
      </c>
      <c r="AX90" s="14" t="s">
        <v>83</v>
      </c>
      <c r="AY90" s="220" t="s">
        <v>163</v>
      </c>
    </row>
    <row r="91" spans="1:65" s="2" customFormat="1" ht="21.75" customHeight="1">
      <c r="A91" s="34"/>
      <c r="B91" s="35"/>
      <c r="C91" s="166" t="s">
        <v>162</v>
      </c>
      <c r="D91" s="166" t="s">
        <v>164</v>
      </c>
      <c r="E91" s="167" t="s">
        <v>283</v>
      </c>
      <c r="F91" s="168" t="s">
        <v>958</v>
      </c>
      <c r="G91" s="169" t="s">
        <v>285</v>
      </c>
      <c r="H91" s="170">
        <v>73.2</v>
      </c>
      <c r="I91" s="171"/>
      <c r="J91" s="172">
        <f>ROUND(I91*H91,2)</f>
        <v>0</v>
      </c>
      <c r="K91" s="173"/>
      <c r="L91" s="39"/>
      <c r="M91" s="174" t="s">
        <v>19</v>
      </c>
      <c r="N91" s="175" t="s">
        <v>46</v>
      </c>
      <c r="O91" s="64"/>
      <c r="P91" s="176">
        <f>O91*H91</f>
        <v>0</v>
      </c>
      <c r="Q91" s="176">
        <v>0.00085</v>
      </c>
      <c r="R91" s="176">
        <f>Q91*H91</f>
        <v>0.06222</v>
      </c>
      <c r="S91" s="176">
        <v>0</v>
      </c>
      <c r="T91" s="17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8" t="s">
        <v>168</v>
      </c>
      <c r="AT91" s="178" t="s">
        <v>164</v>
      </c>
      <c r="AU91" s="178" t="s">
        <v>85</v>
      </c>
      <c r="AY91" s="17" t="s">
        <v>163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7" t="s">
        <v>83</v>
      </c>
      <c r="BK91" s="179">
        <f>ROUND(I91*H91,2)</f>
        <v>0</v>
      </c>
      <c r="BL91" s="17" t="s">
        <v>168</v>
      </c>
      <c r="BM91" s="178" t="s">
        <v>1012</v>
      </c>
    </row>
    <row r="92" spans="1:47" s="2" customFormat="1" ht="12">
      <c r="A92" s="34"/>
      <c r="B92" s="35"/>
      <c r="C92" s="36"/>
      <c r="D92" s="197" t="s">
        <v>267</v>
      </c>
      <c r="E92" s="36"/>
      <c r="F92" s="198" t="s">
        <v>960</v>
      </c>
      <c r="G92" s="36"/>
      <c r="H92" s="36"/>
      <c r="I92" s="182"/>
      <c r="J92" s="36"/>
      <c r="K92" s="36"/>
      <c r="L92" s="39"/>
      <c r="M92" s="183"/>
      <c r="N92" s="184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267</v>
      </c>
      <c r="AU92" s="17" t="s">
        <v>85</v>
      </c>
    </row>
    <row r="93" spans="2:51" s="13" customFormat="1" ht="12">
      <c r="B93" s="199"/>
      <c r="C93" s="200"/>
      <c r="D93" s="180" t="s">
        <v>269</v>
      </c>
      <c r="E93" s="201" t="s">
        <v>19</v>
      </c>
      <c r="F93" s="202" t="s">
        <v>1013</v>
      </c>
      <c r="G93" s="200"/>
      <c r="H93" s="203">
        <v>73.2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269</v>
      </c>
      <c r="AU93" s="209" t="s">
        <v>85</v>
      </c>
      <c r="AV93" s="13" t="s">
        <v>85</v>
      </c>
      <c r="AW93" s="13" t="s">
        <v>37</v>
      </c>
      <c r="AX93" s="13" t="s">
        <v>75</v>
      </c>
      <c r="AY93" s="209" t="s">
        <v>163</v>
      </c>
    </row>
    <row r="94" spans="2:51" s="14" customFormat="1" ht="12">
      <c r="B94" s="210"/>
      <c r="C94" s="211"/>
      <c r="D94" s="180" t="s">
        <v>269</v>
      </c>
      <c r="E94" s="212" t="s">
        <v>19</v>
      </c>
      <c r="F94" s="213" t="s">
        <v>271</v>
      </c>
      <c r="G94" s="211"/>
      <c r="H94" s="214">
        <v>73.2</v>
      </c>
      <c r="I94" s="215"/>
      <c r="J94" s="211"/>
      <c r="K94" s="211"/>
      <c r="L94" s="216"/>
      <c r="M94" s="217"/>
      <c r="N94" s="218"/>
      <c r="O94" s="218"/>
      <c r="P94" s="218"/>
      <c r="Q94" s="218"/>
      <c r="R94" s="218"/>
      <c r="S94" s="218"/>
      <c r="T94" s="219"/>
      <c r="AT94" s="220" t="s">
        <v>269</v>
      </c>
      <c r="AU94" s="220" t="s">
        <v>85</v>
      </c>
      <c r="AV94" s="14" t="s">
        <v>168</v>
      </c>
      <c r="AW94" s="14" t="s">
        <v>37</v>
      </c>
      <c r="AX94" s="14" t="s">
        <v>83</v>
      </c>
      <c r="AY94" s="220" t="s">
        <v>163</v>
      </c>
    </row>
    <row r="95" spans="1:65" s="2" customFormat="1" ht="24.15" customHeight="1">
      <c r="A95" s="34"/>
      <c r="B95" s="35"/>
      <c r="C95" s="166" t="s">
        <v>194</v>
      </c>
      <c r="D95" s="166" t="s">
        <v>164</v>
      </c>
      <c r="E95" s="167" t="s">
        <v>289</v>
      </c>
      <c r="F95" s="168" t="s">
        <v>290</v>
      </c>
      <c r="G95" s="169" t="s">
        <v>285</v>
      </c>
      <c r="H95" s="170">
        <v>73.2</v>
      </c>
      <c r="I95" s="171"/>
      <c r="J95" s="172">
        <f>ROUND(I95*H95,2)</f>
        <v>0</v>
      </c>
      <c r="K95" s="173"/>
      <c r="L95" s="39"/>
      <c r="M95" s="174" t="s">
        <v>19</v>
      </c>
      <c r="N95" s="175" t="s">
        <v>46</v>
      </c>
      <c r="O95" s="6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78" t="s">
        <v>168</v>
      </c>
      <c r="AT95" s="178" t="s">
        <v>164</v>
      </c>
      <c r="AU95" s="178" t="s">
        <v>85</v>
      </c>
      <c r="AY95" s="17" t="s">
        <v>163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7" t="s">
        <v>83</v>
      </c>
      <c r="BK95" s="179">
        <f>ROUND(I95*H95,2)</f>
        <v>0</v>
      </c>
      <c r="BL95" s="17" t="s">
        <v>168</v>
      </c>
      <c r="BM95" s="178" t="s">
        <v>1014</v>
      </c>
    </row>
    <row r="96" spans="1:47" s="2" customFormat="1" ht="12">
      <c r="A96" s="34"/>
      <c r="B96" s="35"/>
      <c r="C96" s="36"/>
      <c r="D96" s="197" t="s">
        <v>267</v>
      </c>
      <c r="E96" s="36"/>
      <c r="F96" s="198" t="s">
        <v>963</v>
      </c>
      <c r="G96" s="36"/>
      <c r="H96" s="36"/>
      <c r="I96" s="182"/>
      <c r="J96" s="36"/>
      <c r="K96" s="36"/>
      <c r="L96" s="39"/>
      <c r="M96" s="183"/>
      <c r="N96" s="184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267</v>
      </c>
      <c r="AU96" s="17" t="s">
        <v>85</v>
      </c>
    </row>
    <row r="97" spans="2:51" s="13" customFormat="1" ht="12">
      <c r="B97" s="199"/>
      <c r="C97" s="200"/>
      <c r="D97" s="180" t="s">
        <v>269</v>
      </c>
      <c r="E97" s="201" t="s">
        <v>19</v>
      </c>
      <c r="F97" s="202" t="s">
        <v>1013</v>
      </c>
      <c r="G97" s="200"/>
      <c r="H97" s="203">
        <v>73.2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269</v>
      </c>
      <c r="AU97" s="209" t="s">
        <v>85</v>
      </c>
      <c r="AV97" s="13" t="s">
        <v>85</v>
      </c>
      <c r="AW97" s="13" t="s">
        <v>37</v>
      </c>
      <c r="AX97" s="13" t="s">
        <v>75</v>
      </c>
      <c r="AY97" s="209" t="s">
        <v>163</v>
      </c>
    </row>
    <row r="98" spans="2:51" s="14" customFormat="1" ht="12">
      <c r="B98" s="210"/>
      <c r="C98" s="211"/>
      <c r="D98" s="180" t="s">
        <v>269</v>
      </c>
      <c r="E98" s="212" t="s">
        <v>19</v>
      </c>
      <c r="F98" s="213" t="s">
        <v>271</v>
      </c>
      <c r="G98" s="211"/>
      <c r="H98" s="214">
        <v>73.2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269</v>
      </c>
      <c r="AU98" s="220" t="s">
        <v>85</v>
      </c>
      <c r="AV98" s="14" t="s">
        <v>168</v>
      </c>
      <c r="AW98" s="14" t="s">
        <v>37</v>
      </c>
      <c r="AX98" s="14" t="s">
        <v>83</v>
      </c>
      <c r="AY98" s="220" t="s">
        <v>163</v>
      </c>
    </row>
    <row r="99" spans="1:65" s="2" customFormat="1" ht="37.95" customHeight="1">
      <c r="A99" s="34"/>
      <c r="B99" s="35"/>
      <c r="C99" s="166" t="s">
        <v>203</v>
      </c>
      <c r="D99" s="166" t="s">
        <v>164</v>
      </c>
      <c r="E99" s="167" t="s">
        <v>595</v>
      </c>
      <c r="F99" s="168" t="s">
        <v>596</v>
      </c>
      <c r="G99" s="169" t="s">
        <v>265</v>
      </c>
      <c r="H99" s="170">
        <v>58.56</v>
      </c>
      <c r="I99" s="171"/>
      <c r="J99" s="172">
        <f>ROUND(I99*H99,2)</f>
        <v>0</v>
      </c>
      <c r="K99" s="173"/>
      <c r="L99" s="39"/>
      <c r="M99" s="174" t="s">
        <v>19</v>
      </c>
      <c r="N99" s="175" t="s">
        <v>46</v>
      </c>
      <c r="O99" s="6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8" t="s">
        <v>168</v>
      </c>
      <c r="AT99" s="178" t="s">
        <v>164</v>
      </c>
      <c r="AU99" s="178" t="s">
        <v>85</v>
      </c>
      <c r="AY99" s="17" t="s">
        <v>163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7" t="s">
        <v>83</v>
      </c>
      <c r="BK99" s="179">
        <f>ROUND(I99*H99,2)</f>
        <v>0</v>
      </c>
      <c r="BL99" s="17" t="s">
        <v>168</v>
      </c>
      <c r="BM99" s="178" t="s">
        <v>1015</v>
      </c>
    </row>
    <row r="100" spans="1:47" s="2" customFormat="1" ht="12">
      <c r="A100" s="34"/>
      <c r="B100" s="35"/>
      <c r="C100" s="36"/>
      <c r="D100" s="197" t="s">
        <v>267</v>
      </c>
      <c r="E100" s="36"/>
      <c r="F100" s="198" t="s">
        <v>970</v>
      </c>
      <c r="G100" s="36"/>
      <c r="H100" s="36"/>
      <c r="I100" s="182"/>
      <c r="J100" s="36"/>
      <c r="K100" s="36"/>
      <c r="L100" s="39"/>
      <c r="M100" s="183"/>
      <c r="N100" s="184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267</v>
      </c>
      <c r="AU100" s="17" t="s">
        <v>85</v>
      </c>
    </row>
    <row r="101" spans="2:51" s="13" customFormat="1" ht="12">
      <c r="B101" s="199"/>
      <c r="C101" s="200"/>
      <c r="D101" s="180" t="s">
        <v>269</v>
      </c>
      <c r="E101" s="201" t="s">
        <v>19</v>
      </c>
      <c r="F101" s="202" t="s">
        <v>1011</v>
      </c>
      <c r="G101" s="200"/>
      <c r="H101" s="203">
        <v>58.56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37</v>
      </c>
      <c r="AX101" s="13" t="s">
        <v>75</v>
      </c>
      <c r="AY101" s="209" t="s">
        <v>163</v>
      </c>
    </row>
    <row r="102" spans="2:51" s="14" customFormat="1" ht="12">
      <c r="B102" s="210"/>
      <c r="C102" s="211"/>
      <c r="D102" s="180" t="s">
        <v>269</v>
      </c>
      <c r="E102" s="212" t="s">
        <v>19</v>
      </c>
      <c r="F102" s="213" t="s">
        <v>271</v>
      </c>
      <c r="G102" s="211"/>
      <c r="H102" s="214">
        <v>58.56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269</v>
      </c>
      <c r="AU102" s="220" t="s">
        <v>85</v>
      </c>
      <c r="AV102" s="14" t="s">
        <v>168</v>
      </c>
      <c r="AW102" s="14" t="s">
        <v>37</v>
      </c>
      <c r="AX102" s="14" t="s">
        <v>83</v>
      </c>
      <c r="AY102" s="220" t="s">
        <v>163</v>
      </c>
    </row>
    <row r="103" spans="1:65" s="2" customFormat="1" ht="37.95" customHeight="1">
      <c r="A103" s="34"/>
      <c r="B103" s="35"/>
      <c r="C103" s="166" t="s">
        <v>208</v>
      </c>
      <c r="D103" s="166" t="s">
        <v>164</v>
      </c>
      <c r="E103" s="167" t="s">
        <v>599</v>
      </c>
      <c r="F103" s="168" t="s">
        <v>600</v>
      </c>
      <c r="G103" s="169" t="s">
        <v>265</v>
      </c>
      <c r="H103" s="170">
        <v>409.92</v>
      </c>
      <c r="I103" s="171"/>
      <c r="J103" s="172">
        <f>ROUND(I103*H103,2)</f>
        <v>0</v>
      </c>
      <c r="K103" s="173"/>
      <c r="L103" s="39"/>
      <c r="M103" s="174" t="s">
        <v>19</v>
      </c>
      <c r="N103" s="175" t="s">
        <v>46</v>
      </c>
      <c r="O103" s="6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8" t="s">
        <v>168</v>
      </c>
      <c r="AT103" s="178" t="s">
        <v>164</v>
      </c>
      <c r="AU103" s="178" t="s">
        <v>85</v>
      </c>
      <c r="AY103" s="17" t="s">
        <v>163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7" t="s">
        <v>83</v>
      </c>
      <c r="BK103" s="179">
        <f>ROUND(I103*H103,2)</f>
        <v>0</v>
      </c>
      <c r="BL103" s="17" t="s">
        <v>168</v>
      </c>
      <c r="BM103" s="178" t="s">
        <v>1016</v>
      </c>
    </row>
    <row r="104" spans="1:47" s="2" customFormat="1" ht="12">
      <c r="A104" s="34"/>
      <c r="B104" s="35"/>
      <c r="C104" s="36"/>
      <c r="D104" s="197" t="s">
        <v>267</v>
      </c>
      <c r="E104" s="36"/>
      <c r="F104" s="198" t="s">
        <v>972</v>
      </c>
      <c r="G104" s="36"/>
      <c r="H104" s="36"/>
      <c r="I104" s="182"/>
      <c r="J104" s="36"/>
      <c r="K104" s="36"/>
      <c r="L104" s="39"/>
      <c r="M104" s="183"/>
      <c r="N104" s="184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267</v>
      </c>
      <c r="AU104" s="17" t="s">
        <v>85</v>
      </c>
    </row>
    <row r="105" spans="2:51" s="13" customFormat="1" ht="12">
      <c r="B105" s="199"/>
      <c r="C105" s="200"/>
      <c r="D105" s="180" t="s">
        <v>269</v>
      </c>
      <c r="E105" s="201" t="s">
        <v>19</v>
      </c>
      <c r="F105" s="202" t="s">
        <v>1011</v>
      </c>
      <c r="G105" s="200"/>
      <c r="H105" s="203">
        <v>58.56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269</v>
      </c>
      <c r="AU105" s="209" t="s">
        <v>85</v>
      </c>
      <c r="AV105" s="13" t="s">
        <v>85</v>
      </c>
      <c r="AW105" s="13" t="s">
        <v>37</v>
      </c>
      <c r="AX105" s="13" t="s">
        <v>75</v>
      </c>
      <c r="AY105" s="209" t="s">
        <v>163</v>
      </c>
    </row>
    <row r="106" spans="2:51" s="14" customFormat="1" ht="12">
      <c r="B106" s="210"/>
      <c r="C106" s="211"/>
      <c r="D106" s="180" t="s">
        <v>269</v>
      </c>
      <c r="E106" s="212" t="s">
        <v>19</v>
      </c>
      <c r="F106" s="213" t="s">
        <v>271</v>
      </c>
      <c r="G106" s="211"/>
      <c r="H106" s="214">
        <v>58.56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269</v>
      </c>
      <c r="AU106" s="220" t="s">
        <v>85</v>
      </c>
      <c r="AV106" s="14" t="s">
        <v>168</v>
      </c>
      <c r="AW106" s="14" t="s">
        <v>37</v>
      </c>
      <c r="AX106" s="14" t="s">
        <v>83</v>
      </c>
      <c r="AY106" s="220" t="s">
        <v>163</v>
      </c>
    </row>
    <row r="107" spans="2:51" s="13" customFormat="1" ht="12">
      <c r="B107" s="199"/>
      <c r="C107" s="200"/>
      <c r="D107" s="180" t="s">
        <v>269</v>
      </c>
      <c r="E107" s="200"/>
      <c r="F107" s="202" t="s">
        <v>1017</v>
      </c>
      <c r="G107" s="200"/>
      <c r="H107" s="203">
        <v>409.92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4</v>
      </c>
      <c r="AX107" s="13" t="s">
        <v>83</v>
      </c>
      <c r="AY107" s="209" t="s">
        <v>163</v>
      </c>
    </row>
    <row r="108" spans="1:65" s="2" customFormat="1" ht="24.15" customHeight="1">
      <c r="A108" s="34"/>
      <c r="B108" s="35"/>
      <c r="C108" s="166" t="s">
        <v>223</v>
      </c>
      <c r="D108" s="166" t="s">
        <v>164</v>
      </c>
      <c r="E108" s="167" t="s">
        <v>453</v>
      </c>
      <c r="F108" s="168" t="s">
        <v>454</v>
      </c>
      <c r="G108" s="169" t="s">
        <v>265</v>
      </c>
      <c r="H108" s="170">
        <v>58.56</v>
      </c>
      <c r="I108" s="171"/>
      <c r="J108" s="172">
        <f>ROUND(I108*H108,2)</f>
        <v>0</v>
      </c>
      <c r="K108" s="173"/>
      <c r="L108" s="39"/>
      <c r="M108" s="174" t="s">
        <v>19</v>
      </c>
      <c r="N108" s="175" t="s">
        <v>46</v>
      </c>
      <c r="O108" s="6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8" t="s">
        <v>168</v>
      </c>
      <c r="AT108" s="178" t="s">
        <v>164</v>
      </c>
      <c r="AU108" s="178" t="s">
        <v>85</v>
      </c>
      <c r="AY108" s="17" t="s">
        <v>163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7" t="s">
        <v>83</v>
      </c>
      <c r="BK108" s="179">
        <f>ROUND(I108*H108,2)</f>
        <v>0</v>
      </c>
      <c r="BL108" s="17" t="s">
        <v>168</v>
      </c>
      <c r="BM108" s="178" t="s">
        <v>1018</v>
      </c>
    </row>
    <row r="109" spans="1:47" s="2" customFormat="1" ht="12">
      <c r="A109" s="34"/>
      <c r="B109" s="35"/>
      <c r="C109" s="36"/>
      <c r="D109" s="197" t="s">
        <v>267</v>
      </c>
      <c r="E109" s="36"/>
      <c r="F109" s="198" t="s">
        <v>979</v>
      </c>
      <c r="G109" s="36"/>
      <c r="H109" s="36"/>
      <c r="I109" s="182"/>
      <c r="J109" s="36"/>
      <c r="K109" s="36"/>
      <c r="L109" s="39"/>
      <c r="M109" s="183"/>
      <c r="N109" s="184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267</v>
      </c>
      <c r="AU109" s="17" t="s">
        <v>85</v>
      </c>
    </row>
    <row r="110" spans="2:51" s="13" customFormat="1" ht="12">
      <c r="B110" s="199"/>
      <c r="C110" s="200"/>
      <c r="D110" s="180" t="s">
        <v>269</v>
      </c>
      <c r="E110" s="201" t="s">
        <v>19</v>
      </c>
      <c r="F110" s="202" t="s">
        <v>1011</v>
      </c>
      <c r="G110" s="200"/>
      <c r="H110" s="203">
        <v>58.56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269</v>
      </c>
      <c r="AU110" s="209" t="s">
        <v>85</v>
      </c>
      <c r="AV110" s="13" t="s">
        <v>85</v>
      </c>
      <c r="AW110" s="13" t="s">
        <v>37</v>
      </c>
      <c r="AX110" s="13" t="s">
        <v>75</v>
      </c>
      <c r="AY110" s="209" t="s">
        <v>163</v>
      </c>
    </row>
    <row r="111" spans="2:51" s="14" customFormat="1" ht="12">
      <c r="B111" s="210"/>
      <c r="C111" s="211"/>
      <c r="D111" s="180" t="s">
        <v>269</v>
      </c>
      <c r="E111" s="212" t="s">
        <v>19</v>
      </c>
      <c r="F111" s="213" t="s">
        <v>271</v>
      </c>
      <c r="G111" s="211"/>
      <c r="H111" s="214">
        <v>58.56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269</v>
      </c>
      <c r="AU111" s="220" t="s">
        <v>85</v>
      </c>
      <c r="AV111" s="14" t="s">
        <v>168</v>
      </c>
      <c r="AW111" s="14" t="s">
        <v>37</v>
      </c>
      <c r="AX111" s="14" t="s">
        <v>83</v>
      </c>
      <c r="AY111" s="220" t="s">
        <v>163</v>
      </c>
    </row>
    <row r="112" spans="1:65" s="2" customFormat="1" ht="16.5" customHeight="1">
      <c r="A112" s="34"/>
      <c r="B112" s="35"/>
      <c r="C112" s="166" t="s">
        <v>233</v>
      </c>
      <c r="D112" s="166" t="s">
        <v>164</v>
      </c>
      <c r="E112" s="167" t="s">
        <v>457</v>
      </c>
      <c r="F112" s="168" t="s">
        <v>458</v>
      </c>
      <c r="G112" s="169" t="s">
        <v>265</v>
      </c>
      <c r="H112" s="170">
        <v>58.56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1019</v>
      </c>
    </row>
    <row r="113" spans="2:51" s="13" customFormat="1" ht="12">
      <c r="B113" s="199"/>
      <c r="C113" s="200"/>
      <c r="D113" s="180" t="s">
        <v>269</v>
      </c>
      <c r="E113" s="201" t="s">
        <v>19</v>
      </c>
      <c r="F113" s="202" t="s">
        <v>1011</v>
      </c>
      <c r="G113" s="200"/>
      <c r="H113" s="203">
        <v>58.56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4" customFormat="1" ht="12">
      <c r="B114" s="210"/>
      <c r="C114" s="211"/>
      <c r="D114" s="180" t="s">
        <v>269</v>
      </c>
      <c r="E114" s="212" t="s">
        <v>19</v>
      </c>
      <c r="F114" s="213" t="s">
        <v>271</v>
      </c>
      <c r="G114" s="211"/>
      <c r="H114" s="214">
        <v>58.56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269</v>
      </c>
      <c r="AU114" s="220" t="s">
        <v>85</v>
      </c>
      <c r="AV114" s="14" t="s">
        <v>168</v>
      </c>
      <c r="AW114" s="14" t="s">
        <v>37</v>
      </c>
      <c r="AX114" s="14" t="s">
        <v>83</v>
      </c>
      <c r="AY114" s="220" t="s">
        <v>163</v>
      </c>
    </row>
    <row r="115" spans="2:63" s="11" customFormat="1" ht="22.95" customHeight="1">
      <c r="B115" s="152"/>
      <c r="C115" s="153"/>
      <c r="D115" s="154" t="s">
        <v>74</v>
      </c>
      <c r="E115" s="195" t="s">
        <v>168</v>
      </c>
      <c r="F115" s="195" t="s">
        <v>350</v>
      </c>
      <c r="G115" s="153"/>
      <c r="H115" s="153"/>
      <c r="I115" s="156"/>
      <c r="J115" s="196">
        <f>BK115</f>
        <v>0</v>
      </c>
      <c r="K115" s="153"/>
      <c r="L115" s="158"/>
      <c r="M115" s="159"/>
      <c r="N115" s="160"/>
      <c r="O115" s="160"/>
      <c r="P115" s="161">
        <f>SUM(P116:P121)</f>
        <v>0</v>
      </c>
      <c r="Q115" s="160"/>
      <c r="R115" s="161">
        <f>SUM(R116:R121)</f>
        <v>117.12</v>
      </c>
      <c r="S115" s="160"/>
      <c r="T115" s="162">
        <f>SUM(T116:T121)</f>
        <v>0</v>
      </c>
      <c r="AR115" s="163" t="s">
        <v>83</v>
      </c>
      <c r="AT115" s="164" t="s">
        <v>74</v>
      </c>
      <c r="AU115" s="164" t="s">
        <v>83</v>
      </c>
      <c r="AY115" s="163" t="s">
        <v>163</v>
      </c>
      <c r="BK115" s="165">
        <f>SUM(BK116:BK121)</f>
        <v>0</v>
      </c>
    </row>
    <row r="116" spans="1:65" s="2" customFormat="1" ht="16.5" customHeight="1">
      <c r="A116" s="34"/>
      <c r="B116" s="35"/>
      <c r="C116" s="166" t="s">
        <v>176</v>
      </c>
      <c r="D116" s="166" t="s">
        <v>164</v>
      </c>
      <c r="E116" s="167" t="s">
        <v>367</v>
      </c>
      <c r="F116" s="168" t="s">
        <v>1000</v>
      </c>
      <c r="G116" s="169" t="s">
        <v>265</v>
      </c>
      <c r="H116" s="170">
        <v>58.56</v>
      </c>
      <c r="I116" s="171"/>
      <c r="J116" s="172">
        <f>ROUND(I116*H116,2)</f>
        <v>0</v>
      </c>
      <c r="K116" s="173"/>
      <c r="L116" s="39"/>
      <c r="M116" s="174" t="s">
        <v>19</v>
      </c>
      <c r="N116" s="175" t="s">
        <v>46</v>
      </c>
      <c r="O116" s="64"/>
      <c r="P116" s="176">
        <f>O116*H116</f>
        <v>0</v>
      </c>
      <c r="Q116" s="176">
        <v>2</v>
      </c>
      <c r="R116" s="176">
        <f>Q116*H116</f>
        <v>117.12</v>
      </c>
      <c r="S116" s="176">
        <v>0</v>
      </c>
      <c r="T116" s="177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8" t="s">
        <v>168</v>
      </c>
      <c r="AT116" s="178" t="s">
        <v>164</v>
      </c>
      <c r="AU116" s="178" t="s">
        <v>85</v>
      </c>
      <c r="AY116" s="17" t="s">
        <v>163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7" t="s">
        <v>83</v>
      </c>
      <c r="BK116" s="179">
        <f>ROUND(I116*H116,2)</f>
        <v>0</v>
      </c>
      <c r="BL116" s="17" t="s">
        <v>168</v>
      </c>
      <c r="BM116" s="178" t="s">
        <v>1020</v>
      </c>
    </row>
    <row r="117" spans="1:47" s="2" customFormat="1" ht="48">
      <c r="A117" s="34"/>
      <c r="B117" s="35"/>
      <c r="C117" s="36"/>
      <c r="D117" s="180" t="s">
        <v>170</v>
      </c>
      <c r="E117" s="36"/>
      <c r="F117" s="181" t="s">
        <v>370</v>
      </c>
      <c r="G117" s="36"/>
      <c r="H117" s="36"/>
      <c r="I117" s="182"/>
      <c r="J117" s="36"/>
      <c r="K117" s="36"/>
      <c r="L117" s="39"/>
      <c r="M117" s="183"/>
      <c r="N117" s="184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170</v>
      </c>
      <c r="AU117" s="17" t="s">
        <v>85</v>
      </c>
    </row>
    <row r="118" spans="2:51" s="13" customFormat="1" ht="12">
      <c r="B118" s="199"/>
      <c r="C118" s="200"/>
      <c r="D118" s="180" t="s">
        <v>269</v>
      </c>
      <c r="E118" s="201" t="s">
        <v>19</v>
      </c>
      <c r="F118" s="202" t="s">
        <v>1011</v>
      </c>
      <c r="G118" s="200"/>
      <c r="H118" s="203">
        <v>58.56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4" customFormat="1" ht="12">
      <c r="B119" s="210"/>
      <c r="C119" s="211"/>
      <c r="D119" s="180" t="s">
        <v>269</v>
      </c>
      <c r="E119" s="212" t="s">
        <v>19</v>
      </c>
      <c r="F119" s="213" t="s">
        <v>271</v>
      </c>
      <c r="G119" s="211"/>
      <c r="H119" s="214">
        <v>58.56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269</v>
      </c>
      <c r="AU119" s="220" t="s">
        <v>85</v>
      </c>
      <c r="AV119" s="14" t="s">
        <v>168</v>
      </c>
      <c r="AW119" s="14" t="s">
        <v>37</v>
      </c>
      <c r="AX119" s="14" t="s">
        <v>83</v>
      </c>
      <c r="AY119" s="220" t="s">
        <v>163</v>
      </c>
    </row>
    <row r="120" spans="1:65" s="2" customFormat="1" ht="16.5" customHeight="1">
      <c r="A120" s="34"/>
      <c r="B120" s="35"/>
      <c r="C120" s="166" t="s">
        <v>199</v>
      </c>
      <c r="D120" s="166" t="s">
        <v>164</v>
      </c>
      <c r="E120" s="167" t="s">
        <v>372</v>
      </c>
      <c r="F120" s="168" t="s">
        <v>335</v>
      </c>
      <c r="G120" s="169" t="s">
        <v>336</v>
      </c>
      <c r="H120" s="170">
        <v>36</v>
      </c>
      <c r="I120" s="171"/>
      <c r="J120" s="172">
        <f>ROUND(I120*H120,2)</f>
        <v>0</v>
      </c>
      <c r="K120" s="173"/>
      <c r="L120" s="39"/>
      <c r="M120" s="174" t="s">
        <v>19</v>
      </c>
      <c r="N120" s="175" t="s">
        <v>46</v>
      </c>
      <c r="O120" s="6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8" t="s">
        <v>168</v>
      </c>
      <c r="AT120" s="178" t="s">
        <v>164</v>
      </c>
      <c r="AU120" s="178" t="s">
        <v>85</v>
      </c>
      <c r="AY120" s="17" t="s">
        <v>163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7" t="s">
        <v>83</v>
      </c>
      <c r="BK120" s="179">
        <f>ROUND(I120*H120,2)</f>
        <v>0</v>
      </c>
      <c r="BL120" s="17" t="s">
        <v>168</v>
      </c>
      <c r="BM120" s="178" t="s">
        <v>1021</v>
      </c>
    </row>
    <row r="121" spans="1:47" s="2" customFormat="1" ht="19.2">
      <c r="A121" s="34"/>
      <c r="B121" s="35"/>
      <c r="C121" s="36"/>
      <c r="D121" s="180" t="s">
        <v>170</v>
      </c>
      <c r="E121" s="36"/>
      <c r="F121" s="181" t="s">
        <v>374</v>
      </c>
      <c r="G121" s="36"/>
      <c r="H121" s="36"/>
      <c r="I121" s="182"/>
      <c r="J121" s="36"/>
      <c r="K121" s="36"/>
      <c r="L121" s="39"/>
      <c r="M121" s="183"/>
      <c r="N121" s="184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170</v>
      </c>
      <c r="AU121" s="17" t="s">
        <v>85</v>
      </c>
    </row>
    <row r="122" spans="2:63" s="11" customFormat="1" ht="22.95" customHeight="1">
      <c r="B122" s="152"/>
      <c r="C122" s="153"/>
      <c r="D122" s="154" t="s">
        <v>74</v>
      </c>
      <c r="E122" s="195" t="s">
        <v>434</v>
      </c>
      <c r="F122" s="195" t="s">
        <v>435</v>
      </c>
      <c r="G122" s="153"/>
      <c r="H122" s="153"/>
      <c r="I122" s="156"/>
      <c r="J122" s="196">
        <f>BK122</f>
        <v>0</v>
      </c>
      <c r="K122" s="153"/>
      <c r="L122" s="158"/>
      <c r="M122" s="159"/>
      <c r="N122" s="160"/>
      <c r="O122" s="160"/>
      <c r="P122" s="161">
        <f>SUM(P123:P124)</f>
        <v>0</v>
      </c>
      <c r="Q122" s="160"/>
      <c r="R122" s="161">
        <f>SUM(R123:R124)</f>
        <v>0</v>
      </c>
      <c r="S122" s="160"/>
      <c r="T122" s="162">
        <f>SUM(T123:T124)</f>
        <v>0</v>
      </c>
      <c r="AR122" s="163" t="s">
        <v>83</v>
      </c>
      <c r="AT122" s="164" t="s">
        <v>74</v>
      </c>
      <c r="AU122" s="164" t="s">
        <v>83</v>
      </c>
      <c r="AY122" s="163" t="s">
        <v>163</v>
      </c>
      <c r="BK122" s="165">
        <f>SUM(BK123:BK124)</f>
        <v>0</v>
      </c>
    </row>
    <row r="123" spans="1:65" s="2" customFormat="1" ht="21.75" customHeight="1">
      <c r="A123" s="34"/>
      <c r="B123" s="35"/>
      <c r="C123" s="166" t="s">
        <v>189</v>
      </c>
      <c r="D123" s="166" t="s">
        <v>164</v>
      </c>
      <c r="E123" s="167" t="s">
        <v>437</v>
      </c>
      <c r="F123" s="168" t="s">
        <v>438</v>
      </c>
      <c r="G123" s="169" t="s">
        <v>328</v>
      </c>
      <c r="H123" s="170">
        <v>117.182</v>
      </c>
      <c r="I123" s="171"/>
      <c r="J123" s="172">
        <f>ROUND(I123*H123,2)</f>
        <v>0</v>
      </c>
      <c r="K123" s="173"/>
      <c r="L123" s="39"/>
      <c r="M123" s="174" t="s">
        <v>19</v>
      </c>
      <c r="N123" s="175" t="s">
        <v>46</v>
      </c>
      <c r="O123" s="64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8" t="s">
        <v>168</v>
      </c>
      <c r="AT123" s="178" t="s">
        <v>164</v>
      </c>
      <c r="AU123" s="178" t="s">
        <v>85</v>
      </c>
      <c r="AY123" s="17" t="s">
        <v>163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7" t="s">
        <v>83</v>
      </c>
      <c r="BK123" s="179">
        <f>ROUND(I123*H123,2)</f>
        <v>0</v>
      </c>
      <c r="BL123" s="17" t="s">
        <v>168</v>
      </c>
      <c r="BM123" s="178" t="s">
        <v>1022</v>
      </c>
    </row>
    <row r="124" spans="1:47" s="2" customFormat="1" ht="12">
      <c r="A124" s="34"/>
      <c r="B124" s="35"/>
      <c r="C124" s="36"/>
      <c r="D124" s="197" t="s">
        <v>267</v>
      </c>
      <c r="E124" s="36"/>
      <c r="F124" s="198" t="s">
        <v>1004</v>
      </c>
      <c r="G124" s="36"/>
      <c r="H124" s="36"/>
      <c r="I124" s="182"/>
      <c r="J124" s="36"/>
      <c r="K124" s="36"/>
      <c r="L124" s="39"/>
      <c r="M124" s="185"/>
      <c r="N124" s="186"/>
      <c r="O124" s="187"/>
      <c r="P124" s="187"/>
      <c r="Q124" s="187"/>
      <c r="R124" s="187"/>
      <c r="S124" s="187"/>
      <c r="T124" s="188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267</v>
      </c>
      <c r="AU124" s="17" t="s">
        <v>85</v>
      </c>
    </row>
    <row r="125" spans="1:31" s="2" customFormat="1" ht="6.9" customHeight="1">
      <c r="A125" s="34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9"/>
      <c r="M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</sheetData>
  <sheetProtection algorithmName="SHA-512" hashValue="7b40pAa/07CbPV41kVldOUKtf6Mo2vSvF3EphcS1aCA4S5YRTyeIzN81/VX4vZeklsa5nr04yNNRtQvSaH9MdQ==" saltValue="8cranVfhhzQhdfYOKV93x4ZZVhdVpEoRBEO9wf2dq5w2A6eJQJkrhoy+AsGAlUrNb9lv6Th7yDnYr9WWcMU36A==" spinCount="100000" sheet="1" objects="1" scenarios="1" formatColumns="0" formatRows="0" autoFilter="0"/>
  <autoFilter ref="C82:K12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129951114"/>
    <hyperlink ref="F92" r:id="rId2" display="https://podminky.urs.cz/item/CS_URS_2021_01/151101102"/>
    <hyperlink ref="F96" r:id="rId3" display="https://podminky.urs.cz/item/CS_URS_2021_01/151101112"/>
    <hyperlink ref="F100" r:id="rId4" display="https://podminky.urs.cz/item/CS_URS_2021_01/162751137"/>
    <hyperlink ref="F104" r:id="rId5" display="https://podminky.urs.cz/item/CS_URS_2021_01/162751139"/>
    <hyperlink ref="F109" r:id="rId6" display="https://podminky.urs.cz/item/CS_URS_2021_01/171251201"/>
    <hyperlink ref="F124" r:id="rId7" display="https://podminky.urs.cz/item/CS_URS_2021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84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142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ROUND(J80,2)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ROUND((SUM(BE80:BE113)),2)</f>
        <v>0</v>
      </c>
      <c r="G33" s="34"/>
      <c r="H33" s="34"/>
      <c r="I33" s="118">
        <v>0.21</v>
      </c>
      <c r="J33" s="117">
        <f>ROUND(((SUM(BE80:BE113))*I33),2)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ROUND((SUM(BF80:BF113)),2)</f>
        <v>0</v>
      </c>
      <c r="G34" s="34"/>
      <c r="H34" s="34"/>
      <c r="I34" s="118">
        <v>0.15</v>
      </c>
      <c r="J34" s="117">
        <f>ROUND(((SUM(BF80:BF113))*I34),2)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ROUND((SUM(BG80:BG113)),2)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ROUND((SUM(BH80:BH113)),2)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ROUND((SUM(BI80:BI113)),2)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0.0 - Vedlejší rozpočtové náklady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J80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147</v>
      </c>
      <c r="E60" s="137"/>
      <c r="F60" s="137"/>
      <c r="G60" s="137"/>
      <c r="H60" s="137"/>
      <c r="I60" s="137"/>
      <c r="J60" s="138">
        <f>J81</f>
        <v>0</v>
      </c>
      <c r="K60" s="135"/>
      <c r="L60" s="139"/>
    </row>
    <row r="61" spans="1:31" s="2" customFormat="1" ht="21.7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0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" customHeight="1">
      <c r="A62" s="34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" customHeight="1">
      <c r="A66" s="34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" customHeight="1">
      <c r="A67" s="34"/>
      <c r="B67" s="35"/>
      <c r="C67" s="23" t="s">
        <v>148</v>
      </c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16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6"/>
      <c r="D70" s="36"/>
      <c r="E70" s="357" t="str">
        <f>E7</f>
        <v>Desná, Loučná nad Desnou - oprava zdí a koryta toku</v>
      </c>
      <c r="F70" s="358"/>
      <c r="G70" s="358"/>
      <c r="H70" s="358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141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352" t="str">
        <f>E9</f>
        <v>0.0 - Vedlejší rozpočtové náklady</v>
      </c>
      <c r="F72" s="356"/>
      <c r="G72" s="356"/>
      <c r="H72" s="35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6"/>
      <c r="E74" s="36"/>
      <c r="F74" s="27" t="str">
        <f>F12</f>
        <v>Loučná nad Desnou</v>
      </c>
      <c r="G74" s="36"/>
      <c r="H74" s="36"/>
      <c r="I74" s="29" t="s">
        <v>23</v>
      </c>
      <c r="J74" s="59" t="str">
        <f>IF(J12="","",J12)</f>
        <v>17. 9. 2021</v>
      </c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15" customHeight="1">
      <c r="A76" s="34"/>
      <c r="B76" s="35"/>
      <c r="C76" s="29" t="s">
        <v>25</v>
      </c>
      <c r="D76" s="36"/>
      <c r="E76" s="36"/>
      <c r="F76" s="27" t="str">
        <f>E15</f>
        <v>Povodí Moravy, s.p.</v>
      </c>
      <c r="G76" s="36"/>
      <c r="H76" s="36"/>
      <c r="I76" s="29" t="s">
        <v>33</v>
      </c>
      <c r="J76" s="32" t="str">
        <f>E21</f>
        <v>Ing. Vít Pučálek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15" customHeight="1">
      <c r="A77" s="34"/>
      <c r="B77" s="35"/>
      <c r="C77" s="29" t="s">
        <v>31</v>
      </c>
      <c r="D77" s="36"/>
      <c r="E77" s="36"/>
      <c r="F77" s="27" t="str">
        <f>IF(E18="","",E18)</f>
        <v>Vyplň údaj</v>
      </c>
      <c r="G77" s="36"/>
      <c r="H77" s="36"/>
      <c r="I77" s="29" t="s">
        <v>38</v>
      </c>
      <c r="J77" s="32" t="str">
        <f>E24</f>
        <v>Ing. Vít Pučálek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0" customFormat="1" ht="29.25" customHeight="1">
      <c r="A79" s="140"/>
      <c r="B79" s="141"/>
      <c r="C79" s="142" t="s">
        <v>149</v>
      </c>
      <c r="D79" s="143" t="s">
        <v>60</v>
      </c>
      <c r="E79" s="143" t="s">
        <v>56</v>
      </c>
      <c r="F79" s="143" t="s">
        <v>57</v>
      </c>
      <c r="G79" s="143" t="s">
        <v>150</v>
      </c>
      <c r="H79" s="143" t="s">
        <v>151</v>
      </c>
      <c r="I79" s="143" t="s">
        <v>152</v>
      </c>
      <c r="J79" s="144" t="s">
        <v>145</v>
      </c>
      <c r="K79" s="145" t="s">
        <v>153</v>
      </c>
      <c r="L79" s="146"/>
      <c r="M79" s="68" t="s">
        <v>19</v>
      </c>
      <c r="N79" s="69" t="s">
        <v>45</v>
      </c>
      <c r="O79" s="69" t="s">
        <v>154</v>
      </c>
      <c r="P79" s="69" t="s">
        <v>155</v>
      </c>
      <c r="Q79" s="69" t="s">
        <v>156</v>
      </c>
      <c r="R79" s="69" t="s">
        <v>157</v>
      </c>
      <c r="S79" s="69" t="s">
        <v>158</v>
      </c>
      <c r="T79" s="70" t="s">
        <v>159</v>
      </c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</row>
    <row r="80" spans="1:63" s="2" customFormat="1" ht="22.95" customHeight="1">
      <c r="A80" s="34"/>
      <c r="B80" s="35"/>
      <c r="C80" s="75" t="s">
        <v>160</v>
      </c>
      <c r="D80" s="36"/>
      <c r="E80" s="36"/>
      <c r="F80" s="36"/>
      <c r="G80" s="36"/>
      <c r="H80" s="36"/>
      <c r="I80" s="36"/>
      <c r="J80" s="147">
        <f>BK80</f>
        <v>0</v>
      </c>
      <c r="K80" s="36"/>
      <c r="L80" s="39"/>
      <c r="M80" s="71"/>
      <c r="N80" s="148"/>
      <c r="O80" s="72"/>
      <c r="P80" s="149">
        <f>P81</f>
        <v>0</v>
      </c>
      <c r="Q80" s="72"/>
      <c r="R80" s="149">
        <f>R81</f>
        <v>0</v>
      </c>
      <c r="S80" s="72"/>
      <c r="T80" s="150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74</v>
      </c>
      <c r="AU80" s="17" t="s">
        <v>146</v>
      </c>
      <c r="BK80" s="151">
        <f>BK81</f>
        <v>0</v>
      </c>
    </row>
    <row r="81" spans="2:63" s="11" customFormat="1" ht="25.95" customHeight="1">
      <c r="B81" s="152"/>
      <c r="C81" s="153"/>
      <c r="D81" s="154" t="s">
        <v>74</v>
      </c>
      <c r="E81" s="155" t="s">
        <v>161</v>
      </c>
      <c r="F81" s="155" t="s">
        <v>81</v>
      </c>
      <c r="G81" s="153"/>
      <c r="H81" s="153"/>
      <c r="I81" s="156"/>
      <c r="J81" s="157">
        <f>BK81</f>
        <v>0</v>
      </c>
      <c r="K81" s="153"/>
      <c r="L81" s="158"/>
      <c r="M81" s="159"/>
      <c r="N81" s="160"/>
      <c r="O81" s="160"/>
      <c r="P81" s="161">
        <f>SUM(P82:P113)</f>
        <v>0</v>
      </c>
      <c r="Q81" s="160"/>
      <c r="R81" s="161">
        <f>SUM(R82:R113)</f>
        <v>0</v>
      </c>
      <c r="S81" s="160"/>
      <c r="T81" s="162">
        <f>SUM(T82:T113)</f>
        <v>0</v>
      </c>
      <c r="AR81" s="163" t="s">
        <v>162</v>
      </c>
      <c r="AT81" s="164" t="s">
        <v>74</v>
      </c>
      <c r="AU81" s="164" t="s">
        <v>75</v>
      </c>
      <c r="AY81" s="163" t="s">
        <v>163</v>
      </c>
      <c r="BK81" s="165">
        <f>SUM(BK82:BK113)</f>
        <v>0</v>
      </c>
    </row>
    <row r="82" spans="1:65" s="2" customFormat="1" ht="16.5" customHeight="1">
      <c r="A82" s="34"/>
      <c r="B82" s="35"/>
      <c r="C82" s="166" t="s">
        <v>83</v>
      </c>
      <c r="D82" s="166" t="s">
        <v>164</v>
      </c>
      <c r="E82" s="167" t="s">
        <v>165</v>
      </c>
      <c r="F82" s="168" t="s">
        <v>166</v>
      </c>
      <c r="G82" s="169" t="s">
        <v>167</v>
      </c>
      <c r="H82" s="170">
        <v>1</v>
      </c>
      <c r="I82" s="171"/>
      <c r="J82" s="172">
        <f>ROUND(I82*H82,2)</f>
        <v>0</v>
      </c>
      <c r="K82" s="173"/>
      <c r="L82" s="39"/>
      <c r="M82" s="174" t="s">
        <v>19</v>
      </c>
      <c r="N82" s="175" t="s">
        <v>46</v>
      </c>
      <c r="O82" s="64"/>
      <c r="P82" s="176">
        <f>O82*H82</f>
        <v>0</v>
      </c>
      <c r="Q82" s="176">
        <v>0</v>
      </c>
      <c r="R82" s="176">
        <f>Q82*H82</f>
        <v>0</v>
      </c>
      <c r="S82" s="176">
        <v>0</v>
      </c>
      <c r="T82" s="177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78" t="s">
        <v>168</v>
      </c>
      <c r="AT82" s="178" t="s">
        <v>164</v>
      </c>
      <c r="AU82" s="178" t="s">
        <v>83</v>
      </c>
      <c r="AY82" s="17" t="s">
        <v>163</v>
      </c>
      <c r="BE82" s="179">
        <f>IF(N82="základní",J82,0)</f>
        <v>0</v>
      </c>
      <c r="BF82" s="179">
        <f>IF(N82="snížená",J82,0)</f>
        <v>0</v>
      </c>
      <c r="BG82" s="179">
        <f>IF(N82="zákl. přenesená",J82,0)</f>
        <v>0</v>
      </c>
      <c r="BH82" s="179">
        <f>IF(N82="sníž. přenesená",J82,0)</f>
        <v>0</v>
      </c>
      <c r="BI82" s="179">
        <f>IF(N82="nulová",J82,0)</f>
        <v>0</v>
      </c>
      <c r="BJ82" s="17" t="s">
        <v>83</v>
      </c>
      <c r="BK82" s="179">
        <f>ROUND(I82*H82,2)</f>
        <v>0</v>
      </c>
      <c r="BL82" s="17" t="s">
        <v>168</v>
      </c>
      <c r="BM82" s="178" t="s">
        <v>169</v>
      </c>
    </row>
    <row r="83" spans="1:47" s="2" customFormat="1" ht="67.2">
      <c r="A83" s="34"/>
      <c r="B83" s="35"/>
      <c r="C83" s="36"/>
      <c r="D83" s="180" t="s">
        <v>170</v>
      </c>
      <c r="E83" s="36"/>
      <c r="F83" s="181" t="s">
        <v>171</v>
      </c>
      <c r="G83" s="36"/>
      <c r="H83" s="36"/>
      <c r="I83" s="182"/>
      <c r="J83" s="36"/>
      <c r="K83" s="36"/>
      <c r="L83" s="39"/>
      <c r="M83" s="183"/>
      <c r="N83" s="184"/>
      <c r="O83" s="64"/>
      <c r="P83" s="64"/>
      <c r="Q83" s="64"/>
      <c r="R83" s="64"/>
      <c r="S83" s="64"/>
      <c r="T83" s="6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170</v>
      </c>
      <c r="AU83" s="17" t="s">
        <v>83</v>
      </c>
    </row>
    <row r="84" spans="1:65" s="2" customFormat="1" ht="16.5" customHeight="1">
      <c r="A84" s="34"/>
      <c r="B84" s="35"/>
      <c r="C84" s="166" t="s">
        <v>85</v>
      </c>
      <c r="D84" s="166" t="s">
        <v>164</v>
      </c>
      <c r="E84" s="167" t="s">
        <v>172</v>
      </c>
      <c r="F84" s="168" t="s">
        <v>173</v>
      </c>
      <c r="G84" s="169" t="s">
        <v>167</v>
      </c>
      <c r="H84" s="170">
        <v>1</v>
      </c>
      <c r="I84" s="171"/>
      <c r="J84" s="172">
        <f>ROUND(I84*H84,2)</f>
        <v>0</v>
      </c>
      <c r="K84" s="173"/>
      <c r="L84" s="39"/>
      <c r="M84" s="174" t="s">
        <v>19</v>
      </c>
      <c r="N84" s="175" t="s">
        <v>46</v>
      </c>
      <c r="O84" s="64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8" t="s">
        <v>168</v>
      </c>
      <c r="AT84" s="178" t="s">
        <v>164</v>
      </c>
      <c r="AU84" s="178" t="s">
        <v>83</v>
      </c>
      <c r="AY84" s="17" t="s">
        <v>163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7" t="s">
        <v>83</v>
      </c>
      <c r="BK84" s="179">
        <f>ROUND(I84*H84,2)</f>
        <v>0</v>
      </c>
      <c r="BL84" s="17" t="s">
        <v>168</v>
      </c>
      <c r="BM84" s="178" t="s">
        <v>174</v>
      </c>
    </row>
    <row r="85" spans="1:47" s="2" customFormat="1" ht="28.8">
      <c r="A85" s="34"/>
      <c r="B85" s="35"/>
      <c r="C85" s="36"/>
      <c r="D85" s="180" t="s">
        <v>170</v>
      </c>
      <c r="E85" s="36"/>
      <c r="F85" s="181" t="s">
        <v>175</v>
      </c>
      <c r="G85" s="36"/>
      <c r="H85" s="36"/>
      <c r="I85" s="182"/>
      <c r="J85" s="36"/>
      <c r="K85" s="36"/>
      <c r="L85" s="39"/>
      <c r="M85" s="183"/>
      <c r="N85" s="184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170</v>
      </c>
      <c r="AU85" s="17" t="s">
        <v>83</v>
      </c>
    </row>
    <row r="86" spans="1:65" s="2" customFormat="1" ht="24.15" customHeight="1">
      <c r="A86" s="34"/>
      <c r="B86" s="35"/>
      <c r="C86" s="166" t="s">
        <v>176</v>
      </c>
      <c r="D86" s="166" t="s">
        <v>164</v>
      </c>
      <c r="E86" s="167" t="s">
        <v>177</v>
      </c>
      <c r="F86" s="168" t="s">
        <v>178</v>
      </c>
      <c r="G86" s="169" t="s">
        <v>167</v>
      </c>
      <c r="H86" s="170">
        <v>1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83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179</v>
      </c>
    </row>
    <row r="87" spans="1:65" s="2" customFormat="1" ht="16.5" customHeight="1">
      <c r="A87" s="34"/>
      <c r="B87" s="35"/>
      <c r="C87" s="166" t="s">
        <v>180</v>
      </c>
      <c r="D87" s="166" t="s">
        <v>164</v>
      </c>
      <c r="E87" s="167" t="s">
        <v>181</v>
      </c>
      <c r="F87" s="168" t="s">
        <v>182</v>
      </c>
      <c r="G87" s="169" t="s">
        <v>167</v>
      </c>
      <c r="H87" s="170">
        <v>1</v>
      </c>
      <c r="I87" s="171"/>
      <c r="J87" s="172">
        <f>ROUND(I87*H87,2)</f>
        <v>0</v>
      </c>
      <c r="K87" s="173"/>
      <c r="L87" s="39"/>
      <c r="M87" s="174" t="s">
        <v>19</v>
      </c>
      <c r="N87" s="175" t="s">
        <v>46</v>
      </c>
      <c r="O87" s="64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78" t="s">
        <v>168</v>
      </c>
      <c r="AT87" s="178" t="s">
        <v>164</v>
      </c>
      <c r="AU87" s="178" t="s">
        <v>83</v>
      </c>
      <c r="AY87" s="17" t="s">
        <v>163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7" t="s">
        <v>83</v>
      </c>
      <c r="BK87" s="179">
        <f>ROUND(I87*H87,2)</f>
        <v>0</v>
      </c>
      <c r="BL87" s="17" t="s">
        <v>168</v>
      </c>
      <c r="BM87" s="178" t="s">
        <v>183</v>
      </c>
    </row>
    <row r="88" spans="1:47" s="2" customFormat="1" ht="19.2">
      <c r="A88" s="34"/>
      <c r="B88" s="35"/>
      <c r="C88" s="36"/>
      <c r="D88" s="180" t="s">
        <v>170</v>
      </c>
      <c r="E88" s="36"/>
      <c r="F88" s="181" t="s">
        <v>184</v>
      </c>
      <c r="G88" s="36"/>
      <c r="H88" s="36"/>
      <c r="I88" s="182"/>
      <c r="J88" s="36"/>
      <c r="K88" s="36"/>
      <c r="L88" s="39"/>
      <c r="M88" s="183"/>
      <c r="N88" s="184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170</v>
      </c>
      <c r="AU88" s="17" t="s">
        <v>83</v>
      </c>
    </row>
    <row r="89" spans="1:65" s="2" customFormat="1" ht="16.5" customHeight="1">
      <c r="A89" s="34"/>
      <c r="B89" s="35"/>
      <c r="C89" s="166" t="s">
        <v>168</v>
      </c>
      <c r="D89" s="166" t="s">
        <v>164</v>
      </c>
      <c r="E89" s="167" t="s">
        <v>185</v>
      </c>
      <c r="F89" s="168" t="s">
        <v>186</v>
      </c>
      <c r="G89" s="169" t="s">
        <v>167</v>
      </c>
      <c r="H89" s="170">
        <v>1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83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187</v>
      </c>
    </row>
    <row r="90" spans="1:47" s="2" customFormat="1" ht="19.2">
      <c r="A90" s="34"/>
      <c r="B90" s="35"/>
      <c r="C90" s="36"/>
      <c r="D90" s="180" t="s">
        <v>170</v>
      </c>
      <c r="E90" s="36"/>
      <c r="F90" s="181" t="s">
        <v>188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83</v>
      </c>
    </row>
    <row r="91" spans="1:65" s="2" customFormat="1" ht="16.5" customHeight="1">
      <c r="A91" s="34"/>
      <c r="B91" s="35"/>
      <c r="C91" s="166" t="s">
        <v>189</v>
      </c>
      <c r="D91" s="166" t="s">
        <v>164</v>
      </c>
      <c r="E91" s="167" t="s">
        <v>190</v>
      </c>
      <c r="F91" s="168" t="s">
        <v>191</v>
      </c>
      <c r="G91" s="169" t="s">
        <v>167</v>
      </c>
      <c r="H91" s="170">
        <v>1</v>
      </c>
      <c r="I91" s="171"/>
      <c r="J91" s="172">
        <f>ROUND(I91*H91,2)</f>
        <v>0</v>
      </c>
      <c r="K91" s="173"/>
      <c r="L91" s="39"/>
      <c r="M91" s="174" t="s">
        <v>19</v>
      </c>
      <c r="N91" s="175" t="s">
        <v>46</v>
      </c>
      <c r="O91" s="6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8" t="s">
        <v>192</v>
      </c>
      <c r="AT91" s="178" t="s">
        <v>164</v>
      </c>
      <c r="AU91" s="178" t="s">
        <v>83</v>
      </c>
      <c r="AY91" s="17" t="s">
        <v>163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7" t="s">
        <v>83</v>
      </c>
      <c r="BK91" s="179">
        <f>ROUND(I91*H91,2)</f>
        <v>0</v>
      </c>
      <c r="BL91" s="17" t="s">
        <v>192</v>
      </c>
      <c r="BM91" s="178" t="s">
        <v>193</v>
      </c>
    </row>
    <row r="92" spans="1:65" s="2" customFormat="1" ht="16.5" customHeight="1">
      <c r="A92" s="34"/>
      <c r="B92" s="35"/>
      <c r="C92" s="166" t="s">
        <v>194</v>
      </c>
      <c r="D92" s="166" t="s">
        <v>164</v>
      </c>
      <c r="E92" s="167" t="s">
        <v>195</v>
      </c>
      <c r="F92" s="168" t="s">
        <v>196</v>
      </c>
      <c r="G92" s="169" t="s">
        <v>167</v>
      </c>
      <c r="H92" s="170">
        <v>1</v>
      </c>
      <c r="I92" s="171"/>
      <c r="J92" s="172">
        <f>ROUND(I92*H92,2)</f>
        <v>0</v>
      </c>
      <c r="K92" s="173"/>
      <c r="L92" s="39"/>
      <c r="M92" s="174" t="s">
        <v>19</v>
      </c>
      <c r="N92" s="175" t="s">
        <v>46</v>
      </c>
      <c r="O92" s="6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8" t="s">
        <v>168</v>
      </c>
      <c r="AT92" s="178" t="s">
        <v>164</v>
      </c>
      <c r="AU92" s="178" t="s">
        <v>83</v>
      </c>
      <c r="AY92" s="17" t="s">
        <v>163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7" t="s">
        <v>83</v>
      </c>
      <c r="BK92" s="179">
        <f>ROUND(I92*H92,2)</f>
        <v>0</v>
      </c>
      <c r="BL92" s="17" t="s">
        <v>168</v>
      </c>
      <c r="BM92" s="178" t="s">
        <v>197</v>
      </c>
    </row>
    <row r="93" spans="1:47" s="2" customFormat="1" ht="38.4">
      <c r="A93" s="34"/>
      <c r="B93" s="35"/>
      <c r="C93" s="36"/>
      <c r="D93" s="180" t="s">
        <v>170</v>
      </c>
      <c r="E93" s="36"/>
      <c r="F93" s="181" t="s">
        <v>198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170</v>
      </c>
      <c r="AU93" s="17" t="s">
        <v>83</v>
      </c>
    </row>
    <row r="94" spans="1:65" s="2" customFormat="1" ht="24.15" customHeight="1">
      <c r="A94" s="34"/>
      <c r="B94" s="35"/>
      <c r="C94" s="166" t="s">
        <v>199</v>
      </c>
      <c r="D94" s="166" t="s">
        <v>164</v>
      </c>
      <c r="E94" s="167" t="s">
        <v>200</v>
      </c>
      <c r="F94" s="168" t="s">
        <v>201</v>
      </c>
      <c r="G94" s="169" t="s">
        <v>167</v>
      </c>
      <c r="H94" s="170">
        <v>1</v>
      </c>
      <c r="I94" s="171"/>
      <c r="J94" s="172">
        <f>ROUND(I94*H94,2)</f>
        <v>0</v>
      </c>
      <c r="K94" s="173"/>
      <c r="L94" s="39"/>
      <c r="M94" s="174" t="s">
        <v>19</v>
      </c>
      <c r="N94" s="175" t="s">
        <v>46</v>
      </c>
      <c r="O94" s="6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8" t="s">
        <v>168</v>
      </c>
      <c r="AT94" s="178" t="s">
        <v>164</v>
      </c>
      <c r="AU94" s="178" t="s">
        <v>83</v>
      </c>
      <c r="AY94" s="17" t="s">
        <v>163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7" t="s">
        <v>83</v>
      </c>
      <c r="BK94" s="179">
        <f>ROUND(I94*H94,2)</f>
        <v>0</v>
      </c>
      <c r="BL94" s="17" t="s">
        <v>168</v>
      </c>
      <c r="BM94" s="178" t="s">
        <v>202</v>
      </c>
    </row>
    <row r="95" spans="1:65" s="2" customFormat="1" ht="16.5" customHeight="1">
      <c r="A95" s="34"/>
      <c r="B95" s="35"/>
      <c r="C95" s="166" t="s">
        <v>203</v>
      </c>
      <c r="D95" s="166" t="s">
        <v>164</v>
      </c>
      <c r="E95" s="167" t="s">
        <v>204</v>
      </c>
      <c r="F95" s="168" t="s">
        <v>205</v>
      </c>
      <c r="G95" s="169" t="s">
        <v>167</v>
      </c>
      <c r="H95" s="170">
        <v>1</v>
      </c>
      <c r="I95" s="171"/>
      <c r="J95" s="172">
        <f>ROUND(I95*H95,2)</f>
        <v>0</v>
      </c>
      <c r="K95" s="173"/>
      <c r="L95" s="39"/>
      <c r="M95" s="174" t="s">
        <v>19</v>
      </c>
      <c r="N95" s="175" t="s">
        <v>46</v>
      </c>
      <c r="O95" s="64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78" t="s">
        <v>168</v>
      </c>
      <c r="AT95" s="178" t="s">
        <v>164</v>
      </c>
      <c r="AU95" s="178" t="s">
        <v>83</v>
      </c>
      <c r="AY95" s="17" t="s">
        <v>163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7" t="s">
        <v>83</v>
      </c>
      <c r="BK95" s="179">
        <f>ROUND(I95*H95,2)</f>
        <v>0</v>
      </c>
      <c r="BL95" s="17" t="s">
        <v>168</v>
      </c>
      <c r="BM95" s="178" t="s">
        <v>206</v>
      </c>
    </row>
    <row r="96" spans="1:47" s="2" customFormat="1" ht="28.8">
      <c r="A96" s="34"/>
      <c r="B96" s="35"/>
      <c r="C96" s="36"/>
      <c r="D96" s="180" t="s">
        <v>170</v>
      </c>
      <c r="E96" s="36"/>
      <c r="F96" s="181" t="s">
        <v>207</v>
      </c>
      <c r="G96" s="36"/>
      <c r="H96" s="36"/>
      <c r="I96" s="182"/>
      <c r="J96" s="36"/>
      <c r="K96" s="36"/>
      <c r="L96" s="39"/>
      <c r="M96" s="183"/>
      <c r="N96" s="184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170</v>
      </c>
      <c r="AU96" s="17" t="s">
        <v>83</v>
      </c>
    </row>
    <row r="97" spans="1:65" s="2" customFormat="1" ht="16.5" customHeight="1">
      <c r="A97" s="34"/>
      <c r="B97" s="35"/>
      <c r="C97" s="166" t="s">
        <v>208</v>
      </c>
      <c r="D97" s="166" t="s">
        <v>164</v>
      </c>
      <c r="E97" s="167" t="s">
        <v>209</v>
      </c>
      <c r="F97" s="168" t="s">
        <v>210</v>
      </c>
      <c r="G97" s="169" t="s">
        <v>167</v>
      </c>
      <c r="H97" s="170">
        <v>1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83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211</v>
      </c>
    </row>
    <row r="98" spans="1:47" s="2" customFormat="1" ht="19.2">
      <c r="A98" s="34"/>
      <c r="B98" s="35"/>
      <c r="C98" s="36"/>
      <c r="D98" s="180" t="s">
        <v>170</v>
      </c>
      <c r="E98" s="36"/>
      <c r="F98" s="181" t="s">
        <v>212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170</v>
      </c>
      <c r="AU98" s="17" t="s">
        <v>83</v>
      </c>
    </row>
    <row r="99" spans="1:65" s="2" customFormat="1" ht="16.5" customHeight="1">
      <c r="A99" s="34"/>
      <c r="B99" s="35"/>
      <c r="C99" s="166" t="s">
        <v>213</v>
      </c>
      <c r="D99" s="166" t="s">
        <v>164</v>
      </c>
      <c r="E99" s="167" t="s">
        <v>214</v>
      </c>
      <c r="F99" s="168" t="s">
        <v>215</v>
      </c>
      <c r="G99" s="169" t="s">
        <v>167</v>
      </c>
      <c r="H99" s="170">
        <v>1</v>
      </c>
      <c r="I99" s="171"/>
      <c r="J99" s="172">
        <f>ROUND(I99*H99,2)</f>
        <v>0</v>
      </c>
      <c r="K99" s="173"/>
      <c r="L99" s="39"/>
      <c r="M99" s="174" t="s">
        <v>19</v>
      </c>
      <c r="N99" s="175" t="s">
        <v>46</v>
      </c>
      <c r="O99" s="6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8" t="s">
        <v>168</v>
      </c>
      <c r="AT99" s="178" t="s">
        <v>164</v>
      </c>
      <c r="AU99" s="178" t="s">
        <v>83</v>
      </c>
      <c r="AY99" s="17" t="s">
        <v>163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7" t="s">
        <v>83</v>
      </c>
      <c r="BK99" s="179">
        <f>ROUND(I99*H99,2)</f>
        <v>0</v>
      </c>
      <c r="BL99" s="17" t="s">
        <v>168</v>
      </c>
      <c r="BM99" s="178" t="s">
        <v>216</v>
      </c>
    </row>
    <row r="100" spans="1:47" s="2" customFormat="1" ht="19.2">
      <c r="A100" s="34"/>
      <c r="B100" s="35"/>
      <c r="C100" s="36"/>
      <c r="D100" s="180" t="s">
        <v>170</v>
      </c>
      <c r="E100" s="36"/>
      <c r="F100" s="181" t="s">
        <v>217</v>
      </c>
      <c r="G100" s="36"/>
      <c r="H100" s="36"/>
      <c r="I100" s="182"/>
      <c r="J100" s="36"/>
      <c r="K100" s="36"/>
      <c r="L100" s="39"/>
      <c r="M100" s="183"/>
      <c r="N100" s="184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170</v>
      </c>
      <c r="AU100" s="17" t="s">
        <v>83</v>
      </c>
    </row>
    <row r="101" spans="1:65" s="2" customFormat="1" ht="16.5" customHeight="1">
      <c r="A101" s="34"/>
      <c r="B101" s="35"/>
      <c r="C101" s="166" t="s">
        <v>218</v>
      </c>
      <c r="D101" s="166" t="s">
        <v>164</v>
      </c>
      <c r="E101" s="167" t="s">
        <v>219</v>
      </c>
      <c r="F101" s="168" t="s">
        <v>220</v>
      </c>
      <c r="G101" s="169" t="s">
        <v>167</v>
      </c>
      <c r="H101" s="170">
        <v>1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83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221</v>
      </c>
    </row>
    <row r="102" spans="1:47" s="2" customFormat="1" ht="48">
      <c r="A102" s="34"/>
      <c r="B102" s="35"/>
      <c r="C102" s="36"/>
      <c r="D102" s="180" t="s">
        <v>170</v>
      </c>
      <c r="E102" s="36"/>
      <c r="F102" s="181" t="s">
        <v>222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170</v>
      </c>
      <c r="AU102" s="17" t="s">
        <v>83</v>
      </c>
    </row>
    <row r="103" spans="1:65" s="2" customFormat="1" ht="16.5" customHeight="1">
      <c r="A103" s="34"/>
      <c r="B103" s="35"/>
      <c r="C103" s="166" t="s">
        <v>223</v>
      </c>
      <c r="D103" s="166" t="s">
        <v>164</v>
      </c>
      <c r="E103" s="167" t="s">
        <v>224</v>
      </c>
      <c r="F103" s="168" t="s">
        <v>225</v>
      </c>
      <c r="G103" s="169" t="s">
        <v>167</v>
      </c>
      <c r="H103" s="170">
        <v>1</v>
      </c>
      <c r="I103" s="171"/>
      <c r="J103" s="172">
        <f>ROUND(I103*H103,2)</f>
        <v>0</v>
      </c>
      <c r="K103" s="173"/>
      <c r="L103" s="39"/>
      <c r="M103" s="174" t="s">
        <v>19</v>
      </c>
      <c r="N103" s="175" t="s">
        <v>46</v>
      </c>
      <c r="O103" s="64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8" t="s">
        <v>168</v>
      </c>
      <c r="AT103" s="178" t="s">
        <v>164</v>
      </c>
      <c r="AU103" s="178" t="s">
        <v>83</v>
      </c>
      <c r="AY103" s="17" t="s">
        <v>163</v>
      </c>
      <c r="BE103" s="179">
        <f>IF(N103="základní",J103,0)</f>
        <v>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17" t="s">
        <v>83</v>
      </c>
      <c r="BK103" s="179">
        <f>ROUND(I103*H103,2)</f>
        <v>0</v>
      </c>
      <c r="BL103" s="17" t="s">
        <v>168</v>
      </c>
      <c r="BM103" s="178" t="s">
        <v>226</v>
      </c>
    </row>
    <row r="104" spans="1:47" s="2" customFormat="1" ht="28.8">
      <c r="A104" s="34"/>
      <c r="B104" s="35"/>
      <c r="C104" s="36"/>
      <c r="D104" s="180" t="s">
        <v>170</v>
      </c>
      <c r="E104" s="36"/>
      <c r="F104" s="181" t="s">
        <v>227</v>
      </c>
      <c r="G104" s="36"/>
      <c r="H104" s="36"/>
      <c r="I104" s="182"/>
      <c r="J104" s="36"/>
      <c r="K104" s="36"/>
      <c r="L104" s="39"/>
      <c r="M104" s="183"/>
      <c r="N104" s="184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170</v>
      </c>
      <c r="AU104" s="17" t="s">
        <v>83</v>
      </c>
    </row>
    <row r="105" spans="1:65" s="2" customFormat="1" ht="16.5" customHeight="1">
      <c r="A105" s="34"/>
      <c r="B105" s="35"/>
      <c r="C105" s="166" t="s">
        <v>228</v>
      </c>
      <c r="D105" s="166" t="s">
        <v>164</v>
      </c>
      <c r="E105" s="167" t="s">
        <v>229</v>
      </c>
      <c r="F105" s="168" t="s">
        <v>230</v>
      </c>
      <c r="G105" s="169" t="s">
        <v>167</v>
      </c>
      <c r="H105" s="170">
        <v>1</v>
      </c>
      <c r="I105" s="171"/>
      <c r="J105" s="172">
        <f>ROUND(I105*H105,2)</f>
        <v>0</v>
      </c>
      <c r="K105" s="173"/>
      <c r="L105" s="39"/>
      <c r="M105" s="174" t="s">
        <v>19</v>
      </c>
      <c r="N105" s="175" t="s">
        <v>46</v>
      </c>
      <c r="O105" s="6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8" t="s">
        <v>168</v>
      </c>
      <c r="AT105" s="178" t="s">
        <v>164</v>
      </c>
      <c r="AU105" s="178" t="s">
        <v>83</v>
      </c>
      <c r="AY105" s="17" t="s">
        <v>163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7" t="s">
        <v>83</v>
      </c>
      <c r="BK105" s="179">
        <f>ROUND(I105*H105,2)</f>
        <v>0</v>
      </c>
      <c r="BL105" s="17" t="s">
        <v>168</v>
      </c>
      <c r="BM105" s="178" t="s">
        <v>231</v>
      </c>
    </row>
    <row r="106" spans="1:47" s="2" customFormat="1" ht="19.2">
      <c r="A106" s="34"/>
      <c r="B106" s="35"/>
      <c r="C106" s="36"/>
      <c r="D106" s="180" t="s">
        <v>170</v>
      </c>
      <c r="E106" s="36"/>
      <c r="F106" s="181" t="s">
        <v>232</v>
      </c>
      <c r="G106" s="36"/>
      <c r="H106" s="36"/>
      <c r="I106" s="182"/>
      <c r="J106" s="36"/>
      <c r="K106" s="36"/>
      <c r="L106" s="39"/>
      <c r="M106" s="183"/>
      <c r="N106" s="184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170</v>
      </c>
      <c r="AU106" s="17" t="s">
        <v>83</v>
      </c>
    </row>
    <row r="107" spans="1:65" s="2" customFormat="1" ht="16.5" customHeight="1">
      <c r="A107" s="34"/>
      <c r="B107" s="35"/>
      <c r="C107" s="166" t="s">
        <v>233</v>
      </c>
      <c r="D107" s="166" t="s">
        <v>164</v>
      </c>
      <c r="E107" s="167" t="s">
        <v>234</v>
      </c>
      <c r="F107" s="168" t="s">
        <v>235</v>
      </c>
      <c r="G107" s="169" t="s">
        <v>167</v>
      </c>
      <c r="H107" s="170">
        <v>1</v>
      </c>
      <c r="I107" s="171"/>
      <c r="J107" s="172">
        <f>ROUND(I107*H107,2)</f>
        <v>0</v>
      </c>
      <c r="K107" s="173"/>
      <c r="L107" s="39"/>
      <c r="M107" s="174" t="s">
        <v>19</v>
      </c>
      <c r="N107" s="175" t="s">
        <v>46</v>
      </c>
      <c r="O107" s="6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78" t="s">
        <v>168</v>
      </c>
      <c r="AT107" s="178" t="s">
        <v>164</v>
      </c>
      <c r="AU107" s="178" t="s">
        <v>83</v>
      </c>
      <c r="AY107" s="17" t="s">
        <v>163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7" t="s">
        <v>83</v>
      </c>
      <c r="BK107" s="179">
        <f>ROUND(I107*H107,2)</f>
        <v>0</v>
      </c>
      <c r="BL107" s="17" t="s">
        <v>168</v>
      </c>
      <c r="BM107" s="178" t="s">
        <v>236</v>
      </c>
    </row>
    <row r="108" spans="1:65" s="2" customFormat="1" ht="16.5" customHeight="1">
      <c r="A108" s="34"/>
      <c r="B108" s="35"/>
      <c r="C108" s="166" t="s">
        <v>237</v>
      </c>
      <c r="D108" s="166" t="s">
        <v>164</v>
      </c>
      <c r="E108" s="167" t="s">
        <v>238</v>
      </c>
      <c r="F108" s="168" t="s">
        <v>239</v>
      </c>
      <c r="G108" s="169" t="s">
        <v>167</v>
      </c>
      <c r="H108" s="170">
        <v>1</v>
      </c>
      <c r="I108" s="171"/>
      <c r="J108" s="172">
        <f>ROUND(I108*H108,2)</f>
        <v>0</v>
      </c>
      <c r="K108" s="173"/>
      <c r="L108" s="39"/>
      <c r="M108" s="174" t="s">
        <v>19</v>
      </c>
      <c r="N108" s="175" t="s">
        <v>46</v>
      </c>
      <c r="O108" s="6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8" t="s">
        <v>168</v>
      </c>
      <c r="AT108" s="178" t="s">
        <v>164</v>
      </c>
      <c r="AU108" s="178" t="s">
        <v>83</v>
      </c>
      <c r="AY108" s="17" t="s">
        <v>163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7" t="s">
        <v>83</v>
      </c>
      <c r="BK108" s="179">
        <f>ROUND(I108*H108,2)</f>
        <v>0</v>
      </c>
      <c r="BL108" s="17" t="s">
        <v>168</v>
      </c>
      <c r="BM108" s="178" t="s">
        <v>240</v>
      </c>
    </row>
    <row r="109" spans="1:47" s="2" customFormat="1" ht="19.2">
      <c r="A109" s="34"/>
      <c r="B109" s="35"/>
      <c r="C109" s="36"/>
      <c r="D109" s="180" t="s">
        <v>170</v>
      </c>
      <c r="E109" s="36"/>
      <c r="F109" s="181" t="s">
        <v>241</v>
      </c>
      <c r="G109" s="36"/>
      <c r="H109" s="36"/>
      <c r="I109" s="182"/>
      <c r="J109" s="36"/>
      <c r="K109" s="36"/>
      <c r="L109" s="39"/>
      <c r="M109" s="183"/>
      <c r="N109" s="184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170</v>
      </c>
      <c r="AU109" s="17" t="s">
        <v>83</v>
      </c>
    </row>
    <row r="110" spans="1:65" s="2" customFormat="1" ht="16.5" customHeight="1">
      <c r="A110" s="34"/>
      <c r="B110" s="35"/>
      <c r="C110" s="166" t="s">
        <v>7</v>
      </c>
      <c r="D110" s="166" t="s">
        <v>164</v>
      </c>
      <c r="E110" s="167" t="s">
        <v>242</v>
      </c>
      <c r="F110" s="168" t="s">
        <v>243</v>
      </c>
      <c r="G110" s="169" t="s">
        <v>167</v>
      </c>
      <c r="H110" s="170">
        <v>1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192</v>
      </c>
      <c r="AT110" s="178" t="s">
        <v>164</v>
      </c>
      <c r="AU110" s="178" t="s">
        <v>83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192</v>
      </c>
      <c r="BM110" s="178" t="s">
        <v>244</v>
      </c>
    </row>
    <row r="111" spans="1:47" s="2" customFormat="1" ht="19.2">
      <c r="A111" s="34"/>
      <c r="B111" s="35"/>
      <c r="C111" s="36"/>
      <c r="D111" s="180" t="s">
        <v>170</v>
      </c>
      <c r="E111" s="36"/>
      <c r="F111" s="181" t="s">
        <v>245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170</v>
      </c>
      <c r="AU111" s="17" t="s">
        <v>83</v>
      </c>
    </row>
    <row r="112" spans="1:65" s="2" customFormat="1" ht="16.5" customHeight="1">
      <c r="A112" s="34"/>
      <c r="B112" s="35"/>
      <c r="C112" s="166" t="s">
        <v>246</v>
      </c>
      <c r="D112" s="166" t="s">
        <v>164</v>
      </c>
      <c r="E112" s="167" t="s">
        <v>247</v>
      </c>
      <c r="F112" s="168" t="s">
        <v>248</v>
      </c>
      <c r="G112" s="169" t="s">
        <v>167</v>
      </c>
      <c r="H112" s="170">
        <v>1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83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249</v>
      </c>
    </row>
    <row r="113" spans="1:47" s="2" customFormat="1" ht="19.2">
      <c r="A113" s="34"/>
      <c r="B113" s="35"/>
      <c r="C113" s="36"/>
      <c r="D113" s="180" t="s">
        <v>170</v>
      </c>
      <c r="E113" s="36"/>
      <c r="F113" s="181" t="s">
        <v>250</v>
      </c>
      <c r="G113" s="36"/>
      <c r="H113" s="36"/>
      <c r="I113" s="182"/>
      <c r="J113" s="36"/>
      <c r="K113" s="36"/>
      <c r="L113" s="39"/>
      <c r="M113" s="185"/>
      <c r="N113" s="186"/>
      <c r="O113" s="187"/>
      <c r="P113" s="187"/>
      <c r="Q113" s="187"/>
      <c r="R113" s="187"/>
      <c r="S113" s="187"/>
      <c r="T113" s="188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170</v>
      </c>
      <c r="AU113" s="17" t="s">
        <v>83</v>
      </c>
    </row>
    <row r="114" spans="1:31" s="2" customFormat="1" ht="6.9" customHeight="1">
      <c r="A114" s="34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39"/>
      <c r="M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</sheetData>
  <sheetProtection algorithmName="SHA-512" hashValue="OfRIbKC8ii7sKe2F1WqLOKj3NEQMfpEtf4jGN5tKAektsaVEN3eyIcOu+gLTSzYtnUp1TN7S2H1+RnnSoq+Jfw==" saltValue="R04u6mcCiYMV8jmxztLtG57ix79qR7rYUI8TA6Q1QCn7rQOKzkDvJk2ME4zHA9geQIh+bUCLgYMNcYKNShpq0w==" spinCount="100000" sheet="1" objects="1" scenarios="1" formatColumns="0" formatRows="0" autoFilter="0"/>
  <autoFilter ref="C79:K113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tabSelected="1" workbookViewId="0" topLeftCell="A65">
      <selection activeCell="F116" sqref="F11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139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1023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943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">
        <v>34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35</v>
      </c>
      <c r="F21" s="34"/>
      <c r="G21" s="34"/>
      <c r="H21" s="34"/>
      <c r="I21" s="105" t="s">
        <v>29</v>
      </c>
      <c r="J21" s="107" t="s">
        <v>36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 t="e">
        <f>ROUND(J82,2)</f>
        <v>#REF!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ROUND((SUM(BE82:BE108)),2)</f>
        <v>0</v>
      </c>
      <c r="G33" s="34"/>
      <c r="H33" s="34"/>
      <c r="I33" s="118">
        <v>0.21</v>
      </c>
      <c r="J33" s="117">
        <f>ROUND(((SUM(BE82:BE108))*I33),2)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ROUND((SUM(BF82:BF108)),2)</f>
        <v>0</v>
      </c>
      <c r="G34" s="34"/>
      <c r="H34" s="34"/>
      <c r="I34" s="118">
        <v>0.15</v>
      </c>
      <c r="J34" s="117">
        <f>ROUND(((SUM(BF82:BF108))*I34),2)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ROUND((SUM(BG82:BG108)),2)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ROUND((SUM(BH82:BH108)),2)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ROUND((SUM(BI82:BI108)),2)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 t="e">
        <f>SUM(J30:J37)</f>
        <v>#REF!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062_PŠ 2. etapa - SO 06 - ř.km 30,197 - 30,251 40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KN Rejhotice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 t="e">
        <f>J82</f>
        <v>#REF!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 t="e">
        <f>J83</f>
        <v>#REF!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J84</f>
        <v>0</v>
      </c>
      <c r="K61" s="190"/>
      <c r="L61" s="194"/>
    </row>
    <row r="62" spans="2:12" s="12" customFormat="1" ht="19.95" customHeight="1">
      <c r="B62" s="189"/>
      <c r="C62" s="190"/>
      <c r="D62" s="191" t="s">
        <v>258</v>
      </c>
      <c r="E62" s="192"/>
      <c r="F62" s="192"/>
      <c r="G62" s="192"/>
      <c r="H62" s="192"/>
      <c r="I62" s="192"/>
      <c r="J62" s="193" t="e">
        <f>#REF!</f>
        <v>#REF!</v>
      </c>
      <c r="K62" s="190"/>
      <c r="L62" s="194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" customHeight="1">
      <c r="A69" s="34"/>
      <c r="B69" s="35"/>
      <c r="C69" s="23" t="s">
        <v>148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357" t="str">
        <f>E7</f>
        <v>Desná, Loučná nad Desnou - oprava zdí a koryta toku</v>
      </c>
      <c r="F72" s="358"/>
      <c r="G72" s="358"/>
      <c r="H72" s="358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141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2" t="str">
        <f>E9</f>
        <v>062_PŠ 2. etapa - SO 06 - ř.km 30,197 - 30,251 40</v>
      </c>
      <c r="F74" s="356"/>
      <c r="G74" s="356"/>
      <c r="H74" s="35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>KN Rejhotice</v>
      </c>
      <c r="G76" s="36"/>
      <c r="H76" s="36"/>
      <c r="I76" s="29" t="s">
        <v>23</v>
      </c>
      <c r="J76" s="59" t="str">
        <f>IF(J12="","",J12)</f>
        <v>17. 9. 2021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15" customHeight="1">
      <c r="A78" s="34"/>
      <c r="B78" s="35"/>
      <c r="C78" s="29" t="s">
        <v>25</v>
      </c>
      <c r="D78" s="36"/>
      <c r="E78" s="36"/>
      <c r="F78" s="27" t="str">
        <f>E15</f>
        <v>Povodí Moravy, s.p.</v>
      </c>
      <c r="G78" s="36"/>
      <c r="H78" s="36"/>
      <c r="I78" s="29" t="s">
        <v>33</v>
      </c>
      <c r="J78" s="32" t="str">
        <f>E21</f>
        <v>Ing. Vít Pučálek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31</v>
      </c>
      <c r="D79" s="36"/>
      <c r="E79" s="36"/>
      <c r="F79" s="27" t="str">
        <f>IF(E18="","",E18)</f>
        <v>Vyplň údaj</v>
      </c>
      <c r="G79" s="36"/>
      <c r="H79" s="36"/>
      <c r="I79" s="29" t="s">
        <v>38</v>
      </c>
      <c r="J79" s="32" t="str">
        <f>E24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0" customFormat="1" ht="29.25" customHeight="1">
      <c r="A81" s="140"/>
      <c r="B81" s="141"/>
      <c r="C81" s="142" t="s">
        <v>149</v>
      </c>
      <c r="D81" s="143" t="s">
        <v>60</v>
      </c>
      <c r="E81" s="143" t="s">
        <v>56</v>
      </c>
      <c r="F81" s="143" t="s">
        <v>57</v>
      </c>
      <c r="G81" s="143" t="s">
        <v>150</v>
      </c>
      <c r="H81" s="143" t="s">
        <v>151</v>
      </c>
      <c r="I81" s="143" t="s">
        <v>152</v>
      </c>
      <c r="J81" s="144" t="s">
        <v>145</v>
      </c>
      <c r="K81" s="145" t="s">
        <v>153</v>
      </c>
      <c r="L81" s="146"/>
      <c r="M81" s="68" t="s">
        <v>19</v>
      </c>
      <c r="N81" s="69" t="s">
        <v>45</v>
      </c>
      <c r="O81" s="69" t="s">
        <v>154</v>
      </c>
      <c r="P81" s="69" t="s">
        <v>155</v>
      </c>
      <c r="Q81" s="69" t="s">
        <v>156</v>
      </c>
      <c r="R81" s="69" t="s">
        <v>157</v>
      </c>
      <c r="S81" s="69" t="s">
        <v>158</v>
      </c>
      <c r="T81" s="70" t="s">
        <v>159</v>
      </c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</row>
    <row r="82" spans="1:63" s="2" customFormat="1" ht="22.95" customHeight="1">
      <c r="A82" s="34"/>
      <c r="B82" s="35"/>
      <c r="C82" s="75" t="s">
        <v>160</v>
      </c>
      <c r="D82" s="36"/>
      <c r="E82" s="36"/>
      <c r="F82" s="36"/>
      <c r="G82" s="36"/>
      <c r="H82" s="36"/>
      <c r="I82" s="36"/>
      <c r="J82" s="147" t="e">
        <f>BK82</f>
        <v>#REF!</v>
      </c>
      <c r="K82" s="36"/>
      <c r="L82" s="39"/>
      <c r="M82" s="71"/>
      <c r="N82" s="148"/>
      <c r="O82" s="72"/>
      <c r="P82" s="149" t="e">
        <f>P83</f>
        <v>#REF!</v>
      </c>
      <c r="Q82" s="72"/>
      <c r="R82" s="149" t="e">
        <f>R83</f>
        <v>#REF!</v>
      </c>
      <c r="S82" s="72"/>
      <c r="T82" s="150" t="e">
        <f>T83</f>
        <v>#REF!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74</v>
      </c>
      <c r="AU82" s="17" t="s">
        <v>146</v>
      </c>
      <c r="BK82" s="151" t="e">
        <f>BK83</f>
        <v>#REF!</v>
      </c>
    </row>
    <row r="83" spans="2:63" s="11" customFormat="1" ht="25.95" customHeight="1">
      <c r="B83" s="152"/>
      <c r="C83" s="153"/>
      <c r="D83" s="154" t="s">
        <v>74</v>
      </c>
      <c r="E83" s="155" t="s">
        <v>259</v>
      </c>
      <c r="F83" s="155" t="s">
        <v>260</v>
      </c>
      <c r="G83" s="153"/>
      <c r="H83" s="153"/>
      <c r="I83" s="156"/>
      <c r="J83" s="157" t="e">
        <f>BK83</f>
        <v>#REF!</v>
      </c>
      <c r="K83" s="153"/>
      <c r="L83" s="158"/>
      <c r="M83" s="159"/>
      <c r="N83" s="160"/>
      <c r="O83" s="160"/>
      <c r="P83" s="161" t="e">
        <f>P84+#REF!</f>
        <v>#REF!</v>
      </c>
      <c r="Q83" s="160"/>
      <c r="R83" s="161" t="e">
        <f>R84+#REF!</f>
        <v>#REF!</v>
      </c>
      <c r="S83" s="160"/>
      <c r="T83" s="162" t="e">
        <f>T84+#REF!</f>
        <v>#REF!</v>
      </c>
      <c r="AR83" s="163" t="s">
        <v>83</v>
      </c>
      <c r="AT83" s="164" t="s">
        <v>74</v>
      </c>
      <c r="AU83" s="164" t="s">
        <v>75</v>
      </c>
      <c r="AY83" s="163" t="s">
        <v>163</v>
      </c>
      <c r="BK83" s="165" t="e">
        <f>BK84+#REF!</f>
        <v>#REF!</v>
      </c>
    </row>
    <row r="84" spans="2:63" s="11" customFormat="1" ht="22.95" customHeight="1">
      <c r="B84" s="152"/>
      <c r="C84" s="153"/>
      <c r="D84" s="154" t="s">
        <v>74</v>
      </c>
      <c r="E84" s="195" t="s">
        <v>83</v>
      </c>
      <c r="F84" s="195" t="s">
        <v>261</v>
      </c>
      <c r="G84" s="153"/>
      <c r="H84" s="153"/>
      <c r="I84" s="156"/>
      <c r="J84" s="196">
        <f>BK84</f>
        <v>0</v>
      </c>
      <c r="K84" s="153"/>
      <c r="L84" s="158"/>
      <c r="M84" s="159"/>
      <c r="N84" s="160"/>
      <c r="O84" s="160"/>
      <c r="P84" s="161">
        <f>SUM(P85:P108)</f>
        <v>0</v>
      </c>
      <c r="Q84" s="160"/>
      <c r="R84" s="161">
        <f>SUM(R85:R108)</f>
        <v>0</v>
      </c>
      <c r="S84" s="160"/>
      <c r="T84" s="162">
        <f>SUM(T85:T108)</f>
        <v>0</v>
      </c>
      <c r="AR84" s="163" t="s">
        <v>83</v>
      </c>
      <c r="AT84" s="164" t="s">
        <v>74</v>
      </c>
      <c r="AU84" s="164" t="s">
        <v>83</v>
      </c>
      <c r="AY84" s="163" t="s">
        <v>163</v>
      </c>
      <c r="BK84" s="165">
        <f>SUM(BK85:BK108)</f>
        <v>0</v>
      </c>
    </row>
    <row r="85" spans="1:65" s="2" customFormat="1" ht="16.5" customHeight="1">
      <c r="A85" s="34"/>
      <c r="B85" s="35"/>
      <c r="C85" s="166" t="s">
        <v>83</v>
      </c>
      <c r="D85" s="166" t="s">
        <v>164</v>
      </c>
      <c r="E85" s="167" t="s">
        <v>944</v>
      </c>
      <c r="F85" s="168" t="s">
        <v>1024</v>
      </c>
      <c r="G85" s="169" t="s">
        <v>167</v>
      </c>
      <c r="H85" s="170">
        <v>180</v>
      </c>
      <c r="I85" s="171"/>
      <c r="J85" s="172">
        <f>ROUND(I85*H85,2)</f>
        <v>0</v>
      </c>
      <c r="K85" s="173"/>
      <c r="L85" s="39"/>
      <c r="M85" s="174" t="s">
        <v>19</v>
      </c>
      <c r="N85" s="175" t="s">
        <v>46</v>
      </c>
      <c r="O85" s="64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78" t="s">
        <v>168</v>
      </c>
      <c r="AT85" s="178" t="s">
        <v>164</v>
      </c>
      <c r="AU85" s="178" t="s">
        <v>85</v>
      </c>
      <c r="AY85" s="17" t="s">
        <v>163</v>
      </c>
      <c r="BE85" s="179">
        <f>IF(N85="základní",J85,0)</f>
        <v>0</v>
      </c>
      <c r="BF85" s="179">
        <f>IF(N85="snížená",J85,0)</f>
        <v>0</v>
      </c>
      <c r="BG85" s="179">
        <f>IF(N85="zákl. přenesená",J85,0)</f>
        <v>0</v>
      </c>
      <c r="BH85" s="179">
        <f>IF(N85="sníž. přenesená",J85,0)</f>
        <v>0</v>
      </c>
      <c r="BI85" s="179">
        <f>IF(N85="nulová",J85,0)</f>
        <v>0</v>
      </c>
      <c r="BJ85" s="17" t="s">
        <v>83</v>
      </c>
      <c r="BK85" s="179">
        <f>ROUND(I85*H85,2)</f>
        <v>0</v>
      </c>
      <c r="BL85" s="17" t="s">
        <v>168</v>
      </c>
      <c r="BM85" s="178" t="s">
        <v>1025</v>
      </c>
    </row>
    <row r="86" spans="1:47" s="2" customFormat="1" ht="57.6">
      <c r="A86" s="34"/>
      <c r="B86" s="35"/>
      <c r="C86" s="36"/>
      <c r="D86" s="180" t="s">
        <v>170</v>
      </c>
      <c r="E86" s="36"/>
      <c r="F86" s="181" t="s">
        <v>947</v>
      </c>
      <c r="G86" s="36"/>
      <c r="H86" s="36"/>
      <c r="I86" s="182"/>
      <c r="J86" s="36"/>
      <c r="K86" s="36"/>
      <c r="L86" s="39"/>
      <c r="M86" s="183"/>
      <c r="N86" s="184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85</v>
      </c>
    </row>
    <row r="87" spans="2:51" s="13" customFormat="1" ht="12">
      <c r="B87" s="199"/>
      <c r="C87" s="200"/>
      <c r="D87" s="180" t="s">
        <v>269</v>
      </c>
      <c r="E87" s="201" t="s">
        <v>19</v>
      </c>
      <c r="F87" s="202" t="s">
        <v>1026</v>
      </c>
      <c r="G87" s="200"/>
      <c r="H87" s="203">
        <v>180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269</v>
      </c>
      <c r="AU87" s="209" t="s">
        <v>85</v>
      </c>
      <c r="AV87" s="13" t="s">
        <v>85</v>
      </c>
      <c r="AW87" s="13" t="s">
        <v>37</v>
      </c>
      <c r="AX87" s="13" t="s">
        <v>75</v>
      </c>
      <c r="AY87" s="209" t="s">
        <v>163</v>
      </c>
    </row>
    <row r="88" spans="2:51" s="14" customFormat="1" ht="12">
      <c r="B88" s="210"/>
      <c r="C88" s="211"/>
      <c r="D88" s="180" t="s">
        <v>269</v>
      </c>
      <c r="E88" s="212" t="s">
        <v>19</v>
      </c>
      <c r="F88" s="213" t="s">
        <v>271</v>
      </c>
      <c r="G88" s="211"/>
      <c r="H88" s="214">
        <v>180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269</v>
      </c>
      <c r="AU88" s="220" t="s">
        <v>85</v>
      </c>
      <c r="AV88" s="14" t="s">
        <v>168</v>
      </c>
      <c r="AW88" s="14" t="s">
        <v>37</v>
      </c>
      <c r="AX88" s="14" t="s">
        <v>83</v>
      </c>
      <c r="AY88" s="220" t="s">
        <v>163</v>
      </c>
    </row>
    <row r="89" spans="1:65" s="2" customFormat="1" ht="37.95" customHeight="1">
      <c r="A89" s="34"/>
      <c r="B89" s="35"/>
      <c r="C89" s="166" t="s">
        <v>85</v>
      </c>
      <c r="D89" s="166" t="s">
        <v>164</v>
      </c>
      <c r="E89" s="167" t="s">
        <v>272</v>
      </c>
      <c r="F89" s="168" t="s">
        <v>273</v>
      </c>
      <c r="G89" s="169" t="s">
        <v>265</v>
      </c>
      <c r="H89" s="170">
        <v>100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1027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952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1:47" s="2" customFormat="1" ht="19.2">
      <c r="A91" s="34"/>
      <c r="B91" s="35"/>
      <c r="C91" s="36"/>
      <c r="D91" s="180" t="s">
        <v>170</v>
      </c>
      <c r="E91" s="36"/>
      <c r="F91" s="181" t="s">
        <v>953</v>
      </c>
      <c r="G91" s="36"/>
      <c r="H91" s="36"/>
      <c r="I91" s="182"/>
      <c r="J91" s="36"/>
      <c r="K91" s="36"/>
      <c r="L91" s="39"/>
      <c r="M91" s="183"/>
      <c r="N91" s="184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170</v>
      </c>
      <c r="AU91" s="17" t="s">
        <v>85</v>
      </c>
    </row>
    <row r="92" spans="2:51" s="13" customFormat="1" ht="12">
      <c r="B92" s="199"/>
      <c r="C92" s="200"/>
      <c r="D92" s="180" t="s">
        <v>269</v>
      </c>
      <c r="E92" s="201" t="s">
        <v>19</v>
      </c>
      <c r="F92" s="202" t="s">
        <v>1028</v>
      </c>
      <c r="G92" s="200"/>
      <c r="H92" s="203">
        <v>100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269</v>
      </c>
      <c r="AU92" s="209" t="s">
        <v>85</v>
      </c>
      <c r="AV92" s="13" t="s">
        <v>85</v>
      </c>
      <c r="AW92" s="13" t="s">
        <v>37</v>
      </c>
      <c r="AX92" s="13" t="s">
        <v>75</v>
      </c>
      <c r="AY92" s="209" t="s">
        <v>163</v>
      </c>
    </row>
    <row r="93" spans="2:51" s="14" customFormat="1" ht="12">
      <c r="B93" s="210"/>
      <c r="C93" s="211"/>
      <c r="D93" s="180" t="s">
        <v>269</v>
      </c>
      <c r="E93" s="212" t="s">
        <v>19</v>
      </c>
      <c r="F93" s="213" t="s">
        <v>271</v>
      </c>
      <c r="G93" s="211"/>
      <c r="H93" s="214">
        <v>100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269</v>
      </c>
      <c r="AU93" s="220" t="s">
        <v>85</v>
      </c>
      <c r="AV93" s="14" t="s">
        <v>168</v>
      </c>
      <c r="AW93" s="14" t="s">
        <v>37</v>
      </c>
      <c r="AX93" s="14" t="s">
        <v>83</v>
      </c>
      <c r="AY93" s="220" t="s">
        <v>163</v>
      </c>
    </row>
    <row r="94" spans="1:65" s="2" customFormat="1" ht="37.95" customHeight="1">
      <c r="A94" s="34"/>
      <c r="B94" s="35"/>
      <c r="C94" s="166" t="s">
        <v>180</v>
      </c>
      <c r="D94" s="166" t="s">
        <v>164</v>
      </c>
      <c r="E94" s="167" t="s">
        <v>1029</v>
      </c>
      <c r="F94" s="168" t="s">
        <v>1030</v>
      </c>
      <c r="G94" s="169" t="s">
        <v>265</v>
      </c>
      <c r="H94" s="170">
        <v>100</v>
      </c>
      <c r="I94" s="171"/>
      <c r="J94" s="172">
        <f>ROUND(I94*H94,2)</f>
        <v>0</v>
      </c>
      <c r="K94" s="173"/>
      <c r="L94" s="39"/>
      <c r="M94" s="174" t="s">
        <v>19</v>
      </c>
      <c r="N94" s="175" t="s">
        <v>46</v>
      </c>
      <c r="O94" s="6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8" t="s">
        <v>168</v>
      </c>
      <c r="AT94" s="178" t="s">
        <v>164</v>
      </c>
      <c r="AU94" s="178" t="s">
        <v>85</v>
      </c>
      <c r="AY94" s="17" t="s">
        <v>163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7" t="s">
        <v>83</v>
      </c>
      <c r="BK94" s="179">
        <f>ROUND(I94*H94,2)</f>
        <v>0</v>
      </c>
      <c r="BL94" s="17" t="s">
        <v>168</v>
      </c>
      <c r="BM94" s="178" t="s">
        <v>1031</v>
      </c>
    </row>
    <row r="95" spans="1:47" s="2" customFormat="1" ht="12">
      <c r="A95" s="34"/>
      <c r="B95" s="35"/>
      <c r="C95" s="36"/>
      <c r="D95" s="197" t="s">
        <v>267</v>
      </c>
      <c r="E95" s="36"/>
      <c r="F95" s="198" t="s">
        <v>1032</v>
      </c>
      <c r="G95" s="36"/>
      <c r="H95" s="36"/>
      <c r="I95" s="182"/>
      <c r="J95" s="36"/>
      <c r="K95" s="36"/>
      <c r="L95" s="39"/>
      <c r="M95" s="183"/>
      <c r="N95" s="184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267</v>
      </c>
      <c r="AU95" s="17" t="s">
        <v>85</v>
      </c>
    </row>
    <row r="96" spans="1:47" s="2" customFormat="1" ht="28.8">
      <c r="A96" s="34"/>
      <c r="B96" s="35"/>
      <c r="C96" s="36"/>
      <c r="D96" s="180" t="s">
        <v>170</v>
      </c>
      <c r="E96" s="36"/>
      <c r="F96" s="181" t="s">
        <v>659</v>
      </c>
      <c r="G96" s="36"/>
      <c r="H96" s="36"/>
      <c r="I96" s="182"/>
      <c r="J96" s="36"/>
      <c r="K96" s="36"/>
      <c r="L96" s="39"/>
      <c r="M96" s="183"/>
      <c r="N96" s="184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170</v>
      </c>
      <c r="AU96" s="17" t="s">
        <v>85</v>
      </c>
    </row>
    <row r="97" spans="2:51" s="13" customFormat="1" ht="12">
      <c r="B97" s="199"/>
      <c r="C97" s="200"/>
      <c r="D97" s="180" t="s">
        <v>269</v>
      </c>
      <c r="E97" s="201" t="s">
        <v>19</v>
      </c>
      <c r="F97" s="202" t="s">
        <v>1028</v>
      </c>
      <c r="G97" s="200"/>
      <c r="H97" s="203">
        <v>100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269</v>
      </c>
      <c r="AU97" s="209" t="s">
        <v>85</v>
      </c>
      <c r="AV97" s="13" t="s">
        <v>85</v>
      </c>
      <c r="AW97" s="13" t="s">
        <v>37</v>
      </c>
      <c r="AX97" s="13" t="s">
        <v>75</v>
      </c>
      <c r="AY97" s="209" t="s">
        <v>163</v>
      </c>
    </row>
    <row r="98" spans="2:51" s="14" customFormat="1" ht="12">
      <c r="B98" s="210"/>
      <c r="C98" s="211"/>
      <c r="D98" s="180" t="s">
        <v>269</v>
      </c>
      <c r="E98" s="212" t="s">
        <v>19</v>
      </c>
      <c r="F98" s="213" t="s">
        <v>271</v>
      </c>
      <c r="G98" s="211"/>
      <c r="H98" s="214">
        <v>100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269</v>
      </c>
      <c r="AU98" s="220" t="s">
        <v>85</v>
      </c>
      <c r="AV98" s="14" t="s">
        <v>168</v>
      </c>
      <c r="AW98" s="14" t="s">
        <v>37</v>
      </c>
      <c r="AX98" s="14" t="s">
        <v>83</v>
      </c>
      <c r="AY98" s="220" t="s">
        <v>163</v>
      </c>
    </row>
    <row r="99" spans="1:65" s="2" customFormat="1" ht="37.95" customHeight="1">
      <c r="A99" s="34"/>
      <c r="B99" s="35"/>
      <c r="C99" s="166" t="s">
        <v>168</v>
      </c>
      <c r="D99" s="166" t="s">
        <v>164</v>
      </c>
      <c r="E99" s="167" t="s">
        <v>1033</v>
      </c>
      <c r="F99" s="168" t="s">
        <v>1034</v>
      </c>
      <c r="G99" s="169" t="s">
        <v>265</v>
      </c>
      <c r="H99" s="170">
        <v>700</v>
      </c>
      <c r="I99" s="171"/>
      <c r="J99" s="172">
        <f>ROUND(I99*H99,2)</f>
        <v>0</v>
      </c>
      <c r="K99" s="173"/>
      <c r="L99" s="39"/>
      <c r="M99" s="174" t="s">
        <v>19</v>
      </c>
      <c r="N99" s="175" t="s">
        <v>46</v>
      </c>
      <c r="O99" s="6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8" t="s">
        <v>168</v>
      </c>
      <c r="AT99" s="178" t="s">
        <v>164</v>
      </c>
      <c r="AU99" s="178" t="s">
        <v>85</v>
      </c>
      <c r="AY99" s="17" t="s">
        <v>163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7" t="s">
        <v>83</v>
      </c>
      <c r="BK99" s="179">
        <f>ROUND(I99*H99,2)</f>
        <v>0</v>
      </c>
      <c r="BL99" s="17" t="s">
        <v>168</v>
      </c>
      <c r="BM99" s="178" t="s">
        <v>1035</v>
      </c>
    </row>
    <row r="100" spans="1:47" s="2" customFormat="1" ht="12">
      <c r="A100" s="34"/>
      <c r="B100" s="35"/>
      <c r="C100" s="36"/>
      <c r="D100" s="197" t="s">
        <v>267</v>
      </c>
      <c r="E100" s="36"/>
      <c r="F100" s="198" t="s">
        <v>1036</v>
      </c>
      <c r="G100" s="36"/>
      <c r="H100" s="36"/>
      <c r="I100" s="182"/>
      <c r="J100" s="36"/>
      <c r="K100" s="36"/>
      <c r="L100" s="39"/>
      <c r="M100" s="183"/>
      <c r="N100" s="184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267</v>
      </c>
      <c r="AU100" s="17" t="s">
        <v>85</v>
      </c>
    </row>
    <row r="101" spans="2:51" s="13" customFormat="1" ht="12">
      <c r="B101" s="199"/>
      <c r="C101" s="200"/>
      <c r="D101" s="180" t="s">
        <v>269</v>
      </c>
      <c r="E101" s="200"/>
      <c r="F101" s="202" t="s">
        <v>1037</v>
      </c>
      <c r="G101" s="200"/>
      <c r="H101" s="203">
        <v>700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4</v>
      </c>
      <c r="AX101" s="13" t="s">
        <v>83</v>
      </c>
      <c r="AY101" s="209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453</v>
      </c>
      <c r="F102" s="168" t="s">
        <v>454</v>
      </c>
      <c r="G102" s="169" t="s">
        <v>265</v>
      </c>
      <c r="H102" s="170">
        <v>100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1038</v>
      </c>
    </row>
    <row r="103" spans="1:47" s="2" customFormat="1" ht="12">
      <c r="A103" s="34"/>
      <c r="B103" s="35"/>
      <c r="C103" s="36"/>
      <c r="D103" s="197" t="s">
        <v>267</v>
      </c>
      <c r="E103" s="36"/>
      <c r="F103" s="198" t="s">
        <v>979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1028</v>
      </c>
      <c r="G104" s="200"/>
      <c r="H104" s="203">
        <v>100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100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16.5" customHeight="1">
      <c r="A106" s="34"/>
      <c r="B106" s="35"/>
      <c r="C106" s="166" t="s">
        <v>194</v>
      </c>
      <c r="D106" s="166" t="s">
        <v>164</v>
      </c>
      <c r="E106" s="167" t="s">
        <v>457</v>
      </c>
      <c r="F106" s="168" t="s">
        <v>458</v>
      </c>
      <c r="G106" s="169" t="s">
        <v>265</v>
      </c>
      <c r="H106" s="170">
        <v>100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1039</v>
      </c>
    </row>
    <row r="107" spans="2:51" s="13" customFormat="1" ht="12">
      <c r="B107" s="199"/>
      <c r="C107" s="200"/>
      <c r="D107" s="180" t="s">
        <v>269</v>
      </c>
      <c r="E107" s="201" t="s">
        <v>19</v>
      </c>
      <c r="F107" s="202" t="s">
        <v>1028</v>
      </c>
      <c r="G107" s="200"/>
      <c r="H107" s="203">
        <v>100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37</v>
      </c>
      <c r="AX107" s="13" t="s">
        <v>75</v>
      </c>
      <c r="AY107" s="209" t="s">
        <v>163</v>
      </c>
    </row>
    <row r="108" spans="2:51" s="14" customFormat="1" ht="12">
      <c r="B108" s="210"/>
      <c r="C108" s="211"/>
      <c r="D108" s="180" t="s">
        <v>269</v>
      </c>
      <c r="E108" s="212" t="s">
        <v>19</v>
      </c>
      <c r="F108" s="213" t="s">
        <v>271</v>
      </c>
      <c r="G108" s="211"/>
      <c r="H108" s="214">
        <v>100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269</v>
      </c>
      <c r="AU108" s="220" t="s">
        <v>85</v>
      </c>
      <c r="AV108" s="14" t="s">
        <v>168</v>
      </c>
      <c r="AW108" s="14" t="s">
        <v>37</v>
      </c>
      <c r="AX108" s="14" t="s">
        <v>83</v>
      </c>
      <c r="AY108" s="220" t="s">
        <v>163</v>
      </c>
    </row>
    <row r="109" spans="1:31" s="2" customFormat="1" ht="6.9" customHeight="1">
      <c r="A109" s="34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9"/>
      <c r="M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</sheetData>
  <sheetProtection algorithmName="SHA-512" hashValue="vzcUQXszaFTw2Nj4MydSTtQs0o/WwG3vMAAKOG7JYpZxRt0/g4FeYZU+p9GsPfzx8evvS0GIUT4g92TDbfoouw==" saltValue="kFrs+Z31+Z8NyYobCMck/Q==" spinCount="100000" sheet="1" objects="1" scenarios="1" formatColumns="0" formatRows="0" autoFilter="0"/>
  <autoFilter ref="C81:K10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29253201"/>
    <hyperlink ref="F95" r:id="rId2" display="https://podminky.urs.cz/item/CS_URS_2021_01/162751157"/>
    <hyperlink ref="F100" r:id="rId3" display="https://podminky.urs.cz/item/CS_URS_2021_01/162751159"/>
    <hyperlink ref="F103" r:id="rId4" display="https://podminky.urs.cz/item/CS_URS_2021_01/17125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5" customFormat="1" ht="45" customHeight="1">
      <c r="B3" s="239"/>
      <c r="C3" s="367" t="s">
        <v>1040</v>
      </c>
      <c r="D3" s="367"/>
      <c r="E3" s="367"/>
      <c r="F3" s="367"/>
      <c r="G3" s="367"/>
      <c r="H3" s="367"/>
      <c r="I3" s="367"/>
      <c r="J3" s="367"/>
      <c r="K3" s="240"/>
    </row>
    <row r="4" spans="2:11" s="1" customFormat="1" ht="25.5" customHeight="1">
      <c r="B4" s="241"/>
      <c r="C4" s="368" t="s">
        <v>1041</v>
      </c>
      <c r="D4" s="368"/>
      <c r="E4" s="368"/>
      <c r="F4" s="368"/>
      <c r="G4" s="368"/>
      <c r="H4" s="368"/>
      <c r="I4" s="368"/>
      <c r="J4" s="368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66" t="s">
        <v>1042</v>
      </c>
      <c r="D6" s="366"/>
      <c r="E6" s="366"/>
      <c r="F6" s="366"/>
      <c r="G6" s="366"/>
      <c r="H6" s="366"/>
      <c r="I6" s="366"/>
      <c r="J6" s="366"/>
      <c r="K6" s="242"/>
    </row>
    <row r="7" spans="2:11" s="1" customFormat="1" ht="15" customHeight="1">
      <c r="B7" s="245"/>
      <c r="C7" s="366" t="s">
        <v>1043</v>
      </c>
      <c r="D7" s="366"/>
      <c r="E7" s="366"/>
      <c r="F7" s="366"/>
      <c r="G7" s="366"/>
      <c r="H7" s="366"/>
      <c r="I7" s="366"/>
      <c r="J7" s="366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66" t="s">
        <v>1044</v>
      </c>
      <c r="D9" s="366"/>
      <c r="E9" s="366"/>
      <c r="F9" s="366"/>
      <c r="G9" s="366"/>
      <c r="H9" s="366"/>
      <c r="I9" s="366"/>
      <c r="J9" s="366"/>
      <c r="K9" s="242"/>
    </row>
    <row r="10" spans="2:11" s="1" customFormat="1" ht="15" customHeight="1">
      <c r="B10" s="245"/>
      <c r="C10" s="244"/>
      <c r="D10" s="366" t="s">
        <v>1045</v>
      </c>
      <c r="E10" s="366"/>
      <c r="F10" s="366"/>
      <c r="G10" s="366"/>
      <c r="H10" s="366"/>
      <c r="I10" s="366"/>
      <c r="J10" s="366"/>
      <c r="K10" s="242"/>
    </row>
    <row r="11" spans="2:11" s="1" customFormat="1" ht="15" customHeight="1">
      <c r="B11" s="245"/>
      <c r="C11" s="246"/>
      <c r="D11" s="366" t="s">
        <v>1046</v>
      </c>
      <c r="E11" s="366"/>
      <c r="F11" s="366"/>
      <c r="G11" s="366"/>
      <c r="H11" s="366"/>
      <c r="I11" s="366"/>
      <c r="J11" s="366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1047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66" t="s">
        <v>1048</v>
      </c>
      <c r="E15" s="366"/>
      <c r="F15" s="366"/>
      <c r="G15" s="366"/>
      <c r="H15" s="366"/>
      <c r="I15" s="366"/>
      <c r="J15" s="366"/>
      <c r="K15" s="242"/>
    </row>
    <row r="16" spans="2:11" s="1" customFormat="1" ht="15" customHeight="1">
      <c r="B16" s="245"/>
      <c r="C16" s="246"/>
      <c r="D16" s="366" t="s">
        <v>1049</v>
      </c>
      <c r="E16" s="366"/>
      <c r="F16" s="366"/>
      <c r="G16" s="366"/>
      <c r="H16" s="366"/>
      <c r="I16" s="366"/>
      <c r="J16" s="366"/>
      <c r="K16" s="242"/>
    </row>
    <row r="17" spans="2:11" s="1" customFormat="1" ht="15" customHeight="1">
      <c r="B17" s="245"/>
      <c r="C17" s="246"/>
      <c r="D17" s="366" t="s">
        <v>1050</v>
      </c>
      <c r="E17" s="366"/>
      <c r="F17" s="366"/>
      <c r="G17" s="366"/>
      <c r="H17" s="366"/>
      <c r="I17" s="366"/>
      <c r="J17" s="366"/>
      <c r="K17" s="242"/>
    </row>
    <row r="18" spans="2:11" s="1" customFormat="1" ht="15" customHeight="1">
      <c r="B18" s="245"/>
      <c r="C18" s="246"/>
      <c r="D18" s="246"/>
      <c r="E18" s="248" t="s">
        <v>82</v>
      </c>
      <c r="F18" s="366" t="s">
        <v>1051</v>
      </c>
      <c r="G18" s="366"/>
      <c r="H18" s="366"/>
      <c r="I18" s="366"/>
      <c r="J18" s="366"/>
      <c r="K18" s="242"/>
    </row>
    <row r="19" spans="2:11" s="1" customFormat="1" ht="15" customHeight="1">
      <c r="B19" s="245"/>
      <c r="C19" s="246"/>
      <c r="D19" s="246"/>
      <c r="E19" s="248" t="s">
        <v>1052</v>
      </c>
      <c r="F19" s="366" t="s">
        <v>1053</v>
      </c>
      <c r="G19" s="366"/>
      <c r="H19" s="366"/>
      <c r="I19" s="366"/>
      <c r="J19" s="366"/>
      <c r="K19" s="242"/>
    </row>
    <row r="20" spans="2:11" s="1" customFormat="1" ht="15" customHeight="1">
      <c r="B20" s="245"/>
      <c r="C20" s="246"/>
      <c r="D20" s="246"/>
      <c r="E20" s="248" t="s">
        <v>1054</v>
      </c>
      <c r="F20" s="366" t="s">
        <v>1055</v>
      </c>
      <c r="G20" s="366"/>
      <c r="H20" s="366"/>
      <c r="I20" s="366"/>
      <c r="J20" s="366"/>
      <c r="K20" s="242"/>
    </row>
    <row r="21" spans="2:11" s="1" customFormat="1" ht="15" customHeight="1">
      <c r="B21" s="245"/>
      <c r="C21" s="246"/>
      <c r="D21" s="246"/>
      <c r="E21" s="248" t="s">
        <v>1056</v>
      </c>
      <c r="F21" s="366" t="s">
        <v>1057</v>
      </c>
      <c r="G21" s="366"/>
      <c r="H21" s="366"/>
      <c r="I21" s="366"/>
      <c r="J21" s="366"/>
      <c r="K21" s="242"/>
    </row>
    <row r="22" spans="2:11" s="1" customFormat="1" ht="15" customHeight="1">
      <c r="B22" s="245"/>
      <c r="C22" s="246"/>
      <c r="D22" s="246"/>
      <c r="E22" s="248" t="s">
        <v>1058</v>
      </c>
      <c r="F22" s="366" t="s">
        <v>1059</v>
      </c>
      <c r="G22" s="366"/>
      <c r="H22" s="366"/>
      <c r="I22" s="366"/>
      <c r="J22" s="366"/>
      <c r="K22" s="242"/>
    </row>
    <row r="23" spans="2:11" s="1" customFormat="1" ht="15" customHeight="1">
      <c r="B23" s="245"/>
      <c r="C23" s="246"/>
      <c r="D23" s="246"/>
      <c r="E23" s="248" t="s">
        <v>1060</v>
      </c>
      <c r="F23" s="366" t="s">
        <v>1061</v>
      </c>
      <c r="G23" s="366"/>
      <c r="H23" s="366"/>
      <c r="I23" s="366"/>
      <c r="J23" s="366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66" t="s">
        <v>1062</v>
      </c>
      <c r="D25" s="366"/>
      <c r="E25" s="366"/>
      <c r="F25" s="366"/>
      <c r="G25" s="366"/>
      <c r="H25" s="366"/>
      <c r="I25" s="366"/>
      <c r="J25" s="366"/>
      <c r="K25" s="242"/>
    </row>
    <row r="26" spans="2:11" s="1" customFormat="1" ht="15" customHeight="1">
      <c r="B26" s="245"/>
      <c r="C26" s="366" t="s">
        <v>1063</v>
      </c>
      <c r="D26" s="366"/>
      <c r="E26" s="366"/>
      <c r="F26" s="366"/>
      <c r="G26" s="366"/>
      <c r="H26" s="366"/>
      <c r="I26" s="366"/>
      <c r="J26" s="366"/>
      <c r="K26" s="242"/>
    </row>
    <row r="27" spans="2:11" s="1" customFormat="1" ht="15" customHeight="1">
      <c r="B27" s="245"/>
      <c r="C27" s="244"/>
      <c r="D27" s="366" t="s">
        <v>1064</v>
      </c>
      <c r="E27" s="366"/>
      <c r="F27" s="366"/>
      <c r="G27" s="366"/>
      <c r="H27" s="366"/>
      <c r="I27" s="366"/>
      <c r="J27" s="366"/>
      <c r="K27" s="242"/>
    </row>
    <row r="28" spans="2:11" s="1" customFormat="1" ht="15" customHeight="1">
      <c r="B28" s="245"/>
      <c r="C28" s="246"/>
      <c r="D28" s="366" t="s">
        <v>1065</v>
      </c>
      <c r="E28" s="366"/>
      <c r="F28" s="366"/>
      <c r="G28" s="366"/>
      <c r="H28" s="366"/>
      <c r="I28" s="366"/>
      <c r="J28" s="366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66" t="s">
        <v>1066</v>
      </c>
      <c r="E30" s="366"/>
      <c r="F30" s="366"/>
      <c r="G30" s="366"/>
      <c r="H30" s="366"/>
      <c r="I30" s="366"/>
      <c r="J30" s="366"/>
      <c r="K30" s="242"/>
    </row>
    <row r="31" spans="2:11" s="1" customFormat="1" ht="15" customHeight="1">
      <c r="B31" s="245"/>
      <c r="C31" s="246"/>
      <c r="D31" s="366" t="s">
        <v>1067</v>
      </c>
      <c r="E31" s="366"/>
      <c r="F31" s="366"/>
      <c r="G31" s="366"/>
      <c r="H31" s="366"/>
      <c r="I31" s="366"/>
      <c r="J31" s="366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66" t="s">
        <v>1068</v>
      </c>
      <c r="E33" s="366"/>
      <c r="F33" s="366"/>
      <c r="G33" s="366"/>
      <c r="H33" s="366"/>
      <c r="I33" s="366"/>
      <c r="J33" s="366"/>
      <c r="K33" s="242"/>
    </row>
    <row r="34" spans="2:11" s="1" customFormat="1" ht="15" customHeight="1">
      <c r="B34" s="245"/>
      <c r="C34" s="246"/>
      <c r="D34" s="366" t="s">
        <v>1069</v>
      </c>
      <c r="E34" s="366"/>
      <c r="F34" s="366"/>
      <c r="G34" s="366"/>
      <c r="H34" s="366"/>
      <c r="I34" s="366"/>
      <c r="J34" s="366"/>
      <c r="K34" s="242"/>
    </row>
    <row r="35" spans="2:11" s="1" customFormat="1" ht="15" customHeight="1">
      <c r="B35" s="245"/>
      <c r="C35" s="246"/>
      <c r="D35" s="366" t="s">
        <v>1070</v>
      </c>
      <c r="E35" s="366"/>
      <c r="F35" s="366"/>
      <c r="G35" s="366"/>
      <c r="H35" s="366"/>
      <c r="I35" s="366"/>
      <c r="J35" s="366"/>
      <c r="K35" s="242"/>
    </row>
    <row r="36" spans="2:11" s="1" customFormat="1" ht="15" customHeight="1">
      <c r="B36" s="245"/>
      <c r="C36" s="246"/>
      <c r="D36" s="244"/>
      <c r="E36" s="247" t="s">
        <v>149</v>
      </c>
      <c r="F36" s="244"/>
      <c r="G36" s="366" t="s">
        <v>1071</v>
      </c>
      <c r="H36" s="366"/>
      <c r="I36" s="366"/>
      <c r="J36" s="366"/>
      <c r="K36" s="242"/>
    </row>
    <row r="37" spans="2:11" s="1" customFormat="1" ht="30.75" customHeight="1">
      <c r="B37" s="245"/>
      <c r="C37" s="246"/>
      <c r="D37" s="244"/>
      <c r="E37" s="247" t="s">
        <v>1072</v>
      </c>
      <c r="F37" s="244"/>
      <c r="G37" s="366" t="s">
        <v>1073</v>
      </c>
      <c r="H37" s="366"/>
      <c r="I37" s="366"/>
      <c r="J37" s="366"/>
      <c r="K37" s="242"/>
    </row>
    <row r="38" spans="2:11" s="1" customFormat="1" ht="15" customHeight="1">
      <c r="B38" s="245"/>
      <c r="C38" s="246"/>
      <c r="D38" s="244"/>
      <c r="E38" s="247" t="s">
        <v>56</v>
      </c>
      <c r="F38" s="244"/>
      <c r="G38" s="366" t="s">
        <v>1074</v>
      </c>
      <c r="H38" s="366"/>
      <c r="I38" s="366"/>
      <c r="J38" s="366"/>
      <c r="K38" s="242"/>
    </row>
    <row r="39" spans="2:11" s="1" customFormat="1" ht="15" customHeight="1">
      <c r="B39" s="245"/>
      <c r="C39" s="246"/>
      <c r="D39" s="244"/>
      <c r="E39" s="247" t="s">
        <v>57</v>
      </c>
      <c r="F39" s="244"/>
      <c r="G39" s="366" t="s">
        <v>1075</v>
      </c>
      <c r="H39" s="366"/>
      <c r="I39" s="366"/>
      <c r="J39" s="366"/>
      <c r="K39" s="242"/>
    </row>
    <row r="40" spans="2:11" s="1" customFormat="1" ht="15" customHeight="1">
      <c r="B40" s="245"/>
      <c r="C40" s="246"/>
      <c r="D40" s="244"/>
      <c r="E40" s="247" t="s">
        <v>150</v>
      </c>
      <c r="F40" s="244"/>
      <c r="G40" s="366" t="s">
        <v>1076</v>
      </c>
      <c r="H40" s="366"/>
      <c r="I40" s="366"/>
      <c r="J40" s="366"/>
      <c r="K40" s="242"/>
    </row>
    <row r="41" spans="2:11" s="1" customFormat="1" ht="15" customHeight="1">
      <c r="B41" s="245"/>
      <c r="C41" s="246"/>
      <c r="D41" s="244"/>
      <c r="E41" s="247" t="s">
        <v>151</v>
      </c>
      <c r="F41" s="244"/>
      <c r="G41" s="366" t="s">
        <v>1077</v>
      </c>
      <c r="H41" s="366"/>
      <c r="I41" s="366"/>
      <c r="J41" s="366"/>
      <c r="K41" s="242"/>
    </row>
    <row r="42" spans="2:11" s="1" customFormat="1" ht="15" customHeight="1">
      <c r="B42" s="245"/>
      <c r="C42" s="246"/>
      <c r="D42" s="244"/>
      <c r="E42" s="247" t="s">
        <v>1078</v>
      </c>
      <c r="F42" s="244"/>
      <c r="G42" s="366" t="s">
        <v>1079</v>
      </c>
      <c r="H42" s="366"/>
      <c r="I42" s="366"/>
      <c r="J42" s="366"/>
      <c r="K42" s="242"/>
    </row>
    <row r="43" spans="2:11" s="1" customFormat="1" ht="15" customHeight="1">
      <c r="B43" s="245"/>
      <c r="C43" s="246"/>
      <c r="D43" s="244"/>
      <c r="E43" s="247"/>
      <c r="F43" s="244"/>
      <c r="G43" s="366" t="s">
        <v>1080</v>
      </c>
      <c r="H43" s="366"/>
      <c r="I43" s="366"/>
      <c r="J43" s="366"/>
      <c r="K43" s="242"/>
    </row>
    <row r="44" spans="2:11" s="1" customFormat="1" ht="15" customHeight="1">
      <c r="B44" s="245"/>
      <c r="C44" s="246"/>
      <c r="D44" s="244"/>
      <c r="E44" s="247" t="s">
        <v>1081</v>
      </c>
      <c r="F44" s="244"/>
      <c r="G44" s="366" t="s">
        <v>1082</v>
      </c>
      <c r="H44" s="366"/>
      <c r="I44" s="366"/>
      <c r="J44" s="366"/>
      <c r="K44" s="242"/>
    </row>
    <row r="45" spans="2:11" s="1" customFormat="1" ht="15" customHeight="1">
      <c r="B45" s="245"/>
      <c r="C45" s="246"/>
      <c r="D45" s="244"/>
      <c r="E45" s="247" t="s">
        <v>153</v>
      </c>
      <c r="F45" s="244"/>
      <c r="G45" s="366" t="s">
        <v>1083</v>
      </c>
      <c r="H45" s="366"/>
      <c r="I45" s="366"/>
      <c r="J45" s="366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66" t="s">
        <v>1084</v>
      </c>
      <c r="E47" s="366"/>
      <c r="F47" s="366"/>
      <c r="G47" s="366"/>
      <c r="H47" s="366"/>
      <c r="I47" s="366"/>
      <c r="J47" s="366"/>
      <c r="K47" s="242"/>
    </row>
    <row r="48" spans="2:11" s="1" customFormat="1" ht="15" customHeight="1">
      <c r="B48" s="245"/>
      <c r="C48" s="246"/>
      <c r="D48" s="246"/>
      <c r="E48" s="366" t="s">
        <v>1085</v>
      </c>
      <c r="F48" s="366"/>
      <c r="G48" s="366"/>
      <c r="H48" s="366"/>
      <c r="I48" s="366"/>
      <c r="J48" s="366"/>
      <c r="K48" s="242"/>
    </row>
    <row r="49" spans="2:11" s="1" customFormat="1" ht="15" customHeight="1">
      <c r="B49" s="245"/>
      <c r="C49" s="246"/>
      <c r="D49" s="246"/>
      <c r="E49" s="366" t="s">
        <v>1086</v>
      </c>
      <c r="F49" s="366"/>
      <c r="G49" s="366"/>
      <c r="H49" s="366"/>
      <c r="I49" s="366"/>
      <c r="J49" s="366"/>
      <c r="K49" s="242"/>
    </row>
    <row r="50" spans="2:11" s="1" customFormat="1" ht="15" customHeight="1">
      <c r="B50" s="245"/>
      <c r="C50" s="246"/>
      <c r="D50" s="246"/>
      <c r="E50" s="366" t="s">
        <v>1087</v>
      </c>
      <c r="F50" s="366"/>
      <c r="G50" s="366"/>
      <c r="H50" s="366"/>
      <c r="I50" s="366"/>
      <c r="J50" s="366"/>
      <c r="K50" s="242"/>
    </row>
    <row r="51" spans="2:11" s="1" customFormat="1" ht="15" customHeight="1">
      <c r="B51" s="245"/>
      <c r="C51" s="246"/>
      <c r="D51" s="366" t="s">
        <v>1088</v>
      </c>
      <c r="E51" s="366"/>
      <c r="F51" s="366"/>
      <c r="G51" s="366"/>
      <c r="H51" s="366"/>
      <c r="I51" s="366"/>
      <c r="J51" s="366"/>
      <c r="K51" s="242"/>
    </row>
    <row r="52" spans="2:11" s="1" customFormat="1" ht="25.5" customHeight="1">
      <c r="B52" s="241"/>
      <c r="C52" s="368" t="s">
        <v>1089</v>
      </c>
      <c r="D52" s="368"/>
      <c r="E52" s="368"/>
      <c r="F52" s="368"/>
      <c r="G52" s="368"/>
      <c r="H52" s="368"/>
      <c r="I52" s="368"/>
      <c r="J52" s="368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66" t="s">
        <v>1090</v>
      </c>
      <c r="D54" s="366"/>
      <c r="E54" s="366"/>
      <c r="F54" s="366"/>
      <c r="G54" s="366"/>
      <c r="H54" s="366"/>
      <c r="I54" s="366"/>
      <c r="J54" s="366"/>
      <c r="K54" s="242"/>
    </row>
    <row r="55" spans="2:11" s="1" customFormat="1" ht="15" customHeight="1">
      <c r="B55" s="241"/>
      <c r="C55" s="366" t="s">
        <v>1091</v>
      </c>
      <c r="D55" s="366"/>
      <c r="E55" s="366"/>
      <c r="F55" s="366"/>
      <c r="G55" s="366"/>
      <c r="H55" s="366"/>
      <c r="I55" s="366"/>
      <c r="J55" s="366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66" t="s">
        <v>1092</v>
      </c>
      <c r="D57" s="366"/>
      <c r="E57" s="366"/>
      <c r="F57" s="366"/>
      <c r="G57" s="366"/>
      <c r="H57" s="366"/>
      <c r="I57" s="366"/>
      <c r="J57" s="366"/>
      <c r="K57" s="242"/>
    </row>
    <row r="58" spans="2:11" s="1" customFormat="1" ht="15" customHeight="1">
      <c r="B58" s="241"/>
      <c r="C58" s="246"/>
      <c r="D58" s="366" t="s">
        <v>1093</v>
      </c>
      <c r="E58" s="366"/>
      <c r="F58" s="366"/>
      <c r="G58" s="366"/>
      <c r="H58" s="366"/>
      <c r="I58" s="366"/>
      <c r="J58" s="366"/>
      <c r="K58" s="242"/>
    </row>
    <row r="59" spans="2:11" s="1" customFormat="1" ht="15" customHeight="1">
      <c r="B59" s="241"/>
      <c r="C59" s="246"/>
      <c r="D59" s="366" t="s">
        <v>1094</v>
      </c>
      <c r="E59" s="366"/>
      <c r="F59" s="366"/>
      <c r="G59" s="366"/>
      <c r="H59" s="366"/>
      <c r="I59" s="366"/>
      <c r="J59" s="366"/>
      <c r="K59" s="242"/>
    </row>
    <row r="60" spans="2:11" s="1" customFormat="1" ht="15" customHeight="1">
      <c r="B60" s="241"/>
      <c r="C60" s="246"/>
      <c r="D60" s="366" t="s">
        <v>1095</v>
      </c>
      <c r="E60" s="366"/>
      <c r="F60" s="366"/>
      <c r="G60" s="366"/>
      <c r="H60" s="366"/>
      <c r="I60" s="366"/>
      <c r="J60" s="366"/>
      <c r="K60" s="242"/>
    </row>
    <row r="61" spans="2:11" s="1" customFormat="1" ht="15" customHeight="1">
      <c r="B61" s="241"/>
      <c r="C61" s="246"/>
      <c r="D61" s="366" t="s">
        <v>1096</v>
      </c>
      <c r="E61" s="366"/>
      <c r="F61" s="366"/>
      <c r="G61" s="366"/>
      <c r="H61" s="366"/>
      <c r="I61" s="366"/>
      <c r="J61" s="366"/>
      <c r="K61" s="242"/>
    </row>
    <row r="62" spans="2:11" s="1" customFormat="1" ht="15" customHeight="1">
      <c r="B62" s="241"/>
      <c r="C62" s="246"/>
      <c r="D62" s="370" t="s">
        <v>1097</v>
      </c>
      <c r="E62" s="370"/>
      <c r="F62" s="370"/>
      <c r="G62" s="370"/>
      <c r="H62" s="370"/>
      <c r="I62" s="370"/>
      <c r="J62" s="370"/>
      <c r="K62" s="242"/>
    </row>
    <row r="63" spans="2:11" s="1" customFormat="1" ht="15" customHeight="1">
      <c r="B63" s="241"/>
      <c r="C63" s="246"/>
      <c r="D63" s="366" t="s">
        <v>1098</v>
      </c>
      <c r="E63" s="366"/>
      <c r="F63" s="366"/>
      <c r="G63" s="366"/>
      <c r="H63" s="366"/>
      <c r="I63" s="366"/>
      <c r="J63" s="366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66" t="s">
        <v>1099</v>
      </c>
      <c r="E65" s="366"/>
      <c r="F65" s="366"/>
      <c r="G65" s="366"/>
      <c r="H65" s="366"/>
      <c r="I65" s="366"/>
      <c r="J65" s="366"/>
      <c r="K65" s="242"/>
    </row>
    <row r="66" spans="2:11" s="1" customFormat="1" ht="15" customHeight="1">
      <c r="B66" s="241"/>
      <c r="C66" s="246"/>
      <c r="D66" s="370" t="s">
        <v>1100</v>
      </c>
      <c r="E66" s="370"/>
      <c r="F66" s="370"/>
      <c r="G66" s="370"/>
      <c r="H66" s="370"/>
      <c r="I66" s="370"/>
      <c r="J66" s="370"/>
      <c r="K66" s="242"/>
    </row>
    <row r="67" spans="2:11" s="1" customFormat="1" ht="15" customHeight="1">
      <c r="B67" s="241"/>
      <c r="C67" s="246"/>
      <c r="D67" s="366" t="s">
        <v>1101</v>
      </c>
      <c r="E67" s="366"/>
      <c r="F67" s="366"/>
      <c r="G67" s="366"/>
      <c r="H67" s="366"/>
      <c r="I67" s="366"/>
      <c r="J67" s="366"/>
      <c r="K67" s="242"/>
    </row>
    <row r="68" spans="2:11" s="1" customFormat="1" ht="15" customHeight="1">
      <c r="B68" s="241"/>
      <c r="C68" s="246"/>
      <c r="D68" s="366" t="s">
        <v>1102</v>
      </c>
      <c r="E68" s="366"/>
      <c r="F68" s="366"/>
      <c r="G68" s="366"/>
      <c r="H68" s="366"/>
      <c r="I68" s="366"/>
      <c r="J68" s="366"/>
      <c r="K68" s="242"/>
    </row>
    <row r="69" spans="2:11" s="1" customFormat="1" ht="15" customHeight="1">
      <c r="B69" s="241"/>
      <c r="C69" s="246"/>
      <c r="D69" s="366" t="s">
        <v>1103</v>
      </c>
      <c r="E69" s="366"/>
      <c r="F69" s="366"/>
      <c r="G69" s="366"/>
      <c r="H69" s="366"/>
      <c r="I69" s="366"/>
      <c r="J69" s="366"/>
      <c r="K69" s="242"/>
    </row>
    <row r="70" spans="2:11" s="1" customFormat="1" ht="15" customHeight="1">
      <c r="B70" s="241"/>
      <c r="C70" s="246"/>
      <c r="D70" s="366" t="s">
        <v>1104</v>
      </c>
      <c r="E70" s="366"/>
      <c r="F70" s="366"/>
      <c r="G70" s="366"/>
      <c r="H70" s="366"/>
      <c r="I70" s="366"/>
      <c r="J70" s="366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69" t="s">
        <v>1105</v>
      </c>
      <c r="D75" s="369"/>
      <c r="E75" s="369"/>
      <c r="F75" s="369"/>
      <c r="G75" s="369"/>
      <c r="H75" s="369"/>
      <c r="I75" s="369"/>
      <c r="J75" s="369"/>
      <c r="K75" s="259"/>
    </row>
    <row r="76" spans="2:11" s="1" customFormat="1" ht="17.25" customHeight="1">
      <c r="B76" s="258"/>
      <c r="C76" s="260" t="s">
        <v>1106</v>
      </c>
      <c r="D76" s="260"/>
      <c r="E76" s="260"/>
      <c r="F76" s="260" t="s">
        <v>1107</v>
      </c>
      <c r="G76" s="261"/>
      <c r="H76" s="260" t="s">
        <v>57</v>
      </c>
      <c r="I76" s="260" t="s">
        <v>60</v>
      </c>
      <c r="J76" s="260" t="s">
        <v>1108</v>
      </c>
      <c r="K76" s="259"/>
    </row>
    <row r="77" spans="2:11" s="1" customFormat="1" ht="17.25" customHeight="1">
      <c r="B77" s="258"/>
      <c r="C77" s="262" t="s">
        <v>1109</v>
      </c>
      <c r="D77" s="262"/>
      <c r="E77" s="262"/>
      <c r="F77" s="263" t="s">
        <v>1110</v>
      </c>
      <c r="G77" s="264"/>
      <c r="H77" s="262"/>
      <c r="I77" s="262"/>
      <c r="J77" s="262" t="s">
        <v>1111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56</v>
      </c>
      <c r="D79" s="267"/>
      <c r="E79" s="267"/>
      <c r="F79" s="268" t="s">
        <v>1112</v>
      </c>
      <c r="G79" s="269"/>
      <c r="H79" s="247" t="s">
        <v>1113</v>
      </c>
      <c r="I79" s="247" t="s">
        <v>1114</v>
      </c>
      <c r="J79" s="247">
        <v>20</v>
      </c>
      <c r="K79" s="259"/>
    </row>
    <row r="80" spans="2:11" s="1" customFormat="1" ht="15" customHeight="1">
      <c r="B80" s="258"/>
      <c r="C80" s="247" t="s">
        <v>1115</v>
      </c>
      <c r="D80" s="247"/>
      <c r="E80" s="247"/>
      <c r="F80" s="268" t="s">
        <v>1112</v>
      </c>
      <c r="G80" s="269"/>
      <c r="H80" s="247" t="s">
        <v>1116</v>
      </c>
      <c r="I80" s="247" t="s">
        <v>1114</v>
      </c>
      <c r="J80" s="247">
        <v>120</v>
      </c>
      <c r="K80" s="259"/>
    </row>
    <row r="81" spans="2:11" s="1" customFormat="1" ht="15" customHeight="1">
      <c r="B81" s="270"/>
      <c r="C81" s="247" t="s">
        <v>1117</v>
      </c>
      <c r="D81" s="247"/>
      <c r="E81" s="247"/>
      <c r="F81" s="268" t="s">
        <v>1118</v>
      </c>
      <c r="G81" s="269"/>
      <c r="H81" s="247" t="s">
        <v>1119</v>
      </c>
      <c r="I81" s="247" t="s">
        <v>1114</v>
      </c>
      <c r="J81" s="247">
        <v>50</v>
      </c>
      <c r="K81" s="259"/>
    </row>
    <row r="82" spans="2:11" s="1" customFormat="1" ht="15" customHeight="1">
      <c r="B82" s="270"/>
      <c r="C82" s="247" t="s">
        <v>1120</v>
      </c>
      <c r="D82" s="247"/>
      <c r="E82" s="247"/>
      <c r="F82" s="268" t="s">
        <v>1112</v>
      </c>
      <c r="G82" s="269"/>
      <c r="H82" s="247" t="s">
        <v>1121</v>
      </c>
      <c r="I82" s="247" t="s">
        <v>1122</v>
      </c>
      <c r="J82" s="247"/>
      <c r="K82" s="259"/>
    </row>
    <row r="83" spans="2:11" s="1" customFormat="1" ht="15" customHeight="1">
      <c r="B83" s="270"/>
      <c r="C83" s="271" t="s">
        <v>1123</v>
      </c>
      <c r="D83" s="271"/>
      <c r="E83" s="271"/>
      <c r="F83" s="272" t="s">
        <v>1118</v>
      </c>
      <c r="G83" s="271"/>
      <c r="H83" s="271" t="s">
        <v>1124</v>
      </c>
      <c r="I83" s="271" t="s">
        <v>1114</v>
      </c>
      <c r="J83" s="271">
        <v>15</v>
      </c>
      <c r="K83" s="259"/>
    </row>
    <row r="84" spans="2:11" s="1" customFormat="1" ht="15" customHeight="1">
      <c r="B84" s="270"/>
      <c r="C84" s="271" t="s">
        <v>1125</v>
      </c>
      <c r="D84" s="271"/>
      <c r="E84" s="271"/>
      <c r="F84" s="272" t="s">
        <v>1118</v>
      </c>
      <c r="G84" s="271"/>
      <c r="H84" s="271" t="s">
        <v>1126</v>
      </c>
      <c r="I84" s="271" t="s">
        <v>1114</v>
      </c>
      <c r="J84" s="271">
        <v>15</v>
      </c>
      <c r="K84" s="259"/>
    </row>
    <row r="85" spans="2:11" s="1" customFormat="1" ht="15" customHeight="1">
      <c r="B85" s="270"/>
      <c r="C85" s="271" t="s">
        <v>1127</v>
      </c>
      <c r="D85" s="271"/>
      <c r="E85" s="271"/>
      <c r="F85" s="272" t="s">
        <v>1118</v>
      </c>
      <c r="G85" s="271"/>
      <c r="H85" s="271" t="s">
        <v>1128</v>
      </c>
      <c r="I85" s="271" t="s">
        <v>1114</v>
      </c>
      <c r="J85" s="271">
        <v>20</v>
      </c>
      <c r="K85" s="259"/>
    </row>
    <row r="86" spans="2:11" s="1" customFormat="1" ht="15" customHeight="1">
      <c r="B86" s="270"/>
      <c r="C86" s="271" t="s">
        <v>1129</v>
      </c>
      <c r="D86" s="271"/>
      <c r="E86" s="271"/>
      <c r="F86" s="272" t="s">
        <v>1118</v>
      </c>
      <c r="G86" s="271"/>
      <c r="H86" s="271" t="s">
        <v>1130</v>
      </c>
      <c r="I86" s="271" t="s">
        <v>1114</v>
      </c>
      <c r="J86" s="271">
        <v>20</v>
      </c>
      <c r="K86" s="259"/>
    </row>
    <row r="87" spans="2:11" s="1" customFormat="1" ht="15" customHeight="1">
      <c r="B87" s="270"/>
      <c r="C87" s="247" t="s">
        <v>1131</v>
      </c>
      <c r="D87" s="247"/>
      <c r="E87" s="247"/>
      <c r="F87" s="268" t="s">
        <v>1118</v>
      </c>
      <c r="G87" s="269"/>
      <c r="H87" s="247" t="s">
        <v>1132</v>
      </c>
      <c r="I87" s="247" t="s">
        <v>1114</v>
      </c>
      <c r="J87" s="247">
        <v>50</v>
      </c>
      <c r="K87" s="259"/>
    </row>
    <row r="88" spans="2:11" s="1" customFormat="1" ht="15" customHeight="1">
      <c r="B88" s="270"/>
      <c r="C88" s="247" t="s">
        <v>1133</v>
      </c>
      <c r="D88" s="247"/>
      <c r="E88" s="247"/>
      <c r="F88" s="268" t="s">
        <v>1118</v>
      </c>
      <c r="G88" s="269"/>
      <c r="H88" s="247" t="s">
        <v>1134</v>
      </c>
      <c r="I88" s="247" t="s">
        <v>1114</v>
      </c>
      <c r="J88" s="247">
        <v>20</v>
      </c>
      <c r="K88" s="259"/>
    </row>
    <row r="89" spans="2:11" s="1" customFormat="1" ht="15" customHeight="1">
      <c r="B89" s="270"/>
      <c r="C89" s="247" t="s">
        <v>1135</v>
      </c>
      <c r="D89" s="247"/>
      <c r="E89" s="247"/>
      <c r="F89" s="268" t="s">
        <v>1118</v>
      </c>
      <c r="G89" s="269"/>
      <c r="H89" s="247" t="s">
        <v>1136</v>
      </c>
      <c r="I89" s="247" t="s">
        <v>1114</v>
      </c>
      <c r="J89" s="247">
        <v>20</v>
      </c>
      <c r="K89" s="259"/>
    </row>
    <row r="90" spans="2:11" s="1" customFormat="1" ht="15" customHeight="1">
      <c r="B90" s="270"/>
      <c r="C90" s="247" t="s">
        <v>1137</v>
      </c>
      <c r="D90" s="247"/>
      <c r="E90" s="247"/>
      <c r="F90" s="268" t="s">
        <v>1118</v>
      </c>
      <c r="G90" s="269"/>
      <c r="H90" s="247" t="s">
        <v>1138</v>
      </c>
      <c r="I90" s="247" t="s">
        <v>1114</v>
      </c>
      <c r="J90" s="247">
        <v>50</v>
      </c>
      <c r="K90" s="259"/>
    </row>
    <row r="91" spans="2:11" s="1" customFormat="1" ht="15" customHeight="1">
      <c r="B91" s="270"/>
      <c r="C91" s="247" t="s">
        <v>1139</v>
      </c>
      <c r="D91" s="247"/>
      <c r="E91" s="247"/>
      <c r="F91" s="268" t="s">
        <v>1118</v>
      </c>
      <c r="G91" s="269"/>
      <c r="H91" s="247" t="s">
        <v>1139</v>
      </c>
      <c r="I91" s="247" t="s">
        <v>1114</v>
      </c>
      <c r="J91" s="247">
        <v>50</v>
      </c>
      <c r="K91" s="259"/>
    </row>
    <row r="92" spans="2:11" s="1" customFormat="1" ht="15" customHeight="1">
      <c r="B92" s="270"/>
      <c r="C92" s="247" t="s">
        <v>1140</v>
      </c>
      <c r="D92" s="247"/>
      <c r="E92" s="247"/>
      <c r="F92" s="268" t="s">
        <v>1118</v>
      </c>
      <c r="G92" s="269"/>
      <c r="H92" s="247" t="s">
        <v>1141</v>
      </c>
      <c r="I92" s="247" t="s">
        <v>1114</v>
      </c>
      <c r="J92" s="247">
        <v>255</v>
      </c>
      <c r="K92" s="259"/>
    </row>
    <row r="93" spans="2:11" s="1" customFormat="1" ht="15" customHeight="1">
      <c r="B93" s="270"/>
      <c r="C93" s="247" t="s">
        <v>1142</v>
      </c>
      <c r="D93" s="247"/>
      <c r="E93" s="247"/>
      <c r="F93" s="268" t="s">
        <v>1112</v>
      </c>
      <c r="G93" s="269"/>
      <c r="H93" s="247" t="s">
        <v>1143</v>
      </c>
      <c r="I93" s="247" t="s">
        <v>1144</v>
      </c>
      <c r="J93" s="247"/>
      <c r="K93" s="259"/>
    </row>
    <row r="94" spans="2:11" s="1" customFormat="1" ht="15" customHeight="1">
      <c r="B94" s="270"/>
      <c r="C94" s="247" t="s">
        <v>1145</v>
      </c>
      <c r="D94" s="247"/>
      <c r="E94" s="247"/>
      <c r="F94" s="268" t="s">
        <v>1112</v>
      </c>
      <c r="G94" s="269"/>
      <c r="H94" s="247" t="s">
        <v>1146</v>
      </c>
      <c r="I94" s="247" t="s">
        <v>1147</v>
      </c>
      <c r="J94" s="247"/>
      <c r="K94" s="259"/>
    </row>
    <row r="95" spans="2:11" s="1" customFormat="1" ht="15" customHeight="1">
      <c r="B95" s="270"/>
      <c r="C95" s="247" t="s">
        <v>1148</v>
      </c>
      <c r="D95" s="247"/>
      <c r="E95" s="247"/>
      <c r="F95" s="268" t="s">
        <v>1112</v>
      </c>
      <c r="G95" s="269"/>
      <c r="H95" s="247" t="s">
        <v>1148</v>
      </c>
      <c r="I95" s="247" t="s">
        <v>1147</v>
      </c>
      <c r="J95" s="247"/>
      <c r="K95" s="259"/>
    </row>
    <row r="96" spans="2:11" s="1" customFormat="1" ht="15" customHeight="1">
      <c r="B96" s="270"/>
      <c r="C96" s="247" t="s">
        <v>41</v>
      </c>
      <c r="D96" s="247"/>
      <c r="E96" s="247"/>
      <c r="F96" s="268" t="s">
        <v>1112</v>
      </c>
      <c r="G96" s="269"/>
      <c r="H96" s="247" t="s">
        <v>1149</v>
      </c>
      <c r="I96" s="247" t="s">
        <v>1147</v>
      </c>
      <c r="J96" s="247"/>
      <c r="K96" s="259"/>
    </row>
    <row r="97" spans="2:11" s="1" customFormat="1" ht="15" customHeight="1">
      <c r="B97" s="270"/>
      <c r="C97" s="247" t="s">
        <v>51</v>
      </c>
      <c r="D97" s="247"/>
      <c r="E97" s="247"/>
      <c r="F97" s="268" t="s">
        <v>1112</v>
      </c>
      <c r="G97" s="269"/>
      <c r="H97" s="247" t="s">
        <v>1150</v>
      </c>
      <c r="I97" s="247" t="s">
        <v>1147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69" t="s">
        <v>1151</v>
      </c>
      <c r="D102" s="369"/>
      <c r="E102" s="369"/>
      <c r="F102" s="369"/>
      <c r="G102" s="369"/>
      <c r="H102" s="369"/>
      <c r="I102" s="369"/>
      <c r="J102" s="369"/>
      <c r="K102" s="259"/>
    </row>
    <row r="103" spans="2:11" s="1" customFormat="1" ht="17.25" customHeight="1">
      <c r="B103" s="258"/>
      <c r="C103" s="260" t="s">
        <v>1106</v>
      </c>
      <c r="D103" s="260"/>
      <c r="E103" s="260"/>
      <c r="F103" s="260" t="s">
        <v>1107</v>
      </c>
      <c r="G103" s="261"/>
      <c r="H103" s="260" t="s">
        <v>57</v>
      </c>
      <c r="I103" s="260" t="s">
        <v>60</v>
      </c>
      <c r="J103" s="260" t="s">
        <v>1108</v>
      </c>
      <c r="K103" s="259"/>
    </row>
    <row r="104" spans="2:11" s="1" customFormat="1" ht="17.25" customHeight="1">
      <c r="B104" s="258"/>
      <c r="C104" s="262" t="s">
        <v>1109</v>
      </c>
      <c r="D104" s="262"/>
      <c r="E104" s="262"/>
      <c r="F104" s="263" t="s">
        <v>1110</v>
      </c>
      <c r="G104" s="264"/>
      <c r="H104" s="262"/>
      <c r="I104" s="262"/>
      <c r="J104" s="262" t="s">
        <v>1111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56</v>
      </c>
      <c r="D106" s="267"/>
      <c r="E106" s="267"/>
      <c r="F106" s="268" t="s">
        <v>1112</v>
      </c>
      <c r="G106" s="247"/>
      <c r="H106" s="247" t="s">
        <v>1152</v>
      </c>
      <c r="I106" s="247" t="s">
        <v>1114</v>
      </c>
      <c r="J106" s="247">
        <v>20</v>
      </c>
      <c r="K106" s="259"/>
    </row>
    <row r="107" spans="2:11" s="1" customFormat="1" ht="15" customHeight="1">
      <c r="B107" s="258"/>
      <c r="C107" s="247" t="s">
        <v>1115</v>
      </c>
      <c r="D107" s="247"/>
      <c r="E107" s="247"/>
      <c r="F107" s="268" t="s">
        <v>1112</v>
      </c>
      <c r="G107" s="247"/>
      <c r="H107" s="247" t="s">
        <v>1152</v>
      </c>
      <c r="I107" s="247" t="s">
        <v>1114</v>
      </c>
      <c r="J107" s="247">
        <v>120</v>
      </c>
      <c r="K107" s="259"/>
    </row>
    <row r="108" spans="2:11" s="1" customFormat="1" ht="15" customHeight="1">
      <c r="B108" s="270"/>
      <c r="C108" s="247" t="s">
        <v>1117</v>
      </c>
      <c r="D108" s="247"/>
      <c r="E108" s="247"/>
      <c r="F108" s="268" t="s">
        <v>1118</v>
      </c>
      <c r="G108" s="247"/>
      <c r="H108" s="247" t="s">
        <v>1152</v>
      </c>
      <c r="I108" s="247" t="s">
        <v>1114</v>
      </c>
      <c r="J108" s="247">
        <v>50</v>
      </c>
      <c r="K108" s="259"/>
    </row>
    <row r="109" spans="2:11" s="1" customFormat="1" ht="15" customHeight="1">
      <c r="B109" s="270"/>
      <c r="C109" s="247" t="s">
        <v>1120</v>
      </c>
      <c r="D109" s="247"/>
      <c r="E109" s="247"/>
      <c r="F109" s="268" t="s">
        <v>1112</v>
      </c>
      <c r="G109" s="247"/>
      <c r="H109" s="247" t="s">
        <v>1152</v>
      </c>
      <c r="I109" s="247" t="s">
        <v>1122</v>
      </c>
      <c r="J109" s="247"/>
      <c r="K109" s="259"/>
    </row>
    <row r="110" spans="2:11" s="1" customFormat="1" ht="15" customHeight="1">
      <c r="B110" s="270"/>
      <c r="C110" s="247" t="s">
        <v>1131</v>
      </c>
      <c r="D110" s="247"/>
      <c r="E110" s="247"/>
      <c r="F110" s="268" t="s">
        <v>1118</v>
      </c>
      <c r="G110" s="247"/>
      <c r="H110" s="247" t="s">
        <v>1152</v>
      </c>
      <c r="I110" s="247" t="s">
        <v>1114</v>
      </c>
      <c r="J110" s="247">
        <v>50</v>
      </c>
      <c r="K110" s="259"/>
    </row>
    <row r="111" spans="2:11" s="1" customFormat="1" ht="15" customHeight="1">
      <c r="B111" s="270"/>
      <c r="C111" s="247" t="s">
        <v>1139</v>
      </c>
      <c r="D111" s="247"/>
      <c r="E111" s="247"/>
      <c r="F111" s="268" t="s">
        <v>1118</v>
      </c>
      <c r="G111" s="247"/>
      <c r="H111" s="247" t="s">
        <v>1152</v>
      </c>
      <c r="I111" s="247" t="s">
        <v>1114</v>
      </c>
      <c r="J111" s="247">
        <v>50</v>
      </c>
      <c r="K111" s="259"/>
    </row>
    <row r="112" spans="2:11" s="1" customFormat="1" ht="15" customHeight="1">
      <c r="B112" s="270"/>
      <c r="C112" s="247" t="s">
        <v>1137</v>
      </c>
      <c r="D112" s="247"/>
      <c r="E112" s="247"/>
      <c r="F112" s="268" t="s">
        <v>1118</v>
      </c>
      <c r="G112" s="247"/>
      <c r="H112" s="247" t="s">
        <v>1152</v>
      </c>
      <c r="I112" s="247" t="s">
        <v>1114</v>
      </c>
      <c r="J112" s="247">
        <v>50</v>
      </c>
      <c r="K112" s="259"/>
    </row>
    <row r="113" spans="2:11" s="1" customFormat="1" ht="15" customHeight="1">
      <c r="B113" s="270"/>
      <c r="C113" s="247" t="s">
        <v>56</v>
      </c>
      <c r="D113" s="247"/>
      <c r="E113" s="247"/>
      <c r="F113" s="268" t="s">
        <v>1112</v>
      </c>
      <c r="G113" s="247"/>
      <c r="H113" s="247" t="s">
        <v>1153</v>
      </c>
      <c r="I113" s="247" t="s">
        <v>1114</v>
      </c>
      <c r="J113" s="247">
        <v>20</v>
      </c>
      <c r="K113" s="259"/>
    </row>
    <row r="114" spans="2:11" s="1" customFormat="1" ht="15" customHeight="1">
      <c r="B114" s="270"/>
      <c r="C114" s="247" t="s">
        <v>1154</v>
      </c>
      <c r="D114" s="247"/>
      <c r="E114" s="247"/>
      <c r="F114" s="268" t="s">
        <v>1112</v>
      </c>
      <c r="G114" s="247"/>
      <c r="H114" s="247" t="s">
        <v>1155</v>
      </c>
      <c r="I114" s="247" t="s">
        <v>1114</v>
      </c>
      <c r="J114" s="247">
        <v>120</v>
      </c>
      <c r="K114" s="259"/>
    </row>
    <row r="115" spans="2:11" s="1" customFormat="1" ht="15" customHeight="1">
      <c r="B115" s="270"/>
      <c r="C115" s="247" t="s">
        <v>41</v>
      </c>
      <c r="D115" s="247"/>
      <c r="E115" s="247"/>
      <c r="F115" s="268" t="s">
        <v>1112</v>
      </c>
      <c r="G115" s="247"/>
      <c r="H115" s="247" t="s">
        <v>1156</v>
      </c>
      <c r="I115" s="247" t="s">
        <v>1147</v>
      </c>
      <c r="J115" s="247"/>
      <c r="K115" s="259"/>
    </row>
    <row r="116" spans="2:11" s="1" customFormat="1" ht="15" customHeight="1">
      <c r="B116" s="270"/>
      <c r="C116" s="247" t="s">
        <v>51</v>
      </c>
      <c r="D116" s="247"/>
      <c r="E116" s="247"/>
      <c r="F116" s="268" t="s">
        <v>1112</v>
      </c>
      <c r="G116" s="247"/>
      <c r="H116" s="247" t="s">
        <v>1157</v>
      </c>
      <c r="I116" s="247" t="s">
        <v>1147</v>
      </c>
      <c r="J116" s="247"/>
      <c r="K116" s="259"/>
    </row>
    <row r="117" spans="2:11" s="1" customFormat="1" ht="15" customHeight="1">
      <c r="B117" s="270"/>
      <c r="C117" s="247" t="s">
        <v>60</v>
      </c>
      <c r="D117" s="247"/>
      <c r="E117" s="247"/>
      <c r="F117" s="268" t="s">
        <v>1112</v>
      </c>
      <c r="G117" s="247"/>
      <c r="H117" s="247" t="s">
        <v>1158</v>
      </c>
      <c r="I117" s="247" t="s">
        <v>1159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67" t="s">
        <v>1160</v>
      </c>
      <c r="D122" s="367"/>
      <c r="E122" s="367"/>
      <c r="F122" s="367"/>
      <c r="G122" s="367"/>
      <c r="H122" s="367"/>
      <c r="I122" s="367"/>
      <c r="J122" s="367"/>
      <c r="K122" s="287"/>
    </row>
    <row r="123" spans="2:11" s="1" customFormat="1" ht="17.25" customHeight="1">
      <c r="B123" s="288"/>
      <c r="C123" s="260" t="s">
        <v>1106</v>
      </c>
      <c r="D123" s="260"/>
      <c r="E123" s="260"/>
      <c r="F123" s="260" t="s">
        <v>1107</v>
      </c>
      <c r="G123" s="261"/>
      <c r="H123" s="260" t="s">
        <v>57</v>
      </c>
      <c r="I123" s="260" t="s">
        <v>60</v>
      </c>
      <c r="J123" s="260" t="s">
        <v>1108</v>
      </c>
      <c r="K123" s="289"/>
    </row>
    <row r="124" spans="2:11" s="1" customFormat="1" ht="17.25" customHeight="1">
      <c r="B124" s="288"/>
      <c r="C124" s="262" t="s">
        <v>1109</v>
      </c>
      <c r="D124" s="262"/>
      <c r="E124" s="262"/>
      <c r="F124" s="263" t="s">
        <v>1110</v>
      </c>
      <c r="G124" s="264"/>
      <c r="H124" s="262"/>
      <c r="I124" s="262"/>
      <c r="J124" s="262" t="s">
        <v>1111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1115</v>
      </c>
      <c r="D126" s="267"/>
      <c r="E126" s="267"/>
      <c r="F126" s="268" t="s">
        <v>1112</v>
      </c>
      <c r="G126" s="247"/>
      <c r="H126" s="247" t="s">
        <v>1152</v>
      </c>
      <c r="I126" s="247" t="s">
        <v>1114</v>
      </c>
      <c r="J126" s="247">
        <v>120</v>
      </c>
      <c r="K126" s="293"/>
    </row>
    <row r="127" spans="2:11" s="1" customFormat="1" ht="15" customHeight="1">
      <c r="B127" s="290"/>
      <c r="C127" s="247" t="s">
        <v>1161</v>
      </c>
      <c r="D127" s="247"/>
      <c r="E127" s="247"/>
      <c r="F127" s="268" t="s">
        <v>1112</v>
      </c>
      <c r="G127" s="247"/>
      <c r="H127" s="247" t="s">
        <v>1162</v>
      </c>
      <c r="I127" s="247" t="s">
        <v>1114</v>
      </c>
      <c r="J127" s="247" t="s">
        <v>1163</v>
      </c>
      <c r="K127" s="293"/>
    </row>
    <row r="128" spans="2:11" s="1" customFormat="1" ht="15" customHeight="1">
      <c r="B128" s="290"/>
      <c r="C128" s="247" t="s">
        <v>1060</v>
      </c>
      <c r="D128" s="247"/>
      <c r="E128" s="247"/>
      <c r="F128" s="268" t="s">
        <v>1112</v>
      </c>
      <c r="G128" s="247"/>
      <c r="H128" s="247" t="s">
        <v>1164</v>
      </c>
      <c r="I128" s="247" t="s">
        <v>1114</v>
      </c>
      <c r="J128" s="247" t="s">
        <v>1163</v>
      </c>
      <c r="K128" s="293"/>
    </row>
    <row r="129" spans="2:11" s="1" customFormat="1" ht="15" customHeight="1">
      <c r="B129" s="290"/>
      <c r="C129" s="247" t="s">
        <v>1123</v>
      </c>
      <c r="D129" s="247"/>
      <c r="E129" s="247"/>
      <c r="F129" s="268" t="s">
        <v>1118</v>
      </c>
      <c r="G129" s="247"/>
      <c r="H129" s="247" t="s">
        <v>1124</v>
      </c>
      <c r="I129" s="247" t="s">
        <v>1114</v>
      </c>
      <c r="J129" s="247">
        <v>15</v>
      </c>
      <c r="K129" s="293"/>
    </row>
    <row r="130" spans="2:11" s="1" customFormat="1" ht="15" customHeight="1">
      <c r="B130" s="290"/>
      <c r="C130" s="271" t="s">
        <v>1125</v>
      </c>
      <c r="D130" s="271"/>
      <c r="E130" s="271"/>
      <c r="F130" s="272" t="s">
        <v>1118</v>
      </c>
      <c r="G130" s="271"/>
      <c r="H130" s="271" t="s">
        <v>1126</v>
      </c>
      <c r="I130" s="271" t="s">
        <v>1114</v>
      </c>
      <c r="J130" s="271">
        <v>15</v>
      </c>
      <c r="K130" s="293"/>
    </row>
    <row r="131" spans="2:11" s="1" customFormat="1" ht="15" customHeight="1">
      <c r="B131" s="290"/>
      <c r="C131" s="271" t="s">
        <v>1127</v>
      </c>
      <c r="D131" s="271"/>
      <c r="E131" s="271"/>
      <c r="F131" s="272" t="s">
        <v>1118</v>
      </c>
      <c r="G131" s="271"/>
      <c r="H131" s="271" t="s">
        <v>1128</v>
      </c>
      <c r="I131" s="271" t="s">
        <v>1114</v>
      </c>
      <c r="J131" s="271">
        <v>20</v>
      </c>
      <c r="K131" s="293"/>
    </row>
    <row r="132" spans="2:11" s="1" customFormat="1" ht="15" customHeight="1">
      <c r="B132" s="290"/>
      <c r="C132" s="271" t="s">
        <v>1129</v>
      </c>
      <c r="D132" s="271"/>
      <c r="E132" s="271"/>
      <c r="F132" s="272" t="s">
        <v>1118</v>
      </c>
      <c r="G132" s="271"/>
      <c r="H132" s="271" t="s">
        <v>1130</v>
      </c>
      <c r="I132" s="271" t="s">
        <v>1114</v>
      </c>
      <c r="J132" s="271">
        <v>20</v>
      </c>
      <c r="K132" s="293"/>
    </row>
    <row r="133" spans="2:11" s="1" customFormat="1" ht="15" customHeight="1">
      <c r="B133" s="290"/>
      <c r="C133" s="247" t="s">
        <v>1117</v>
      </c>
      <c r="D133" s="247"/>
      <c r="E133" s="247"/>
      <c r="F133" s="268" t="s">
        <v>1118</v>
      </c>
      <c r="G133" s="247"/>
      <c r="H133" s="247" t="s">
        <v>1152</v>
      </c>
      <c r="I133" s="247" t="s">
        <v>1114</v>
      </c>
      <c r="J133" s="247">
        <v>50</v>
      </c>
      <c r="K133" s="293"/>
    </row>
    <row r="134" spans="2:11" s="1" customFormat="1" ht="15" customHeight="1">
      <c r="B134" s="290"/>
      <c r="C134" s="247" t="s">
        <v>1131</v>
      </c>
      <c r="D134" s="247"/>
      <c r="E134" s="247"/>
      <c r="F134" s="268" t="s">
        <v>1118</v>
      </c>
      <c r="G134" s="247"/>
      <c r="H134" s="247" t="s">
        <v>1152</v>
      </c>
      <c r="I134" s="247" t="s">
        <v>1114</v>
      </c>
      <c r="J134" s="247">
        <v>50</v>
      </c>
      <c r="K134" s="293"/>
    </row>
    <row r="135" spans="2:11" s="1" customFormat="1" ht="15" customHeight="1">
      <c r="B135" s="290"/>
      <c r="C135" s="247" t="s">
        <v>1137</v>
      </c>
      <c r="D135" s="247"/>
      <c r="E135" s="247"/>
      <c r="F135" s="268" t="s">
        <v>1118</v>
      </c>
      <c r="G135" s="247"/>
      <c r="H135" s="247" t="s">
        <v>1152</v>
      </c>
      <c r="I135" s="247" t="s">
        <v>1114</v>
      </c>
      <c r="J135" s="247">
        <v>50</v>
      </c>
      <c r="K135" s="293"/>
    </row>
    <row r="136" spans="2:11" s="1" customFormat="1" ht="15" customHeight="1">
      <c r="B136" s="290"/>
      <c r="C136" s="247" t="s">
        <v>1139</v>
      </c>
      <c r="D136" s="247"/>
      <c r="E136" s="247"/>
      <c r="F136" s="268" t="s">
        <v>1118</v>
      </c>
      <c r="G136" s="247"/>
      <c r="H136" s="247" t="s">
        <v>1152</v>
      </c>
      <c r="I136" s="247" t="s">
        <v>1114</v>
      </c>
      <c r="J136" s="247">
        <v>50</v>
      </c>
      <c r="K136" s="293"/>
    </row>
    <row r="137" spans="2:11" s="1" customFormat="1" ht="15" customHeight="1">
      <c r="B137" s="290"/>
      <c r="C137" s="247" t="s">
        <v>1140</v>
      </c>
      <c r="D137" s="247"/>
      <c r="E137" s="247"/>
      <c r="F137" s="268" t="s">
        <v>1118</v>
      </c>
      <c r="G137" s="247"/>
      <c r="H137" s="247" t="s">
        <v>1165</v>
      </c>
      <c r="I137" s="247" t="s">
        <v>1114</v>
      </c>
      <c r="J137" s="247">
        <v>255</v>
      </c>
      <c r="K137" s="293"/>
    </row>
    <row r="138" spans="2:11" s="1" customFormat="1" ht="15" customHeight="1">
      <c r="B138" s="290"/>
      <c r="C138" s="247" t="s">
        <v>1142</v>
      </c>
      <c r="D138" s="247"/>
      <c r="E138" s="247"/>
      <c r="F138" s="268" t="s">
        <v>1112</v>
      </c>
      <c r="G138" s="247"/>
      <c r="H138" s="247" t="s">
        <v>1166</v>
      </c>
      <c r="I138" s="247" t="s">
        <v>1144</v>
      </c>
      <c r="J138" s="247"/>
      <c r="K138" s="293"/>
    </row>
    <row r="139" spans="2:11" s="1" customFormat="1" ht="15" customHeight="1">
      <c r="B139" s="290"/>
      <c r="C139" s="247" t="s">
        <v>1145</v>
      </c>
      <c r="D139" s="247"/>
      <c r="E139" s="247"/>
      <c r="F139" s="268" t="s">
        <v>1112</v>
      </c>
      <c r="G139" s="247"/>
      <c r="H139" s="247" t="s">
        <v>1167</v>
      </c>
      <c r="I139" s="247" t="s">
        <v>1147</v>
      </c>
      <c r="J139" s="247"/>
      <c r="K139" s="293"/>
    </row>
    <row r="140" spans="2:11" s="1" customFormat="1" ht="15" customHeight="1">
      <c r="B140" s="290"/>
      <c r="C140" s="247" t="s">
        <v>1148</v>
      </c>
      <c r="D140" s="247"/>
      <c r="E140" s="247"/>
      <c r="F140" s="268" t="s">
        <v>1112</v>
      </c>
      <c r="G140" s="247"/>
      <c r="H140" s="247" t="s">
        <v>1148</v>
      </c>
      <c r="I140" s="247" t="s">
        <v>1147</v>
      </c>
      <c r="J140" s="247"/>
      <c r="K140" s="293"/>
    </row>
    <row r="141" spans="2:11" s="1" customFormat="1" ht="15" customHeight="1">
      <c r="B141" s="290"/>
      <c r="C141" s="247" t="s">
        <v>41</v>
      </c>
      <c r="D141" s="247"/>
      <c r="E141" s="247"/>
      <c r="F141" s="268" t="s">
        <v>1112</v>
      </c>
      <c r="G141" s="247"/>
      <c r="H141" s="247" t="s">
        <v>1168</v>
      </c>
      <c r="I141" s="247" t="s">
        <v>1147</v>
      </c>
      <c r="J141" s="247"/>
      <c r="K141" s="293"/>
    </row>
    <row r="142" spans="2:11" s="1" customFormat="1" ht="15" customHeight="1">
      <c r="B142" s="290"/>
      <c r="C142" s="247" t="s">
        <v>1169</v>
      </c>
      <c r="D142" s="247"/>
      <c r="E142" s="247"/>
      <c r="F142" s="268" t="s">
        <v>1112</v>
      </c>
      <c r="G142" s="247"/>
      <c r="H142" s="247" t="s">
        <v>1170</v>
      </c>
      <c r="I142" s="247" t="s">
        <v>1147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69" t="s">
        <v>1171</v>
      </c>
      <c r="D147" s="369"/>
      <c r="E147" s="369"/>
      <c r="F147" s="369"/>
      <c r="G147" s="369"/>
      <c r="H147" s="369"/>
      <c r="I147" s="369"/>
      <c r="J147" s="369"/>
      <c r="K147" s="259"/>
    </row>
    <row r="148" spans="2:11" s="1" customFormat="1" ht="17.25" customHeight="1">
      <c r="B148" s="258"/>
      <c r="C148" s="260" t="s">
        <v>1106</v>
      </c>
      <c r="D148" s="260"/>
      <c r="E148" s="260"/>
      <c r="F148" s="260" t="s">
        <v>1107</v>
      </c>
      <c r="G148" s="261"/>
      <c r="H148" s="260" t="s">
        <v>57</v>
      </c>
      <c r="I148" s="260" t="s">
        <v>60</v>
      </c>
      <c r="J148" s="260" t="s">
        <v>1108</v>
      </c>
      <c r="K148" s="259"/>
    </row>
    <row r="149" spans="2:11" s="1" customFormat="1" ht="17.25" customHeight="1">
      <c r="B149" s="258"/>
      <c r="C149" s="262" t="s">
        <v>1109</v>
      </c>
      <c r="D149" s="262"/>
      <c r="E149" s="262"/>
      <c r="F149" s="263" t="s">
        <v>1110</v>
      </c>
      <c r="G149" s="264"/>
      <c r="H149" s="262"/>
      <c r="I149" s="262"/>
      <c r="J149" s="262" t="s">
        <v>1111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1115</v>
      </c>
      <c r="D151" s="247"/>
      <c r="E151" s="247"/>
      <c r="F151" s="298" t="s">
        <v>1112</v>
      </c>
      <c r="G151" s="247"/>
      <c r="H151" s="297" t="s">
        <v>1152</v>
      </c>
      <c r="I151" s="297" t="s">
        <v>1114</v>
      </c>
      <c r="J151" s="297">
        <v>120</v>
      </c>
      <c r="K151" s="293"/>
    </row>
    <row r="152" spans="2:11" s="1" customFormat="1" ht="15" customHeight="1">
      <c r="B152" s="270"/>
      <c r="C152" s="297" t="s">
        <v>1161</v>
      </c>
      <c r="D152" s="247"/>
      <c r="E152" s="247"/>
      <c r="F152" s="298" t="s">
        <v>1112</v>
      </c>
      <c r="G152" s="247"/>
      <c r="H152" s="297" t="s">
        <v>1172</v>
      </c>
      <c r="I152" s="297" t="s">
        <v>1114</v>
      </c>
      <c r="J152" s="297" t="s">
        <v>1163</v>
      </c>
      <c r="K152" s="293"/>
    </row>
    <row r="153" spans="2:11" s="1" customFormat="1" ht="15" customHeight="1">
      <c r="B153" s="270"/>
      <c r="C153" s="297" t="s">
        <v>1060</v>
      </c>
      <c r="D153" s="247"/>
      <c r="E153" s="247"/>
      <c r="F153" s="298" t="s">
        <v>1112</v>
      </c>
      <c r="G153" s="247"/>
      <c r="H153" s="297" t="s">
        <v>1173</v>
      </c>
      <c r="I153" s="297" t="s">
        <v>1114</v>
      </c>
      <c r="J153" s="297" t="s">
        <v>1163</v>
      </c>
      <c r="K153" s="293"/>
    </row>
    <row r="154" spans="2:11" s="1" customFormat="1" ht="15" customHeight="1">
      <c r="B154" s="270"/>
      <c r="C154" s="297" t="s">
        <v>1117</v>
      </c>
      <c r="D154" s="247"/>
      <c r="E154" s="247"/>
      <c r="F154" s="298" t="s">
        <v>1118</v>
      </c>
      <c r="G154" s="247"/>
      <c r="H154" s="297" t="s">
        <v>1152</v>
      </c>
      <c r="I154" s="297" t="s">
        <v>1114</v>
      </c>
      <c r="J154" s="297">
        <v>50</v>
      </c>
      <c r="K154" s="293"/>
    </row>
    <row r="155" spans="2:11" s="1" customFormat="1" ht="15" customHeight="1">
      <c r="B155" s="270"/>
      <c r="C155" s="297" t="s">
        <v>1120</v>
      </c>
      <c r="D155" s="247"/>
      <c r="E155" s="247"/>
      <c r="F155" s="298" t="s">
        <v>1112</v>
      </c>
      <c r="G155" s="247"/>
      <c r="H155" s="297" t="s">
        <v>1152</v>
      </c>
      <c r="I155" s="297" t="s">
        <v>1122</v>
      </c>
      <c r="J155" s="297"/>
      <c r="K155" s="293"/>
    </row>
    <row r="156" spans="2:11" s="1" customFormat="1" ht="15" customHeight="1">
      <c r="B156" s="270"/>
      <c r="C156" s="297" t="s">
        <v>1131</v>
      </c>
      <c r="D156" s="247"/>
      <c r="E156" s="247"/>
      <c r="F156" s="298" t="s">
        <v>1118</v>
      </c>
      <c r="G156" s="247"/>
      <c r="H156" s="297" t="s">
        <v>1152</v>
      </c>
      <c r="I156" s="297" t="s">
        <v>1114</v>
      </c>
      <c r="J156" s="297">
        <v>50</v>
      </c>
      <c r="K156" s="293"/>
    </row>
    <row r="157" spans="2:11" s="1" customFormat="1" ht="15" customHeight="1">
      <c r="B157" s="270"/>
      <c r="C157" s="297" t="s">
        <v>1139</v>
      </c>
      <c r="D157" s="247"/>
      <c r="E157" s="247"/>
      <c r="F157" s="298" t="s">
        <v>1118</v>
      </c>
      <c r="G157" s="247"/>
      <c r="H157" s="297" t="s">
        <v>1152</v>
      </c>
      <c r="I157" s="297" t="s">
        <v>1114</v>
      </c>
      <c r="J157" s="297">
        <v>50</v>
      </c>
      <c r="K157" s="293"/>
    </row>
    <row r="158" spans="2:11" s="1" customFormat="1" ht="15" customHeight="1">
      <c r="B158" s="270"/>
      <c r="C158" s="297" t="s">
        <v>1137</v>
      </c>
      <c r="D158" s="247"/>
      <c r="E158" s="247"/>
      <c r="F158" s="298" t="s">
        <v>1118</v>
      </c>
      <c r="G158" s="247"/>
      <c r="H158" s="297" t="s">
        <v>1152</v>
      </c>
      <c r="I158" s="297" t="s">
        <v>1114</v>
      </c>
      <c r="J158" s="297">
        <v>50</v>
      </c>
      <c r="K158" s="293"/>
    </row>
    <row r="159" spans="2:11" s="1" customFormat="1" ht="15" customHeight="1">
      <c r="B159" s="270"/>
      <c r="C159" s="297" t="s">
        <v>144</v>
      </c>
      <c r="D159" s="247"/>
      <c r="E159" s="247"/>
      <c r="F159" s="298" t="s">
        <v>1112</v>
      </c>
      <c r="G159" s="247"/>
      <c r="H159" s="297" t="s">
        <v>1174</v>
      </c>
      <c r="I159" s="297" t="s">
        <v>1114</v>
      </c>
      <c r="J159" s="297" t="s">
        <v>1175</v>
      </c>
      <c r="K159" s="293"/>
    </row>
    <row r="160" spans="2:11" s="1" customFormat="1" ht="15" customHeight="1">
      <c r="B160" s="270"/>
      <c r="C160" s="297" t="s">
        <v>1176</v>
      </c>
      <c r="D160" s="247"/>
      <c r="E160" s="247"/>
      <c r="F160" s="298" t="s">
        <v>1112</v>
      </c>
      <c r="G160" s="247"/>
      <c r="H160" s="297" t="s">
        <v>1177</v>
      </c>
      <c r="I160" s="297" t="s">
        <v>1147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67" t="s">
        <v>1178</v>
      </c>
      <c r="D165" s="367"/>
      <c r="E165" s="367"/>
      <c r="F165" s="367"/>
      <c r="G165" s="367"/>
      <c r="H165" s="367"/>
      <c r="I165" s="367"/>
      <c r="J165" s="367"/>
      <c r="K165" s="240"/>
    </row>
    <row r="166" spans="2:11" s="1" customFormat="1" ht="17.25" customHeight="1">
      <c r="B166" s="239"/>
      <c r="C166" s="260" t="s">
        <v>1106</v>
      </c>
      <c r="D166" s="260"/>
      <c r="E166" s="260"/>
      <c r="F166" s="260" t="s">
        <v>1107</v>
      </c>
      <c r="G166" s="302"/>
      <c r="H166" s="303" t="s">
        <v>57</v>
      </c>
      <c r="I166" s="303" t="s">
        <v>60</v>
      </c>
      <c r="J166" s="260" t="s">
        <v>1108</v>
      </c>
      <c r="K166" s="240"/>
    </row>
    <row r="167" spans="2:11" s="1" customFormat="1" ht="17.25" customHeight="1">
      <c r="B167" s="241"/>
      <c r="C167" s="262" t="s">
        <v>1109</v>
      </c>
      <c r="D167" s="262"/>
      <c r="E167" s="262"/>
      <c r="F167" s="263" t="s">
        <v>1110</v>
      </c>
      <c r="G167" s="304"/>
      <c r="H167" s="305"/>
      <c r="I167" s="305"/>
      <c r="J167" s="262" t="s">
        <v>1111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1115</v>
      </c>
      <c r="D169" s="247"/>
      <c r="E169" s="247"/>
      <c r="F169" s="268" t="s">
        <v>1112</v>
      </c>
      <c r="G169" s="247"/>
      <c r="H169" s="247" t="s">
        <v>1152</v>
      </c>
      <c r="I169" s="247" t="s">
        <v>1114</v>
      </c>
      <c r="J169" s="247">
        <v>120</v>
      </c>
      <c r="K169" s="293"/>
    </row>
    <row r="170" spans="2:11" s="1" customFormat="1" ht="15" customHeight="1">
      <c r="B170" s="270"/>
      <c r="C170" s="247" t="s">
        <v>1161</v>
      </c>
      <c r="D170" s="247"/>
      <c r="E170" s="247"/>
      <c r="F170" s="268" t="s">
        <v>1112</v>
      </c>
      <c r="G170" s="247"/>
      <c r="H170" s="247" t="s">
        <v>1162</v>
      </c>
      <c r="I170" s="247" t="s">
        <v>1114</v>
      </c>
      <c r="J170" s="247" t="s">
        <v>1163</v>
      </c>
      <c r="K170" s="293"/>
    </row>
    <row r="171" spans="2:11" s="1" customFormat="1" ht="15" customHeight="1">
      <c r="B171" s="270"/>
      <c r="C171" s="247" t="s">
        <v>1060</v>
      </c>
      <c r="D171" s="247"/>
      <c r="E171" s="247"/>
      <c r="F171" s="268" t="s">
        <v>1112</v>
      </c>
      <c r="G171" s="247"/>
      <c r="H171" s="247" t="s">
        <v>1179</v>
      </c>
      <c r="I171" s="247" t="s">
        <v>1114</v>
      </c>
      <c r="J171" s="247" t="s">
        <v>1163</v>
      </c>
      <c r="K171" s="293"/>
    </row>
    <row r="172" spans="2:11" s="1" customFormat="1" ht="15" customHeight="1">
      <c r="B172" s="270"/>
      <c r="C172" s="247" t="s">
        <v>1117</v>
      </c>
      <c r="D172" s="247"/>
      <c r="E172" s="247"/>
      <c r="F172" s="268" t="s">
        <v>1118</v>
      </c>
      <c r="G172" s="247"/>
      <c r="H172" s="247" t="s">
        <v>1179</v>
      </c>
      <c r="I172" s="247" t="s">
        <v>1114</v>
      </c>
      <c r="J172" s="247">
        <v>50</v>
      </c>
      <c r="K172" s="293"/>
    </row>
    <row r="173" spans="2:11" s="1" customFormat="1" ht="15" customHeight="1">
      <c r="B173" s="270"/>
      <c r="C173" s="247" t="s">
        <v>1120</v>
      </c>
      <c r="D173" s="247"/>
      <c r="E173" s="247"/>
      <c r="F173" s="268" t="s">
        <v>1112</v>
      </c>
      <c r="G173" s="247"/>
      <c r="H173" s="247" t="s">
        <v>1179</v>
      </c>
      <c r="I173" s="247" t="s">
        <v>1122</v>
      </c>
      <c r="J173" s="247"/>
      <c r="K173" s="293"/>
    </row>
    <row r="174" spans="2:11" s="1" customFormat="1" ht="15" customHeight="1">
      <c r="B174" s="270"/>
      <c r="C174" s="247" t="s">
        <v>1131</v>
      </c>
      <c r="D174" s="247"/>
      <c r="E174" s="247"/>
      <c r="F174" s="268" t="s">
        <v>1118</v>
      </c>
      <c r="G174" s="247"/>
      <c r="H174" s="247" t="s">
        <v>1179</v>
      </c>
      <c r="I174" s="247" t="s">
        <v>1114</v>
      </c>
      <c r="J174" s="247">
        <v>50</v>
      </c>
      <c r="K174" s="293"/>
    </row>
    <row r="175" spans="2:11" s="1" customFormat="1" ht="15" customHeight="1">
      <c r="B175" s="270"/>
      <c r="C175" s="247" t="s">
        <v>1139</v>
      </c>
      <c r="D175" s="247"/>
      <c r="E175" s="247"/>
      <c r="F175" s="268" t="s">
        <v>1118</v>
      </c>
      <c r="G175" s="247"/>
      <c r="H175" s="247" t="s">
        <v>1179</v>
      </c>
      <c r="I175" s="247" t="s">
        <v>1114</v>
      </c>
      <c r="J175" s="247">
        <v>50</v>
      </c>
      <c r="K175" s="293"/>
    </row>
    <row r="176" spans="2:11" s="1" customFormat="1" ht="15" customHeight="1">
      <c r="B176" s="270"/>
      <c r="C176" s="247" t="s">
        <v>1137</v>
      </c>
      <c r="D176" s="247"/>
      <c r="E176" s="247"/>
      <c r="F176" s="268" t="s">
        <v>1118</v>
      </c>
      <c r="G176" s="247"/>
      <c r="H176" s="247" t="s">
        <v>1179</v>
      </c>
      <c r="I176" s="247" t="s">
        <v>1114</v>
      </c>
      <c r="J176" s="247">
        <v>50</v>
      </c>
      <c r="K176" s="293"/>
    </row>
    <row r="177" spans="2:11" s="1" customFormat="1" ht="15" customHeight="1">
      <c r="B177" s="270"/>
      <c r="C177" s="247" t="s">
        <v>149</v>
      </c>
      <c r="D177" s="247"/>
      <c r="E177" s="247"/>
      <c r="F177" s="268" t="s">
        <v>1112</v>
      </c>
      <c r="G177" s="247"/>
      <c r="H177" s="247" t="s">
        <v>1180</v>
      </c>
      <c r="I177" s="247" t="s">
        <v>1181</v>
      </c>
      <c r="J177" s="247"/>
      <c r="K177" s="293"/>
    </row>
    <row r="178" spans="2:11" s="1" customFormat="1" ht="15" customHeight="1">
      <c r="B178" s="270"/>
      <c r="C178" s="247" t="s">
        <v>60</v>
      </c>
      <c r="D178" s="247"/>
      <c r="E178" s="247"/>
      <c r="F178" s="268" t="s">
        <v>1112</v>
      </c>
      <c r="G178" s="247"/>
      <c r="H178" s="247" t="s">
        <v>1182</v>
      </c>
      <c r="I178" s="247" t="s">
        <v>1183</v>
      </c>
      <c r="J178" s="247">
        <v>1</v>
      </c>
      <c r="K178" s="293"/>
    </row>
    <row r="179" spans="2:11" s="1" customFormat="1" ht="15" customHeight="1">
      <c r="B179" s="270"/>
      <c r="C179" s="247" t="s">
        <v>56</v>
      </c>
      <c r="D179" s="247"/>
      <c r="E179" s="247"/>
      <c r="F179" s="268" t="s">
        <v>1112</v>
      </c>
      <c r="G179" s="247"/>
      <c r="H179" s="247" t="s">
        <v>1184</v>
      </c>
      <c r="I179" s="247" t="s">
        <v>1114</v>
      </c>
      <c r="J179" s="247">
        <v>20</v>
      </c>
      <c r="K179" s="293"/>
    </row>
    <row r="180" spans="2:11" s="1" customFormat="1" ht="15" customHeight="1">
      <c r="B180" s="270"/>
      <c r="C180" s="247" t="s">
        <v>57</v>
      </c>
      <c r="D180" s="247"/>
      <c r="E180" s="247"/>
      <c r="F180" s="268" t="s">
        <v>1112</v>
      </c>
      <c r="G180" s="247"/>
      <c r="H180" s="247" t="s">
        <v>1185</v>
      </c>
      <c r="I180" s="247" t="s">
        <v>1114</v>
      </c>
      <c r="J180" s="247">
        <v>255</v>
      </c>
      <c r="K180" s="293"/>
    </row>
    <row r="181" spans="2:11" s="1" customFormat="1" ht="15" customHeight="1">
      <c r="B181" s="270"/>
      <c r="C181" s="247" t="s">
        <v>150</v>
      </c>
      <c r="D181" s="247"/>
      <c r="E181" s="247"/>
      <c r="F181" s="268" t="s">
        <v>1112</v>
      </c>
      <c r="G181" s="247"/>
      <c r="H181" s="247" t="s">
        <v>1076</v>
      </c>
      <c r="I181" s="247" t="s">
        <v>1114</v>
      </c>
      <c r="J181" s="247">
        <v>10</v>
      </c>
      <c r="K181" s="293"/>
    </row>
    <row r="182" spans="2:11" s="1" customFormat="1" ht="15" customHeight="1">
      <c r="B182" s="270"/>
      <c r="C182" s="247" t="s">
        <v>151</v>
      </c>
      <c r="D182" s="247"/>
      <c r="E182" s="247"/>
      <c r="F182" s="268" t="s">
        <v>1112</v>
      </c>
      <c r="G182" s="247"/>
      <c r="H182" s="247" t="s">
        <v>1186</v>
      </c>
      <c r="I182" s="247" t="s">
        <v>1147</v>
      </c>
      <c r="J182" s="247"/>
      <c r="K182" s="293"/>
    </row>
    <row r="183" spans="2:11" s="1" customFormat="1" ht="15" customHeight="1">
      <c r="B183" s="270"/>
      <c r="C183" s="247" t="s">
        <v>1187</v>
      </c>
      <c r="D183" s="247"/>
      <c r="E183" s="247"/>
      <c r="F183" s="268" t="s">
        <v>1112</v>
      </c>
      <c r="G183" s="247"/>
      <c r="H183" s="247" t="s">
        <v>1188</v>
      </c>
      <c r="I183" s="247" t="s">
        <v>1147</v>
      </c>
      <c r="J183" s="247"/>
      <c r="K183" s="293"/>
    </row>
    <row r="184" spans="2:11" s="1" customFormat="1" ht="15" customHeight="1">
      <c r="B184" s="270"/>
      <c r="C184" s="247" t="s">
        <v>1176</v>
      </c>
      <c r="D184" s="247"/>
      <c r="E184" s="247"/>
      <c r="F184" s="268" t="s">
        <v>1112</v>
      </c>
      <c r="G184" s="247"/>
      <c r="H184" s="247" t="s">
        <v>1189</v>
      </c>
      <c r="I184" s="247" t="s">
        <v>1147</v>
      </c>
      <c r="J184" s="247"/>
      <c r="K184" s="293"/>
    </row>
    <row r="185" spans="2:11" s="1" customFormat="1" ht="15" customHeight="1">
      <c r="B185" s="270"/>
      <c r="C185" s="247" t="s">
        <v>153</v>
      </c>
      <c r="D185" s="247"/>
      <c r="E185" s="247"/>
      <c r="F185" s="268" t="s">
        <v>1118</v>
      </c>
      <c r="G185" s="247"/>
      <c r="H185" s="247" t="s">
        <v>1190</v>
      </c>
      <c r="I185" s="247" t="s">
        <v>1114</v>
      </c>
      <c r="J185" s="247">
        <v>50</v>
      </c>
      <c r="K185" s="293"/>
    </row>
    <row r="186" spans="2:11" s="1" customFormat="1" ht="15" customHeight="1">
      <c r="B186" s="270"/>
      <c r="C186" s="247" t="s">
        <v>1191</v>
      </c>
      <c r="D186" s="247"/>
      <c r="E186" s="247"/>
      <c r="F186" s="268" t="s">
        <v>1118</v>
      </c>
      <c r="G186" s="247"/>
      <c r="H186" s="247" t="s">
        <v>1192</v>
      </c>
      <c r="I186" s="247" t="s">
        <v>1193</v>
      </c>
      <c r="J186" s="247"/>
      <c r="K186" s="293"/>
    </row>
    <row r="187" spans="2:11" s="1" customFormat="1" ht="15" customHeight="1">
      <c r="B187" s="270"/>
      <c r="C187" s="247" t="s">
        <v>1194</v>
      </c>
      <c r="D187" s="247"/>
      <c r="E187" s="247"/>
      <c r="F187" s="268" t="s">
        <v>1118</v>
      </c>
      <c r="G187" s="247"/>
      <c r="H187" s="247" t="s">
        <v>1195</v>
      </c>
      <c r="I187" s="247" t="s">
        <v>1193</v>
      </c>
      <c r="J187" s="247"/>
      <c r="K187" s="293"/>
    </row>
    <row r="188" spans="2:11" s="1" customFormat="1" ht="15" customHeight="1">
      <c r="B188" s="270"/>
      <c r="C188" s="247" t="s">
        <v>1196</v>
      </c>
      <c r="D188" s="247"/>
      <c r="E188" s="247"/>
      <c r="F188" s="268" t="s">
        <v>1118</v>
      </c>
      <c r="G188" s="247"/>
      <c r="H188" s="247" t="s">
        <v>1197</v>
      </c>
      <c r="I188" s="247" t="s">
        <v>1193</v>
      </c>
      <c r="J188" s="247"/>
      <c r="K188" s="293"/>
    </row>
    <row r="189" spans="2:11" s="1" customFormat="1" ht="15" customHeight="1">
      <c r="B189" s="270"/>
      <c r="C189" s="306" t="s">
        <v>1198</v>
      </c>
      <c r="D189" s="247"/>
      <c r="E189" s="247"/>
      <c r="F189" s="268" t="s">
        <v>1118</v>
      </c>
      <c r="G189" s="247"/>
      <c r="H189" s="247" t="s">
        <v>1199</v>
      </c>
      <c r="I189" s="247" t="s">
        <v>1200</v>
      </c>
      <c r="J189" s="307" t="s">
        <v>1201</v>
      </c>
      <c r="K189" s="293"/>
    </row>
    <row r="190" spans="2:11" s="1" customFormat="1" ht="15" customHeight="1">
      <c r="B190" s="270"/>
      <c r="C190" s="306" t="s">
        <v>45</v>
      </c>
      <c r="D190" s="247"/>
      <c r="E190" s="247"/>
      <c r="F190" s="268" t="s">
        <v>1112</v>
      </c>
      <c r="G190" s="247"/>
      <c r="H190" s="244" t="s">
        <v>1202</v>
      </c>
      <c r="I190" s="247" t="s">
        <v>1203</v>
      </c>
      <c r="J190" s="247"/>
      <c r="K190" s="293"/>
    </row>
    <row r="191" spans="2:11" s="1" customFormat="1" ht="15" customHeight="1">
      <c r="B191" s="270"/>
      <c r="C191" s="306" t="s">
        <v>1204</v>
      </c>
      <c r="D191" s="247"/>
      <c r="E191" s="247"/>
      <c r="F191" s="268" t="s">
        <v>1112</v>
      </c>
      <c r="G191" s="247"/>
      <c r="H191" s="247" t="s">
        <v>1205</v>
      </c>
      <c r="I191" s="247" t="s">
        <v>1147</v>
      </c>
      <c r="J191" s="247"/>
      <c r="K191" s="293"/>
    </row>
    <row r="192" spans="2:11" s="1" customFormat="1" ht="15" customHeight="1">
      <c r="B192" s="270"/>
      <c r="C192" s="306" t="s">
        <v>1206</v>
      </c>
      <c r="D192" s="247"/>
      <c r="E192" s="247"/>
      <c r="F192" s="268" t="s">
        <v>1112</v>
      </c>
      <c r="G192" s="247"/>
      <c r="H192" s="247" t="s">
        <v>1207</v>
      </c>
      <c r="I192" s="247" t="s">
        <v>1147</v>
      </c>
      <c r="J192" s="247"/>
      <c r="K192" s="293"/>
    </row>
    <row r="193" spans="2:11" s="1" customFormat="1" ht="15" customHeight="1">
      <c r="B193" s="270"/>
      <c r="C193" s="306" t="s">
        <v>1208</v>
      </c>
      <c r="D193" s="247"/>
      <c r="E193" s="247"/>
      <c r="F193" s="268" t="s">
        <v>1118</v>
      </c>
      <c r="G193" s="247"/>
      <c r="H193" s="247" t="s">
        <v>1209</v>
      </c>
      <c r="I193" s="247" t="s">
        <v>1147</v>
      </c>
      <c r="J193" s="247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2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2.2">
      <c r="B199" s="239"/>
      <c r="C199" s="367" t="s">
        <v>1210</v>
      </c>
      <c r="D199" s="367"/>
      <c r="E199" s="367"/>
      <c r="F199" s="367"/>
      <c r="G199" s="367"/>
      <c r="H199" s="367"/>
      <c r="I199" s="367"/>
      <c r="J199" s="367"/>
      <c r="K199" s="240"/>
    </row>
    <row r="200" spans="2:11" s="1" customFormat="1" ht="25.5" customHeight="1">
      <c r="B200" s="239"/>
      <c r="C200" s="309" t="s">
        <v>1211</v>
      </c>
      <c r="D200" s="309"/>
      <c r="E200" s="309"/>
      <c r="F200" s="309" t="s">
        <v>1212</v>
      </c>
      <c r="G200" s="310"/>
      <c r="H200" s="373" t="s">
        <v>1213</v>
      </c>
      <c r="I200" s="373"/>
      <c r="J200" s="373"/>
      <c r="K200" s="240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7" t="s">
        <v>1203</v>
      </c>
      <c r="D202" s="247"/>
      <c r="E202" s="247"/>
      <c r="F202" s="268" t="s">
        <v>46</v>
      </c>
      <c r="G202" s="247"/>
      <c r="H202" s="372" t="s">
        <v>1214</v>
      </c>
      <c r="I202" s="372"/>
      <c r="J202" s="372"/>
      <c r="K202" s="293"/>
    </row>
    <row r="203" spans="2:11" s="1" customFormat="1" ht="15" customHeight="1">
      <c r="B203" s="270"/>
      <c r="C203" s="247"/>
      <c r="D203" s="247"/>
      <c r="E203" s="247"/>
      <c r="F203" s="268" t="s">
        <v>47</v>
      </c>
      <c r="G203" s="247"/>
      <c r="H203" s="372" t="s">
        <v>1215</v>
      </c>
      <c r="I203" s="372"/>
      <c r="J203" s="372"/>
      <c r="K203" s="293"/>
    </row>
    <row r="204" spans="2:11" s="1" customFormat="1" ht="15" customHeight="1">
      <c r="B204" s="270"/>
      <c r="C204" s="247"/>
      <c r="D204" s="247"/>
      <c r="E204" s="247"/>
      <c r="F204" s="268" t="s">
        <v>50</v>
      </c>
      <c r="G204" s="247"/>
      <c r="H204" s="372" t="s">
        <v>1216</v>
      </c>
      <c r="I204" s="372"/>
      <c r="J204" s="372"/>
      <c r="K204" s="293"/>
    </row>
    <row r="205" spans="2:11" s="1" customFormat="1" ht="15" customHeight="1">
      <c r="B205" s="270"/>
      <c r="C205" s="247"/>
      <c r="D205" s="247"/>
      <c r="E205" s="247"/>
      <c r="F205" s="268" t="s">
        <v>48</v>
      </c>
      <c r="G205" s="247"/>
      <c r="H205" s="372" t="s">
        <v>1217</v>
      </c>
      <c r="I205" s="372"/>
      <c r="J205" s="372"/>
      <c r="K205" s="293"/>
    </row>
    <row r="206" spans="2:11" s="1" customFormat="1" ht="15" customHeight="1">
      <c r="B206" s="270"/>
      <c r="C206" s="247"/>
      <c r="D206" s="247"/>
      <c r="E206" s="247"/>
      <c r="F206" s="268" t="s">
        <v>49</v>
      </c>
      <c r="G206" s="247"/>
      <c r="H206" s="372" t="s">
        <v>1218</v>
      </c>
      <c r="I206" s="372"/>
      <c r="J206" s="372"/>
      <c r="K206" s="293"/>
    </row>
    <row r="207" spans="2:11" s="1" customFormat="1" ht="15" customHeight="1">
      <c r="B207" s="270"/>
      <c r="C207" s="247"/>
      <c r="D207" s="247"/>
      <c r="E207" s="247"/>
      <c r="F207" s="268"/>
      <c r="G207" s="247"/>
      <c r="H207" s="247"/>
      <c r="I207" s="247"/>
      <c r="J207" s="247"/>
      <c r="K207" s="293"/>
    </row>
    <row r="208" spans="2:11" s="1" customFormat="1" ht="15" customHeight="1">
      <c r="B208" s="270"/>
      <c r="C208" s="247" t="s">
        <v>1159</v>
      </c>
      <c r="D208" s="247"/>
      <c r="E208" s="247"/>
      <c r="F208" s="268" t="s">
        <v>82</v>
      </c>
      <c r="G208" s="247"/>
      <c r="H208" s="372" t="s">
        <v>1219</v>
      </c>
      <c r="I208" s="372"/>
      <c r="J208" s="372"/>
      <c r="K208" s="293"/>
    </row>
    <row r="209" spans="2:11" s="1" customFormat="1" ht="15" customHeight="1">
      <c r="B209" s="270"/>
      <c r="C209" s="247"/>
      <c r="D209" s="247"/>
      <c r="E209" s="247"/>
      <c r="F209" s="268" t="s">
        <v>1054</v>
      </c>
      <c r="G209" s="247"/>
      <c r="H209" s="372" t="s">
        <v>1055</v>
      </c>
      <c r="I209" s="372"/>
      <c r="J209" s="372"/>
      <c r="K209" s="293"/>
    </row>
    <row r="210" spans="2:11" s="1" customFormat="1" ht="15" customHeight="1">
      <c r="B210" s="270"/>
      <c r="C210" s="247"/>
      <c r="D210" s="247"/>
      <c r="E210" s="247"/>
      <c r="F210" s="268" t="s">
        <v>1052</v>
      </c>
      <c r="G210" s="247"/>
      <c r="H210" s="372" t="s">
        <v>1220</v>
      </c>
      <c r="I210" s="372"/>
      <c r="J210" s="372"/>
      <c r="K210" s="293"/>
    </row>
    <row r="211" spans="2:11" s="1" customFormat="1" ht="15" customHeight="1">
      <c r="B211" s="311"/>
      <c r="C211" s="247"/>
      <c r="D211" s="247"/>
      <c r="E211" s="247"/>
      <c r="F211" s="268" t="s">
        <v>1056</v>
      </c>
      <c r="G211" s="306"/>
      <c r="H211" s="371" t="s">
        <v>1057</v>
      </c>
      <c r="I211" s="371"/>
      <c r="J211" s="371"/>
      <c r="K211" s="312"/>
    </row>
    <row r="212" spans="2:11" s="1" customFormat="1" ht="15" customHeight="1">
      <c r="B212" s="311"/>
      <c r="C212" s="247"/>
      <c r="D212" s="247"/>
      <c r="E212" s="247"/>
      <c r="F212" s="268" t="s">
        <v>1058</v>
      </c>
      <c r="G212" s="306"/>
      <c r="H212" s="371" t="s">
        <v>1221</v>
      </c>
      <c r="I212" s="371"/>
      <c r="J212" s="371"/>
      <c r="K212" s="312"/>
    </row>
    <row r="213" spans="2:11" s="1" customFormat="1" ht="15" customHeight="1">
      <c r="B213" s="311"/>
      <c r="C213" s="247"/>
      <c r="D213" s="247"/>
      <c r="E213" s="247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7" t="s">
        <v>1183</v>
      </c>
      <c r="D214" s="247"/>
      <c r="E214" s="247"/>
      <c r="F214" s="268">
        <v>1</v>
      </c>
      <c r="G214" s="306"/>
      <c r="H214" s="371" t="s">
        <v>1222</v>
      </c>
      <c r="I214" s="371"/>
      <c r="J214" s="371"/>
      <c r="K214" s="312"/>
    </row>
    <row r="215" spans="2:11" s="1" customFormat="1" ht="15" customHeight="1">
      <c r="B215" s="311"/>
      <c r="C215" s="247"/>
      <c r="D215" s="247"/>
      <c r="E215" s="247"/>
      <c r="F215" s="268">
        <v>2</v>
      </c>
      <c r="G215" s="306"/>
      <c r="H215" s="371" t="s">
        <v>1223</v>
      </c>
      <c r="I215" s="371"/>
      <c r="J215" s="371"/>
      <c r="K215" s="312"/>
    </row>
    <row r="216" spans="2:11" s="1" customFormat="1" ht="15" customHeight="1">
      <c r="B216" s="311"/>
      <c r="C216" s="247"/>
      <c r="D216" s="247"/>
      <c r="E216" s="247"/>
      <c r="F216" s="268">
        <v>3</v>
      </c>
      <c r="G216" s="306"/>
      <c r="H216" s="371" t="s">
        <v>1224</v>
      </c>
      <c r="I216" s="371"/>
      <c r="J216" s="371"/>
      <c r="K216" s="312"/>
    </row>
    <row r="217" spans="2:11" s="1" customFormat="1" ht="15" customHeight="1">
      <c r="B217" s="311"/>
      <c r="C217" s="247"/>
      <c r="D217" s="247"/>
      <c r="E217" s="247"/>
      <c r="F217" s="268">
        <v>4</v>
      </c>
      <c r="G217" s="306"/>
      <c r="H217" s="371" t="s">
        <v>1225</v>
      </c>
      <c r="I217" s="371"/>
      <c r="J217" s="371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88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251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ROUND((SUM(BE86:BE230)),2)</f>
        <v>0</v>
      </c>
      <c r="G33" s="34"/>
      <c r="H33" s="34"/>
      <c r="I33" s="118">
        <v>0.21</v>
      </c>
      <c r="J33" s="117">
        <f>ROUND(((SUM(BE86:BE230))*I33),2)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ROUND((SUM(BF86:BF230)),2)</f>
        <v>0</v>
      </c>
      <c r="G34" s="34"/>
      <c r="H34" s="34"/>
      <c r="I34" s="118">
        <v>0.15</v>
      </c>
      <c r="J34" s="117">
        <f>ROUND(((SUM(BF86:BF230))*I34),2)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ROUND((SUM(BG86:BG230)),2)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ROUND((SUM(BH86:BH230)),2)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ROUND((SUM(BI86:BI230)),2)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1.1 - SO 011 - ř.km 28,880 - oprava spádového stupně a oprava zdi na pravém břehu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J123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J157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J179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J220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J228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7" t="str">
        <f>E7</f>
        <v>Desná, Loučná nad Desnou - oprava zdí a koryta toku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2" t="str">
        <f>E9</f>
        <v>1.1 - SO 011 - ř.km 28,880 - oprava spádového stupně a oprava zdi na pravém břehu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5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141.18788446093</v>
      </c>
      <c r="S86" s="72"/>
      <c r="T86" s="150">
        <f>T87</f>
        <v>44.57809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P88+P123+P157+P179+P220+P228</f>
        <v>0</v>
      </c>
      <c r="Q87" s="160"/>
      <c r="R87" s="161">
        <f>R88+R123+R157+R179+R220+R228</f>
        <v>141.18788446093</v>
      </c>
      <c r="S87" s="160"/>
      <c r="T87" s="162">
        <f>T88+T123+T157+T179+T220+T228</f>
        <v>44.57809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BK88+BK123+BK157+BK179+BK220+BK228</f>
        <v>0</v>
      </c>
    </row>
    <row r="88" spans="2:63" s="11" customFormat="1" ht="22.95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SUM(P89:P122)</f>
        <v>0</v>
      </c>
      <c r="Q88" s="160"/>
      <c r="R88" s="161">
        <f>SUM(R89:R122)</f>
        <v>0.0446474774</v>
      </c>
      <c r="S88" s="160"/>
      <c r="T88" s="162">
        <f>SUM(T89:T122)</f>
        <v>38.7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SUM(BK89:BK122)</f>
        <v>0</v>
      </c>
    </row>
    <row r="89" spans="1:65" s="2" customFormat="1" ht="37.95" customHeight="1">
      <c r="A89" s="34"/>
      <c r="B89" s="35"/>
      <c r="C89" s="166" t="s">
        <v>262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15.48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38.7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266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270</v>
      </c>
      <c r="G91" s="200"/>
      <c r="H91" s="203">
        <v>15.48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15.48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95" customHeight="1">
      <c r="A93" s="34"/>
      <c r="B93" s="35"/>
      <c r="C93" s="166" t="s">
        <v>180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82.5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274</v>
      </c>
    </row>
    <row r="94" spans="1:47" s="2" customFormat="1" ht="1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276</v>
      </c>
      <c r="G95" s="200"/>
      <c r="H95" s="203">
        <v>82.5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82.5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168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78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279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281</v>
      </c>
      <c r="G99" s="200"/>
      <c r="H99" s="203">
        <v>32.5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3" customFormat="1" ht="12">
      <c r="B100" s="199"/>
      <c r="C100" s="200"/>
      <c r="D100" s="180" t="s">
        <v>269</v>
      </c>
      <c r="E100" s="201" t="s">
        <v>19</v>
      </c>
      <c r="F100" s="202" t="s">
        <v>282</v>
      </c>
      <c r="G100" s="200"/>
      <c r="H100" s="203">
        <v>45.5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269</v>
      </c>
      <c r="AU100" s="209" t="s">
        <v>85</v>
      </c>
      <c r="AV100" s="13" t="s">
        <v>85</v>
      </c>
      <c r="AW100" s="13" t="s">
        <v>37</v>
      </c>
      <c r="AX100" s="13" t="s">
        <v>75</v>
      </c>
      <c r="AY100" s="209" t="s">
        <v>163</v>
      </c>
    </row>
    <row r="101" spans="2:51" s="14" customFormat="1" ht="12">
      <c r="B101" s="210"/>
      <c r="C101" s="211"/>
      <c r="D101" s="180" t="s">
        <v>269</v>
      </c>
      <c r="E101" s="212" t="s">
        <v>19</v>
      </c>
      <c r="F101" s="213" t="s">
        <v>271</v>
      </c>
      <c r="G101" s="211"/>
      <c r="H101" s="214">
        <v>78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269</v>
      </c>
      <c r="AU101" s="220" t="s">
        <v>85</v>
      </c>
      <c r="AV101" s="14" t="s">
        <v>168</v>
      </c>
      <c r="AW101" s="14" t="s">
        <v>37</v>
      </c>
      <c r="AX101" s="14" t="s">
        <v>83</v>
      </c>
      <c r="AY101" s="220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283</v>
      </c>
      <c r="F102" s="168" t="s">
        <v>284</v>
      </c>
      <c r="G102" s="169" t="s">
        <v>285</v>
      </c>
      <c r="H102" s="170">
        <v>52.445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0.00085132</v>
      </c>
      <c r="R102" s="176">
        <f>Q102*H102</f>
        <v>0.0446474774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286</v>
      </c>
    </row>
    <row r="103" spans="1:47" s="2" customFormat="1" ht="12">
      <c r="A103" s="34"/>
      <c r="B103" s="35"/>
      <c r="C103" s="36"/>
      <c r="D103" s="197" t="s">
        <v>267</v>
      </c>
      <c r="E103" s="36"/>
      <c r="F103" s="198" t="s">
        <v>287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288</v>
      </c>
      <c r="G104" s="200"/>
      <c r="H104" s="203">
        <v>52.445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52.445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24.15" customHeight="1">
      <c r="A106" s="34"/>
      <c r="B106" s="35"/>
      <c r="C106" s="166" t="s">
        <v>194</v>
      </c>
      <c r="D106" s="166" t="s">
        <v>164</v>
      </c>
      <c r="E106" s="167" t="s">
        <v>289</v>
      </c>
      <c r="F106" s="168" t="s">
        <v>290</v>
      </c>
      <c r="G106" s="169" t="s">
        <v>285</v>
      </c>
      <c r="H106" s="170">
        <v>52.445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291</v>
      </c>
    </row>
    <row r="107" spans="1:47" s="2" customFormat="1" ht="12">
      <c r="A107" s="34"/>
      <c r="B107" s="35"/>
      <c r="C107" s="36"/>
      <c r="D107" s="197" t="s">
        <v>267</v>
      </c>
      <c r="E107" s="36"/>
      <c r="F107" s="198" t="s">
        <v>292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2">
      <c r="B108" s="199"/>
      <c r="C108" s="200"/>
      <c r="D108" s="180" t="s">
        <v>269</v>
      </c>
      <c r="E108" s="201" t="s">
        <v>19</v>
      </c>
      <c r="F108" s="202" t="s">
        <v>288</v>
      </c>
      <c r="G108" s="200"/>
      <c r="H108" s="203">
        <v>52.445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4" customFormat="1" ht="12">
      <c r="B109" s="210"/>
      <c r="C109" s="211"/>
      <c r="D109" s="180" t="s">
        <v>269</v>
      </c>
      <c r="E109" s="212" t="s">
        <v>19</v>
      </c>
      <c r="F109" s="213" t="s">
        <v>271</v>
      </c>
      <c r="G109" s="211"/>
      <c r="H109" s="214">
        <v>52.445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269</v>
      </c>
      <c r="AU109" s="220" t="s">
        <v>85</v>
      </c>
      <c r="AV109" s="14" t="s">
        <v>168</v>
      </c>
      <c r="AW109" s="14" t="s">
        <v>37</v>
      </c>
      <c r="AX109" s="14" t="s">
        <v>83</v>
      </c>
      <c r="AY109" s="220" t="s">
        <v>163</v>
      </c>
    </row>
    <row r="110" spans="1:65" s="2" customFormat="1" ht="37.95" customHeight="1">
      <c r="A110" s="34"/>
      <c r="B110" s="35"/>
      <c r="C110" s="166" t="s">
        <v>203</v>
      </c>
      <c r="D110" s="166" t="s">
        <v>164</v>
      </c>
      <c r="E110" s="167" t="s">
        <v>293</v>
      </c>
      <c r="F110" s="168" t="s">
        <v>294</v>
      </c>
      <c r="G110" s="169" t="s">
        <v>265</v>
      </c>
      <c r="H110" s="170">
        <v>160.5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295</v>
      </c>
    </row>
    <row r="111" spans="1:47" s="2" customFormat="1" ht="12">
      <c r="A111" s="34"/>
      <c r="B111" s="35"/>
      <c r="C111" s="36"/>
      <c r="D111" s="197" t="s">
        <v>267</v>
      </c>
      <c r="E111" s="36"/>
      <c r="F111" s="198" t="s">
        <v>296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1:47" s="2" customFormat="1" ht="19.2">
      <c r="A112" s="34"/>
      <c r="B112" s="35"/>
      <c r="C112" s="36"/>
      <c r="D112" s="180" t="s">
        <v>170</v>
      </c>
      <c r="E112" s="36"/>
      <c r="F112" s="181" t="s">
        <v>297</v>
      </c>
      <c r="G112" s="36"/>
      <c r="H112" s="36"/>
      <c r="I112" s="182"/>
      <c r="J112" s="36"/>
      <c r="K112" s="36"/>
      <c r="L112" s="39"/>
      <c r="M112" s="183"/>
      <c r="N112" s="184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170</v>
      </c>
      <c r="AU112" s="17" t="s">
        <v>85</v>
      </c>
    </row>
    <row r="113" spans="2:51" s="13" customFormat="1" ht="12">
      <c r="B113" s="199"/>
      <c r="C113" s="200"/>
      <c r="D113" s="180" t="s">
        <v>269</v>
      </c>
      <c r="E113" s="201" t="s">
        <v>19</v>
      </c>
      <c r="F113" s="202" t="s">
        <v>276</v>
      </c>
      <c r="G113" s="200"/>
      <c r="H113" s="203">
        <v>82.5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2">
      <c r="B114" s="199"/>
      <c r="C114" s="200"/>
      <c r="D114" s="180" t="s">
        <v>269</v>
      </c>
      <c r="E114" s="201" t="s">
        <v>19</v>
      </c>
      <c r="F114" s="202" t="s">
        <v>281</v>
      </c>
      <c r="G114" s="200"/>
      <c r="H114" s="203">
        <v>32.5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2">
      <c r="B115" s="199"/>
      <c r="C115" s="200"/>
      <c r="D115" s="180" t="s">
        <v>269</v>
      </c>
      <c r="E115" s="201" t="s">
        <v>19</v>
      </c>
      <c r="F115" s="202" t="s">
        <v>282</v>
      </c>
      <c r="G115" s="200"/>
      <c r="H115" s="203">
        <v>45.5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160.5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1:65" s="2" customFormat="1" ht="24.15" customHeight="1">
      <c r="A117" s="34"/>
      <c r="B117" s="35"/>
      <c r="C117" s="166" t="s">
        <v>208</v>
      </c>
      <c r="D117" s="166" t="s">
        <v>164</v>
      </c>
      <c r="E117" s="167" t="s">
        <v>298</v>
      </c>
      <c r="F117" s="168" t="s">
        <v>299</v>
      </c>
      <c r="G117" s="169" t="s">
        <v>265</v>
      </c>
      <c r="H117" s="170">
        <v>160.5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300</v>
      </c>
    </row>
    <row r="118" spans="1:47" s="2" customFormat="1" ht="12">
      <c r="A118" s="34"/>
      <c r="B118" s="35"/>
      <c r="C118" s="36"/>
      <c r="D118" s="197" t="s">
        <v>267</v>
      </c>
      <c r="E118" s="36"/>
      <c r="F118" s="198" t="s">
        <v>301</v>
      </c>
      <c r="G118" s="36"/>
      <c r="H118" s="36"/>
      <c r="I118" s="182"/>
      <c r="J118" s="36"/>
      <c r="K118" s="36"/>
      <c r="L118" s="39"/>
      <c r="M118" s="183"/>
      <c r="N118" s="184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267</v>
      </c>
      <c r="AU118" s="17" t="s">
        <v>85</v>
      </c>
    </row>
    <row r="119" spans="2:51" s="13" customFormat="1" ht="12">
      <c r="B119" s="199"/>
      <c r="C119" s="200"/>
      <c r="D119" s="180" t="s">
        <v>269</v>
      </c>
      <c r="E119" s="201" t="s">
        <v>19</v>
      </c>
      <c r="F119" s="202" t="s">
        <v>276</v>
      </c>
      <c r="G119" s="200"/>
      <c r="H119" s="203">
        <v>82.5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3" customFormat="1" ht="12">
      <c r="B120" s="199"/>
      <c r="C120" s="200"/>
      <c r="D120" s="180" t="s">
        <v>269</v>
      </c>
      <c r="E120" s="201" t="s">
        <v>19</v>
      </c>
      <c r="F120" s="202" t="s">
        <v>281</v>
      </c>
      <c r="G120" s="200"/>
      <c r="H120" s="203">
        <v>32.5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269</v>
      </c>
      <c r="AU120" s="209" t="s">
        <v>85</v>
      </c>
      <c r="AV120" s="13" t="s">
        <v>85</v>
      </c>
      <c r="AW120" s="13" t="s">
        <v>37</v>
      </c>
      <c r="AX120" s="13" t="s">
        <v>75</v>
      </c>
      <c r="AY120" s="209" t="s">
        <v>163</v>
      </c>
    </row>
    <row r="121" spans="2:51" s="13" customFormat="1" ht="12">
      <c r="B121" s="199"/>
      <c r="C121" s="200"/>
      <c r="D121" s="180" t="s">
        <v>269</v>
      </c>
      <c r="E121" s="201" t="s">
        <v>19</v>
      </c>
      <c r="F121" s="202" t="s">
        <v>282</v>
      </c>
      <c r="G121" s="200"/>
      <c r="H121" s="203">
        <v>45.5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4" customFormat="1" ht="12">
      <c r="B122" s="210"/>
      <c r="C122" s="211"/>
      <c r="D122" s="180" t="s">
        <v>269</v>
      </c>
      <c r="E122" s="212" t="s">
        <v>19</v>
      </c>
      <c r="F122" s="213" t="s">
        <v>271</v>
      </c>
      <c r="G122" s="211"/>
      <c r="H122" s="214">
        <v>160.5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269</v>
      </c>
      <c r="AU122" s="220" t="s">
        <v>85</v>
      </c>
      <c r="AV122" s="14" t="s">
        <v>168</v>
      </c>
      <c r="AW122" s="14" t="s">
        <v>37</v>
      </c>
      <c r="AX122" s="14" t="s">
        <v>83</v>
      </c>
      <c r="AY122" s="220" t="s">
        <v>163</v>
      </c>
    </row>
    <row r="123" spans="2:63" s="11" customFormat="1" ht="22.95" customHeight="1">
      <c r="B123" s="152"/>
      <c r="C123" s="153"/>
      <c r="D123" s="154" t="s">
        <v>74</v>
      </c>
      <c r="E123" s="195" t="s">
        <v>180</v>
      </c>
      <c r="F123" s="195" t="s">
        <v>302</v>
      </c>
      <c r="G123" s="153"/>
      <c r="H123" s="153"/>
      <c r="I123" s="156"/>
      <c r="J123" s="196">
        <f>BK123</f>
        <v>0</v>
      </c>
      <c r="K123" s="153"/>
      <c r="L123" s="158"/>
      <c r="M123" s="159"/>
      <c r="N123" s="160"/>
      <c r="O123" s="160"/>
      <c r="P123" s="161">
        <f>SUM(P124:P156)</f>
        <v>0</v>
      </c>
      <c r="Q123" s="160"/>
      <c r="R123" s="161">
        <f>SUM(R124:R156)</f>
        <v>8.27572113953</v>
      </c>
      <c r="S123" s="160"/>
      <c r="T123" s="162">
        <f>SUM(T124:T156)</f>
        <v>0</v>
      </c>
      <c r="AR123" s="163" t="s">
        <v>83</v>
      </c>
      <c r="AT123" s="164" t="s">
        <v>74</v>
      </c>
      <c r="AU123" s="164" t="s">
        <v>83</v>
      </c>
      <c r="AY123" s="163" t="s">
        <v>163</v>
      </c>
      <c r="BK123" s="165">
        <f>SUM(BK124:BK156)</f>
        <v>0</v>
      </c>
    </row>
    <row r="124" spans="1:65" s="2" customFormat="1" ht="44.25" customHeight="1">
      <c r="A124" s="34"/>
      <c r="B124" s="35"/>
      <c r="C124" s="166" t="s">
        <v>213</v>
      </c>
      <c r="D124" s="166" t="s">
        <v>164</v>
      </c>
      <c r="E124" s="167" t="s">
        <v>303</v>
      </c>
      <c r="F124" s="168" t="s">
        <v>304</v>
      </c>
      <c r="G124" s="169" t="s">
        <v>265</v>
      </c>
      <c r="H124" s="170">
        <v>1.45</v>
      </c>
      <c r="I124" s="171"/>
      <c r="J124" s="172">
        <f>ROUND(I124*H124,2)</f>
        <v>0</v>
      </c>
      <c r="K124" s="173"/>
      <c r="L124" s="39"/>
      <c r="M124" s="174" t="s">
        <v>19</v>
      </c>
      <c r="N124" s="175" t="s">
        <v>46</v>
      </c>
      <c r="O124" s="64"/>
      <c r="P124" s="176">
        <f>O124*H124</f>
        <v>0</v>
      </c>
      <c r="Q124" s="176">
        <v>3.11388382</v>
      </c>
      <c r="R124" s="176">
        <f>Q124*H124</f>
        <v>4.5151315389999995</v>
      </c>
      <c r="S124" s="176">
        <v>0</v>
      </c>
      <c r="T124" s="177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8" t="s">
        <v>168</v>
      </c>
      <c r="AT124" s="178" t="s">
        <v>164</v>
      </c>
      <c r="AU124" s="178" t="s">
        <v>85</v>
      </c>
      <c r="AY124" s="17" t="s">
        <v>163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7" t="s">
        <v>83</v>
      </c>
      <c r="BK124" s="179">
        <f>ROUND(I124*H124,2)</f>
        <v>0</v>
      </c>
      <c r="BL124" s="17" t="s">
        <v>168</v>
      </c>
      <c r="BM124" s="178" t="s">
        <v>305</v>
      </c>
    </row>
    <row r="125" spans="1:47" s="2" customFormat="1" ht="12">
      <c r="A125" s="34"/>
      <c r="B125" s="35"/>
      <c r="C125" s="36"/>
      <c r="D125" s="197" t="s">
        <v>267</v>
      </c>
      <c r="E125" s="36"/>
      <c r="F125" s="198" t="s">
        <v>306</v>
      </c>
      <c r="G125" s="36"/>
      <c r="H125" s="36"/>
      <c r="I125" s="182"/>
      <c r="J125" s="36"/>
      <c r="K125" s="36"/>
      <c r="L125" s="39"/>
      <c r="M125" s="183"/>
      <c r="N125" s="184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267</v>
      </c>
      <c r="AU125" s="17" t="s">
        <v>85</v>
      </c>
    </row>
    <row r="126" spans="2:51" s="13" customFormat="1" ht="12">
      <c r="B126" s="199"/>
      <c r="C126" s="200"/>
      <c r="D126" s="180" t="s">
        <v>269</v>
      </c>
      <c r="E126" s="201" t="s">
        <v>19</v>
      </c>
      <c r="F126" s="202" t="s">
        <v>307</v>
      </c>
      <c r="G126" s="200"/>
      <c r="H126" s="203">
        <v>1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269</v>
      </c>
      <c r="AU126" s="209" t="s">
        <v>85</v>
      </c>
      <c r="AV126" s="13" t="s">
        <v>85</v>
      </c>
      <c r="AW126" s="13" t="s">
        <v>37</v>
      </c>
      <c r="AX126" s="13" t="s">
        <v>75</v>
      </c>
      <c r="AY126" s="209" t="s">
        <v>163</v>
      </c>
    </row>
    <row r="127" spans="2:51" s="13" customFormat="1" ht="12">
      <c r="B127" s="199"/>
      <c r="C127" s="200"/>
      <c r="D127" s="180" t="s">
        <v>269</v>
      </c>
      <c r="E127" s="201" t="s">
        <v>19</v>
      </c>
      <c r="F127" s="202" t="s">
        <v>308</v>
      </c>
      <c r="G127" s="200"/>
      <c r="H127" s="203">
        <v>0.45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269</v>
      </c>
      <c r="AU127" s="209" t="s">
        <v>85</v>
      </c>
      <c r="AV127" s="13" t="s">
        <v>85</v>
      </c>
      <c r="AW127" s="13" t="s">
        <v>37</v>
      </c>
      <c r="AX127" s="13" t="s">
        <v>75</v>
      </c>
      <c r="AY127" s="209" t="s">
        <v>163</v>
      </c>
    </row>
    <row r="128" spans="2:51" s="14" customFormat="1" ht="12">
      <c r="B128" s="210"/>
      <c r="C128" s="211"/>
      <c r="D128" s="180" t="s">
        <v>269</v>
      </c>
      <c r="E128" s="212" t="s">
        <v>19</v>
      </c>
      <c r="F128" s="213" t="s">
        <v>271</v>
      </c>
      <c r="G128" s="211"/>
      <c r="H128" s="214">
        <v>1.45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269</v>
      </c>
      <c r="AU128" s="220" t="s">
        <v>85</v>
      </c>
      <c r="AV128" s="14" t="s">
        <v>168</v>
      </c>
      <c r="AW128" s="14" t="s">
        <v>37</v>
      </c>
      <c r="AX128" s="14" t="s">
        <v>83</v>
      </c>
      <c r="AY128" s="220" t="s">
        <v>163</v>
      </c>
    </row>
    <row r="129" spans="1:65" s="2" customFormat="1" ht="37.95" customHeight="1">
      <c r="A129" s="34"/>
      <c r="B129" s="35"/>
      <c r="C129" s="166" t="s">
        <v>218</v>
      </c>
      <c r="D129" s="166" t="s">
        <v>164</v>
      </c>
      <c r="E129" s="167" t="s">
        <v>309</v>
      </c>
      <c r="F129" s="168" t="s">
        <v>310</v>
      </c>
      <c r="G129" s="169" t="s">
        <v>265</v>
      </c>
      <c r="H129" s="170">
        <v>44.71</v>
      </c>
      <c r="I129" s="171"/>
      <c r="J129" s="172">
        <f>ROUND(I129*H129,2)</f>
        <v>0</v>
      </c>
      <c r="K129" s="173"/>
      <c r="L129" s="39"/>
      <c r="M129" s="174" t="s">
        <v>19</v>
      </c>
      <c r="N129" s="175" t="s">
        <v>46</v>
      </c>
      <c r="O129" s="6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8" t="s">
        <v>168</v>
      </c>
      <c r="AT129" s="178" t="s">
        <v>164</v>
      </c>
      <c r="AU129" s="178" t="s">
        <v>85</v>
      </c>
      <c r="AY129" s="17" t="s">
        <v>163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7" t="s">
        <v>83</v>
      </c>
      <c r="BK129" s="179">
        <f>ROUND(I129*H129,2)</f>
        <v>0</v>
      </c>
      <c r="BL129" s="17" t="s">
        <v>168</v>
      </c>
      <c r="BM129" s="178" t="s">
        <v>311</v>
      </c>
    </row>
    <row r="130" spans="1:47" s="2" customFormat="1" ht="12">
      <c r="A130" s="34"/>
      <c r="B130" s="35"/>
      <c r="C130" s="36"/>
      <c r="D130" s="197" t="s">
        <v>267</v>
      </c>
      <c r="E130" s="36"/>
      <c r="F130" s="198" t="s">
        <v>312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267</v>
      </c>
      <c r="AU130" s="17" t="s">
        <v>85</v>
      </c>
    </row>
    <row r="131" spans="2:51" s="13" customFormat="1" ht="12">
      <c r="B131" s="199"/>
      <c r="C131" s="200"/>
      <c r="D131" s="180" t="s">
        <v>269</v>
      </c>
      <c r="E131" s="201" t="s">
        <v>19</v>
      </c>
      <c r="F131" s="202" t="s">
        <v>313</v>
      </c>
      <c r="G131" s="200"/>
      <c r="H131" s="203">
        <v>23.755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269</v>
      </c>
      <c r="AU131" s="209" t="s">
        <v>85</v>
      </c>
      <c r="AV131" s="13" t="s">
        <v>85</v>
      </c>
      <c r="AW131" s="13" t="s">
        <v>37</v>
      </c>
      <c r="AX131" s="13" t="s">
        <v>75</v>
      </c>
      <c r="AY131" s="209" t="s">
        <v>163</v>
      </c>
    </row>
    <row r="132" spans="2:51" s="13" customFormat="1" ht="12">
      <c r="B132" s="199"/>
      <c r="C132" s="200"/>
      <c r="D132" s="180" t="s">
        <v>269</v>
      </c>
      <c r="E132" s="201" t="s">
        <v>19</v>
      </c>
      <c r="F132" s="202" t="s">
        <v>314</v>
      </c>
      <c r="G132" s="200"/>
      <c r="H132" s="203">
        <v>20.955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269</v>
      </c>
      <c r="AU132" s="209" t="s">
        <v>85</v>
      </c>
      <c r="AV132" s="13" t="s">
        <v>85</v>
      </c>
      <c r="AW132" s="13" t="s">
        <v>37</v>
      </c>
      <c r="AX132" s="13" t="s">
        <v>75</v>
      </c>
      <c r="AY132" s="209" t="s">
        <v>163</v>
      </c>
    </row>
    <row r="133" spans="2:51" s="14" customFormat="1" ht="12">
      <c r="B133" s="210"/>
      <c r="C133" s="211"/>
      <c r="D133" s="180" t="s">
        <v>269</v>
      </c>
      <c r="E133" s="212" t="s">
        <v>19</v>
      </c>
      <c r="F133" s="213" t="s">
        <v>271</v>
      </c>
      <c r="G133" s="211"/>
      <c r="H133" s="214">
        <v>44.709999999999994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269</v>
      </c>
      <c r="AU133" s="220" t="s">
        <v>85</v>
      </c>
      <c r="AV133" s="14" t="s">
        <v>168</v>
      </c>
      <c r="AW133" s="14" t="s">
        <v>37</v>
      </c>
      <c r="AX133" s="14" t="s">
        <v>83</v>
      </c>
      <c r="AY133" s="220" t="s">
        <v>163</v>
      </c>
    </row>
    <row r="134" spans="1:65" s="2" customFormat="1" ht="37.95" customHeight="1">
      <c r="A134" s="34"/>
      <c r="B134" s="35"/>
      <c r="C134" s="166" t="s">
        <v>223</v>
      </c>
      <c r="D134" s="166" t="s">
        <v>164</v>
      </c>
      <c r="E134" s="167" t="s">
        <v>315</v>
      </c>
      <c r="F134" s="168" t="s">
        <v>316</v>
      </c>
      <c r="G134" s="169" t="s">
        <v>285</v>
      </c>
      <c r="H134" s="170">
        <v>53.27</v>
      </c>
      <c r="I134" s="171"/>
      <c r="J134" s="172">
        <f>ROUND(I134*H134,2)</f>
        <v>0</v>
      </c>
      <c r="K134" s="173"/>
      <c r="L134" s="39"/>
      <c r="M134" s="174" t="s">
        <v>19</v>
      </c>
      <c r="N134" s="175" t="s">
        <v>46</v>
      </c>
      <c r="O134" s="64"/>
      <c r="P134" s="176">
        <f>O134*H134</f>
        <v>0</v>
      </c>
      <c r="Q134" s="176">
        <v>0.007258004</v>
      </c>
      <c r="R134" s="176">
        <f>Q134*H134</f>
        <v>0.38663387308</v>
      </c>
      <c r="S134" s="176">
        <v>0</v>
      </c>
      <c r="T134" s="17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8" t="s">
        <v>168</v>
      </c>
      <c r="AT134" s="178" t="s">
        <v>164</v>
      </c>
      <c r="AU134" s="178" t="s">
        <v>85</v>
      </c>
      <c r="AY134" s="17" t="s">
        <v>163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7" t="s">
        <v>83</v>
      </c>
      <c r="BK134" s="179">
        <f>ROUND(I134*H134,2)</f>
        <v>0</v>
      </c>
      <c r="BL134" s="17" t="s">
        <v>168</v>
      </c>
      <c r="BM134" s="178" t="s">
        <v>317</v>
      </c>
    </row>
    <row r="135" spans="1:47" s="2" customFormat="1" ht="12">
      <c r="A135" s="34"/>
      <c r="B135" s="35"/>
      <c r="C135" s="36"/>
      <c r="D135" s="197" t="s">
        <v>267</v>
      </c>
      <c r="E135" s="36"/>
      <c r="F135" s="198" t="s">
        <v>318</v>
      </c>
      <c r="G135" s="36"/>
      <c r="H135" s="36"/>
      <c r="I135" s="182"/>
      <c r="J135" s="36"/>
      <c r="K135" s="36"/>
      <c r="L135" s="39"/>
      <c r="M135" s="183"/>
      <c r="N135" s="184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267</v>
      </c>
      <c r="AU135" s="17" t="s">
        <v>85</v>
      </c>
    </row>
    <row r="136" spans="2:51" s="13" customFormat="1" ht="12">
      <c r="B136" s="199"/>
      <c r="C136" s="200"/>
      <c r="D136" s="180" t="s">
        <v>269</v>
      </c>
      <c r="E136" s="201" t="s">
        <v>19</v>
      </c>
      <c r="F136" s="202" t="s">
        <v>319</v>
      </c>
      <c r="G136" s="200"/>
      <c r="H136" s="203">
        <v>25.445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269</v>
      </c>
      <c r="AU136" s="209" t="s">
        <v>85</v>
      </c>
      <c r="AV136" s="13" t="s">
        <v>85</v>
      </c>
      <c r="AW136" s="13" t="s">
        <v>37</v>
      </c>
      <c r="AX136" s="13" t="s">
        <v>75</v>
      </c>
      <c r="AY136" s="209" t="s">
        <v>163</v>
      </c>
    </row>
    <row r="137" spans="2:51" s="13" customFormat="1" ht="12">
      <c r="B137" s="199"/>
      <c r="C137" s="200"/>
      <c r="D137" s="180" t="s">
        <v>269</v>
      </c>
      <c r="E137" s="201" t="s">
        <v>19</v>
      </c>
      <c r="F137" s="202" t="s">
        <v>320</v>
      </c>
      <c r="G137" s="200"/>
      <c r="H137" s="203">
        <v>27.825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53.269999999999996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37.95" customHeight="1">
      <c r="A139" s="34"/>
      <c r="B139" s="35"/>
      <c r="C139" s="166" t="s">
        <v>228</v>
      </c>
      <c r="D139" s="166" t="s">
        <v>164</v>
      </c>
      <c r="E139" s="167" t="s">
        <v>321</v>
      </c>
      <c r="F139" s="168" t="s">
        <v>322</v>
      </c>
      <c r="G139" s="169" t="s">
        <v>285</v>
      </c>
      <c r="H139" s="170">
        <v>53.27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0.000856935</v>
      </c>
      <c r="R139" s="176">
        <f>Q139*H139</f>
        <v>0.04564892745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323</v>
      </c>
    </row>
    <row r="140" spans="1:47" s="2" customFormat="1" ht="12">
      <c r="A140" s="34"/>
      <c r="B140" s="35"/>
      <c r="C140" s="36"/>
      <c r="D140" s="197" t="s">
        <v>267</v>
      </c>
      <c r="E140" s="36"/>
      <c r="F140" s="198" t="s">
        <v>324</v>
      </c>
      <c r="G140" s="36"/>
      <c r="H140" s="36"/>
      <c r="I140" s="182"/>
      <c r="J140" s="36"/>
      <c r="K140" s="36"/>
      <c r="L140" s="39"/>
      <c r="M140" s="183"/>
      <c r="N140" s="184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267</v>
      </c>
      <c r="AU140" s="17" t="s">
        <v>85</v>
      </c>
    </row>
    <row r="141" spans="2:51" s="13" customFormat="1" ht="12">
      <c r="B141" s="199"/>
      <c r="C141" s="200"/>
      <c r="D141" s="180" t="s">
        <v>269</v>
      </c>
      <c r="E141" s="201" t="s">
        <v>19</v>
      </c>
      <c r="F141" s="202" t="s">
        <v>319</v>
      </c>
      <c r="G141" s="200"/>
      <c r="H141" s="203">
        <v>25.445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269</v>
      </c>
      <c r="AU141" s="209" t="s">
        <v>85</v>
      </c>
      <c r="AV141" s="13" t="s">
        <v>85</v>
      </c>
      <c r="AW141" s="13" t="s">
        <v>37</v>
      </c>
      <c r="AX141" s="13" t="s">
        <v>75</v>
      </c>
      <c r="AY141" s="209" t="s">
        <v>163</v>
      </c>
    </row>
    <row r="142" spans="2:51" s="13" customFormat="1" ht="12">
      <c r="B142" s="199"/>
      <c r="C142" s="200"/>
      <c r="D142" s="180" t="s">
        <v>269</v>
      </c>
      <c r="E142" s="201" t="s">
        <v>19</v>
      </c>
      <c r="F142" s="202" t="s">
        <v>320</v>
      </c>
      <c r="G142" s="200"/>
      <c r="H142" s="203">
        <v>27.825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269</v>
      </c>
      <c r="AU142" s="209" t="s">
        <v>85</v>
      </c>
      <c r="AV142" s="13" t="s">
        <v>85</v>
      </c>
      <c r="AW142" s="13" t="s">
        <v>37</v>
      </c>
      <c r="AX142" s="13" t="s">
        <v>75</v>
      </c>
      <c r="AY142" s="209" t="s">
        <v>163</v>
      </c>
    </row>
    <row r="143" spans="2:51" s="14" customFormat="1" ht="12">
      <c r="B143" s="210"/>
      <c r="C143" s="211"/>
      <c r="D143" s="180" t="s">
        <v>269</v>
      </c>
      <c r="E143" s="212" t="s">
        <v>19</v>
      </c>
      <c r="F143" s="213" t="s">
        <v>271</v>
      </c>
      <c r="G143" s="211"/>
      <c r="H143" s="214">
        <v>53.269999999999996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269</v>
      </c>
      <c r="AU143" s="220" t="s">
        <v>85</v>
      </c>
      <c r="AV143" s="14" t="s">
        <v>168</v>
      </c>
      <c r="AW143" s="14" t="s">
        <v>37</v>
      </c>
      <c r="AX143" s="14" t="s">
        <v>83</v>
      </c>
      <c r="AY143" s="220" t="s">
        <v>163</v>
      </c>
    </row>
    <row r="144" spans="1:65" s="2" customFormat="1" ht="44.25" customHeight="1">
      <c r="A144" s="34"/>
      <c r="B144" s="35"/>
      <c r="C144" s="166" t="s">
        <v>325</v>
      </c>
      <c r="D144" s="166" t="s">
        <v>164</v>
      </c>
      <c r="E144" s="167" t="s">
        <v>326</v>
      </c>
      <c r="F144" s="168" t="s">
        <v>327</v>
      </c>
      <c r="G144" s="169" t="s">
        <v>328</v>
      </c>
      <c r="H144" s="170">
        <v>3.153</v>
      </c>
      <c r="I144" s="171"/>
      <c r="J144" s="172">
        <f>ROUND(I144*H144,2)</f>
        <v>0</v>
      </c>
      <c r="K144" s="173"/>
      <c r="L144" s="39"/>
      <c r="M144" s="174" t="s">
        <v>19</v>
      </c>
      <c r="N144" s="175" t="s">
        <v>46</v>
      </c>
      <c r="O144" s="64"/>
      <c r="P144" s="176">
        <f>O144*H144</f>
        <v>0</v>
      </c>
      <c r="Q144" s="176">
        <v>1.0556</v>
      </c>
      <c r="R144" s="176">
        <f>Q144*H144</f>
        <v>3.3283068000000005</v>
      </c>
      <c r="S144" s="176">
        <v>0</v>
      </c>
      <c r="T144" s="17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8" t="s">
        <v>168</v>
      </c>
      <c r="AT144" s="178" t="s">
        <v>164</v>
      </c>
      <c r="AU144" s="178" t="s">
        <v>85</v>
      </c>
      <c r="AY144" s="17" t="s">
        <v>163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7" t="s">
        <v>83</v>
      </c>
      <c r="BK144" s="179">
        <f>ROUND(I144*H144,2)</f>
        <v>0</v>
      </c>
      <c r="BL144" s="17" t="s">
        <v>168</v>
      </c>
      <c r="BM144" s="178" t="s">
        <v>329</v>
      </c>
    </row>
    <row r="145" spans="1:47" s="2" customFormat="1" ht="12">
      <c r="A145" s="34"/>
      <c r="B145" s="35"/>
      <c r="C145" s="36"/>
      <c r="D145" s="197" t="s">
        <v>267</v>
      </c>
      <c r="E145" s="36"/>
      <c r="F145" s="198" t="s">
        <v>330</v>
      </c>
      <c r="G145" s="36"/>
      <c r="H145" s="36"/>
      <c r="I145" s="182"/>
      <c r="J145" s="36"/>
      <c r="K145" s="36"/>
      <c r="L145" s="39"/>
      <c r="M145" s="183"/>
      <c r="N145" s="184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267</v>
      </c>
      <c r="AU145" s="17" t="s">
        <v>85</v>
      </c>
    </row>
    <row r="146" spans="2:51" s="13" customFormat="1" ht="12">
      <c r="B146" s="199"/>
      <c r="C146" s="200"/>
      <c r="D146" s="180" t="s">
        <v>269</v>
      </c>
      <c r="E146" s="201" t="s">
        <v>19</v>
      </c>
      <c r="F146" s="202" t="s">
        <v>331</v>
      </c>
      <c r="G146" s="200"/>
      <c r="H146" s="203">
        <v>1.355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269</v>
      </c>
      <c r="AU146" s="209" t="s">
        <v>85</v>
      </c>
      <c r="AV146" s="13" t="s">
        <v>85</v>
      </c>
      <c r="AW146" s="13" t="s">
        <v>37</v>
      </c>
      <c r="AX146" s="13" t="s">
        <v>75</v>
      </c>
      <c r="AY146" s="209" t="s">
        <v>163</v>
      </c>
    </row>
    <row r="147" spans="2:51" s="13" customFormat="1" ht="12">
      <c r="B147" s="199"/>
      <c r="C147" s="200"/>
      <c r="D147" s="180" t="s">
        <v>269</v>
      </c>
      <c r="E147" s="201" t="s">
        <v>19</v>
      </c>
      <c r="F147" s="202" t="s">
        <v>332</v>
      </c>
      <c r="G147" s="200"/>
      <c r="H147" s="203">
        <v>1.798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269</v>
      </c>
      <c r="AU147" s="209" t="s">
        <v>85</v>
      </c>
      <c r="AV147" s="13" t="s">
        <v>85</v>
      </c>
      <c r="AW147" s="13" t="s">
        <v>37</v>
      </c>
      <c r="AX147" s="13" t="s">
        <v>75</v>
      </c>
      <c r="AY147" s="209" t="s">
        <v>163</v>
      </c>
    </row>
    <row r="148" spans="2:51" s="14" customFormat="1" ht="12">
      <c r="B148" s="210"/>
      <c r="C148" s="211"/>
      <c r="D148" s="180" t="s">
        <v>269</v>
      </c>
      <c r="E148" s="212" t="s">
        <v>19</v>
      </c>
      <c r="F148" s="213" t="s">
        <v>271</v>
      </c>
      <c r="G148" s="211"/>
      <c r="H148" s="214">
        <v>3.153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269</v>
      </c>
      <c r="AU148" s="220" t="s">
        <v>85</v>
      </c>
      <c r="AV148" s="14" t="s">
        <v>168</v>
      </c>
      <c r="AW148" s="14" t="s">
        <v>37</v>
      </c>
      <c r="AX148" s="14" t="s">
        <v>83</v>
      </c>
      <c r="AY148" s="220" t="s">
        <v>163</v>
      </c>
    </row>
    <row r="149" spans="1:65" s="2" customFormat="1" ht="16.5" customHeight="1">
      <c r="A149" s="34"/>
      <c r="B149" s="35"/>
      <c r="C149" s="166" t="s">
        <v>333</v>
      </c>
      <c r="D149" s="166" t="s">
        <v>164</v>
      </c>
      <c r="E149" s="167" t="s">
        <v>334</v>
      </c>
      <c r="F149" s="168" t="s">
        <v>335</v>
      </c>
      <c r="G149" s="169" t="s">
        <v>336</v>
      </c>
      <c r="H149" s="170">
        <v>10</v>
      </c>
      <c r="I149" s="171"/>
      <c r="J149" s="172">
        <f>ROUND(I149*H149,2)</f>
        <v>0</v>
      </c>
      <c r="K149" s="173"/>
      <c r="L149" s="39"/>
      <c r="M149" s="174" t="s">
        <v>19</v>
      </c>
      <c r="N149" s="175" t="s">
        <v>46</v>
      </c>
      <c r="O149" s="64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8" t="s">
        <v>168</v>
      </c>
      <c r="AT149" s="178" t="s">
        <v>164</v>
      </c>
      <c r="AU149" s="178" t="s">
        <v>85</v>
      </c>
      <c r="AY149" s="17" t="s">
        <v>163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7" t="s">
        <v>83</v>
      </c>
      <c r="BK149" s="179">
        <f>ROUND(I149*H149,2)</f>
        <v>0</v>
      </c>
      <c r="BL149" s="17" t="s">
        <v>168</v>
      </c>
      <c r="BM149" s="178" t="s">
        <v>337</v>
      </c>
    </row>
    <row r="150" spans="1:47" s="2" customFormat="1" ht="19.2">
      <c r="A150" s="34"/>
      <c r="B150" s="35"/>
      <c r="C150" s="36"/>
      <c r="D150" s="180" t="s">
        <v>170</v>
      </c>
      <c r="E150" s="36"/>
      <c r="F150" s="181" t="s">
        <v>338</v>
      </c>
      <c r="G150" s="36"/>
      <c r="H150" s="36"/>
      <c r="I150" s="182"/>
      <c r="J150" s="36"/>
      <c r="K150" s="36"/>
      <c r="L150" s="39"/>
      <c r="M150" s="183"/>
      <c r="N150" s="184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170</v>
      </c>
      <c r="AU150" s="17" t="s">
        <v>85</v>
      </c>
    </row>
    <row r="151" spans="1:65" s="2" customFormat="1" ht="16.5" customHeight="1">
      <c r="A151" s="34"/>
      <c r="B151" s="35"/>
      <c r="C151" s="166" t="s">
        <v>237</v>
      </c>
      <c r="D151" s="166" t="s">
        <v>164</v>
      </c>
      <c r="E151" s="167" t="s">
        <v>339</v>
      </c>
      <c r="F151" s="168" t="s">
        <v>340</v>
      </c>
      <c r="G151" s="169" t="s">
        <v>341</v>
      </c>
      <c r="H151" s="170">
        <v>24.68</v>
      </c>
      <c r="I151" s="171"/>
      <c r="J151" s="172">
        <f>ROUND(I151*H151,2)</f>
        <v>0</v>
      </c>
      <c r="K151" s="173"/>
      <c r="L151" s="39"/>
      <c r="M151" s="174" t="s">
        <v>19</v>
      </c>
      <c r="N151" s="175" t="s">
        <v>46</v>
      </c>
      <c r="O151" s="6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8" t="s">
        <v>168</v>
      </c>
      <c r="AT151" s="178" t="s">
        <v>164</v>
      </c>
      <c r="AU151" s="178" t="s">
        <v>85</v>
      </c>
      <c r="AY151" s="17" t="s">
        <v>163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7" t="s">
        <v>83</v>
      </c>
      <c r="BK151" s="179">
        <f>ROUND(I151*H151,2)</f>
        <v>0</v>
      </c>
      <c r="BL151" s="17" t="s">
        <v>168</v>
      </c>
      <c r="BM151" s="178" t="s">
        <v>342</v>
      </c>
    </row>
    <row r="152" spans="1:47" s="2" customFormat="1" ht="19.2">
      <c r="A152" s="34"/>
      <c r="B152" s="35"/>
      <c r="C152" s="36"/>
      <c r="D152" s="180" t="s">
        <v>170</v>
      </c>
      <c r="E152" s="36"/>
      <c r="F152" s="181" t="s">
        <v>343</v>
      </c>
      <c r="G152" s="36"/>
      <c r="H152" s="36"/>
      <c r="I152" s="182"/>
      <c r="J152" s="36"/>
      <c r="K152" s="36"/>
      <c r="L152" s="39"/>
      <c r="M152" s="183"/>
      <c r="N152" s="184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170</v>
      </c>
      <c r="AU152" s="17" t="s">
        <v>85</v>
      </c>
    </row>
    <row r="153" spans="2:51" s="13" customFormat="1" ht="12">
      <c r="B153" s="199"/>
      <c r="C153" s="200"/>
      <c r="D153" s="180" t="s">
        <v>269</v>
      </c>
      <c r="E153" s="201" t="s">
        <v>19</v>
      </c>
      <c r="F153" s="202" t="s">
        <v>344</v>
      </c>
      <c r="G153" s="200"/>
      <c r="H153" s="203">
        <v>24.68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269</v>
      </c>
      <c r="AU153" s="209" t="s">
        <v>85</v>
      </c>
      <c r="AV153" s="13" t="s">
        <v>85</v>
      </c>
      <c r="AW153" s="13" t="s">
        <v>37</v>
      </c>
      <c r="AX153" s="13" t="s">
        <v>75</v>
      </c>
      <c r="AY153" s="209" t="s">
        <v>163</v>
      </c>
    </row>
    <row r="154" spans="2:51" s="14" customFormat="1" ht="12">
      <c r="B154" s="210"/>
      <c r="C154" s="211"/>
      <c r="D154" s="180" t="s">
        <v>269</v>
      </c>
      <c r="E154" s="212" t="s">
        <v>19</v>
      </c>
      <c r="F154" s="213" t="s">
        <v>271</v>
      </c>
      <c r="G154" s="211"/>
      <c r="H154" s="214">
        <v>24.68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269</v>
      </c>
      <c r="AU154" s="220" t="s">
        <v>85</v>
      </c>
      <c r="AV154" s="14" t="s">
        <v>168</v>
      </c>
      <c r="AW154" s="14" t="s">
        <v>37</v>
      </c>
      <c r="AX154" s="14" t="s">
        <v>83</v>
      </c>
      <c r="AY154" s="220" t="s">
        <v>163</v>
      </c>
    </row>
    <row r="155" spans="1:65" s="2" customFormat="1" ht="16.5" customHeight="1">
      <c r="A155" s="34"/>
      <c r="B155" s="35"/>
      <c r="C155" s="166" t="s">
        <v>345</v>
      </c>
      <c r="D155" s="166" t="s">
        <v>164</v>
      </c>
      <c r="E155" s="167" t="s">
        <v>346</v>
      </c>
      <c r="F155" s="168" t="s">
        <v>347</v>
      </c>
      <c r="G155" s="169" t="s">
        <v>341</v>
      </c>
      <c r="H155" s="170">
        <v>9</v>
      </c>
      <c r="I155" s="171"/>
      <c r="J155" s="172">
        <f>ROUND(I155*H155,2)</f>
        <v>0</v>
      </c>
      <c r="K155" s="173"/>
      <c r="L155" s="39"/>
      <c r="M155" s="174" t="s">
        <v>19</v>
      </c>
      <c r="N155" s="175" t="s">
        <v>46</v>
      </c>
      <c r="O155" s="64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8" t="s">
        <v>168</v>
      </c>
      <c r="AT155" s="178" t="s">
        <v>164</v>
      </c>
      <c r="AU155" s="178" t="s">
        <v>85</v>
      </c>
      <c r="AY155" s="17" t="s">
        <v>163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7" t="s">
        <v>83</v>
      </c>
      <c r="BK155" s="179">
        <f>ROUND(I155*H155,2)</f>
        <v>0</v>
      </c>
      <c r="BL155" s="17" t="s">
        <v>168</v>
      </c>
      <c r="BM155" s="178" t="s">
        <v>348</v>
      </c>
    </row>
    <row r="156" spans="1:47" s="2" customFormat="1" ht="28.8">
      <c r="A156" s="34"/>
      <c r="B156" s="35"/>
      <c r="C156" s="36"/>
      <c r="D156" s="180" t="s">
        <v>170</v>
      </c>
      <c r="E156" s="36"/>
      <c r="F156" s="181" t="s">
        <v>349</v>
      </c>
      <c r="G156" s="36"/>
      <c r="H156" s="36"/>
      <c r="I156" s="182"/>
      <c r="J156" s="36"/>
      <c r="K156" s="36"/>
      <c r="L156" s="39"/>
      <c r="M156" s="183"/>
      <c r="N156" s="184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170</v>
      </c>
      <c r="AU156" s="17" t="s">
        <v>85</v>
      </c>
    </row>
    <row r="157" spans="2:63" s="11" customFormat="1" ht="22.95" customHeight="1">
      <c r="B157" s="152"/>
      <c r="C157" s="153"/>
      <c r="D157" s="154" t="s">
        <v>74</v>
      </c>
      <c r="E157" s="195" t="s">
        <v>168</v>
      </c>
      <c r="F157" s="195" t="s">
        <v>350</v>
      </c>
      <c r="G157" s="153"/>
      <c r="H157" s="153"/>
      <c r="I157" s="156"/>
      <c r="J157" s="196">
        <f>BK157</f>
        <v>0</v>
      </c>
      <c r="K157" s="153"/>
      <c r="L157" s="158"/>
      <c r="M157" s="159"/>
      <c r="N157" s="160"/>
      <c r="O157" s="160"/>
      <c r="P157" s="161">
        <f>SUM(P158:P178)</f>
        <v>0</v>
      </c>
      <c r="Q157" s="160"/>
      <c r="R157" s="161">
        <f>SUM(R158:R178)</f>
        <v>130.0715114</v>
      </c>
      <c r="S157" s="160"/>
      <c r="T157" s="162">
        <f>SUM(T158:T178)</f>
        <v>0</v>
      </c>
      <c r="AR157" s="163" t="s">
        <v>83</v>
      </c>
      <c r="AT157" s="164" t="s">
        <v>74</v>
      </c>
      <c r="AU157" s="164" t="s">
        <v>83</v>
      </c>
      <c r="AY157" s="163" t="s">
        <v>163</v>
      </c>
      <c r="BK157" s="165">
        <f>SUM(BK158:BK178)</f>
        <v>0</v>
      </c>
    </row>
    <row r="158" spans="1:65" s="2" customFormat="1" ht="24.15" customHeight="1">
      <c r="A158" s="34"/>
      <c r="B158" s="35"/>
      <c r="C158" s="166" t="s">
        <v>8</v>
      </c>
      <c r="D158" s="166" t="s">
        <v>164</v>
      </c>
      <c r="E158" s="167" t="s">
        <v>351</v>
      </c>
      <c r="F158" s="168" t="s">
        <v>352</v>
      </c>
      <c r="G158" s="169" t="s">
        <v>265</v>
      </c>
      <c r="H158" s="170">
        <v>32.5</v>
      </c>
      <c r="I158" s="171"/>
      <c r="J158" s="172">
        <f>ROUND(I158*H158,2)</f>
        <v>0</v>
      </c>
      <c r="K158" s="173"/>
      <c r="L158" s="39"/>
      <c r="M158" s="174" t="s">
        <v>19</v>
      </c>
      <c r="N158" s="175" t="s">
        <v>46</v>
      </c>
      <c r="O158" s="64"/>
      <c r="P158" s="176">
        <f>O158*H158</f>
        <v>0</v>
      </c>
      <c r="Q158" s="176">
        <v>2.002</v>
      </c>
      <c r="R158" s="176">
        <f>Q158*H158</f>
        <v>65.065</v>
      </c>
      <c r="S158" s="176">
        <v>0</v>
      </c>
      <c r="T158" s="17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8" t="s">
        <v>168</v>
      </c>
      <c r="AT158" s="178" t="s">
        <v>164</v>
      </c>
      <c r="AU158" s="178" t="s">
        <v>85</v>
      </c>
      <c r="AY158" s="17" t="s">
        <v>163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7" t="s">
        <v>83</v>
      </c>
      <c r="BK158" s="179">
        <f>ROUND(I158*H158,2)</f>
        <v>0</v>
      </c>
      <c r="BL158" s="17" t="s">
        <v>168</v>
      </c>
      <c r="BM158" s="178" t="s">
        <v>353</v>
      </c>
    </row>
    <row r="159" spans="1:47" s="2" customFormat="1" ht="12">
      <c r="A159" s="34"/>
      <c r="B159" s="35"/>
      <c r="C159" s="36"/>
      <c r="D159" s="197" t="s">
        <v>267</v>
      </c>
      <c r="E159" s="36"/>
      <c r="F159" s="198" t="s">
        <v>354</v>
      </c>
      <c r="G159" s="36"/>
      <c r="H159" s="36"/>
      <c r="I159" s="182"/>
      <c r="J159" s="36"/>
      <c r="K159" s="36"/>
      <c r="L159" s="39"/>
      <c r="M159" s="183"/>
      <c r="N159" s="184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267</v>
      </c>
      <c r="AU159" s="17" t="s">
        <v>85</v>
      </c>
    </row>
    <row r="160" spans="2:51" s="13" customFormat="1" ht="12">
      <c r="B160" s="199"/>
      <c r="C160" s="200"/>
      <c r="D160" s="180" t="s">
        <v>269</v>
      </c>
      <c r="E160" s="201" t="s">
        <v>19</v>
      </c>
      <c r="F160" s="202" t="s">
        <v>281</v>
      </c>
      <c r="G160" s="200"/>
      <c r="H160" s="203">
        <v>32.5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4" customFormat="1" ht="12">
      <c r="B161" s="210"/>
      <c r="C161" s="211"/>
      <c r="D161" s="180" t="s">
        <v>269</v>
      </c>
      <c r="E161" s="212" t="s">
        <v>19</v>
      </c>
      <c r="F161" s="213" t="s">
        <v>271</v>
      </c>
      <c r="G161" s="211"/>
      <c r="H161" s="214">
        <v>32.5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269</v>
      </c>
      <c r="AU161" s="220" t="s">
        <v>85</v>
      </c>
      <c r="AV161" s="14" t="s">
        <v>168</v>
      </c>
      <c r="AW161" s="14" t="s">
        <v>37</v>
      </c>
      <c r="AX161" s="14" t="s">
        <v>83</v>
      </c>
      <c r="AY161" s="220" t="s">
        <v>163</v>
      </c>
    </row>
    <row r="162" spans="1:65" s="2" customFormat="1" ht="33" customHeight="1">
      <c r="A162" s="34"/>
      <c r="B162" s="35"/>
      <c r="C162" s="166" t="s">
        <v>246</v>
      </c>
      <c r="D162" s="166" t="s">
        <v>164</v>
      </c>
      <c r="E162" s="167" t="s">
        <v>355</v>
      </c>
      <c r="F162" s="168" t="s">
        <v>356</v>
      </c>
      <c r="G162" s="169" t="s">
        <v>285</v>
      </c>
      <c r="H162" s="170">
        <v>50</v>
      </c>
      <c r="I162" s="171"/>
      <c r="J162" s="172">
        <f>ROUND(I162*H162,2)</f>
        <v>0</v>
      </c>
      <c r="K162" s="173"/>
      <c r="L162" s="39"/>
      <c r="M162" s="174" t="s">
        <v>19</v>
      </c>
      <c r="N162" s="175" t="s">
        <v>46</v>
      </c>
      <c r="O162" s="64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8" t="s">
        <v>168</v>
      </c>
      <c r="AT162" s="178" t="s">
        <v>164</v>
      </c>
      <c r="AU162" s="178" t="s">
        <v>85</v>
      </c>
      <c r="AY162" s="17" t="s">
        <v>163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83</v>
      </c>
      <c r="BK162" s="179">
        <f>ROUND(I162*H162,2)</f>
        <v>0</v>
      </c>
      <c r="BL162" s="17" t="s">
        <v>168</v>
      </c>
      <c r="BM162" s="178" t="s">
        <v>357</v>
      </c>
    </row>
    <row r="163" spans="1:47" s="2" customFormat="1" ht="12">
      <c r="A163" s="34"/>
      <c r="B163" s="35"/>
      <c r="C163" s="36"/>
      <c r="D163" s="197" t="s">
        <v>267</v>
      </c>
      <c r="E163" s="36"/>
      <c r="F163" s="198" t="s">
        <v>358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267</v>
      </c>
      <c r="AU163" s="17" t="s">
        <v>85</v>
      </c>
    </row>
    <row r="164" spans="2:51" s="13" customFormat="1" ht="12">
      <c r="B164" s="199"/>
      <c r="C164" s="200"/>
      <c r="D164" s="180" t="s">
        <v>269</v>
      </c>
      <c r="E164" s="201" t="s">
        <v>19</v>
      </c>
      <c r="F164" s="202" t="s">
        <v>359</v>
      </c>
      <c r="G164" s="200"/>
      <c r="H164" s="203">
        <v>50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269</v>
      </c>
      <c r="AU164" s="209" t="s">
        <v>85</v>
      </c>
      <c r="AV164" s="13" t="s">
        <v>85</v>
      </c>
      <c r="AW164" s="13" t="s">
        <v>37</v>
      </c>
      <c r="AX164" s="13" t="s">
        <v>75</v>
      </c>
      <c r="AY164" s="209" t="s">
        <v>163</v>
      </c>
    </row>
    <row r="165" spans="2:51" s="14" customFormat="1" ht="12">
      <c r="B165" s="210"/>
      <c r="C165" s="211"/>
      <c r="D165" s="180" t="s">
        <v>269</v>
      </c>
      <c r="E165" s="212" t="s">
        <v>19</v>
      </c>
      <c r="F165" s="213" t="s">
        <v>271</v>
      </c>
      <c r="G165" s="211"/>
      <c r="H165" s="214">
        <v>50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269</v>
      </c>
      <c r="AU165" s="220" t="s">
        <v>85</v>
      </c>
      <c r="AV165" s="14" t="s">
        <v>168</v>
      </c>
      <c r="AW165" s="14" t="s">
        <v>37</v>
      </c>
      <c r="AX165" s="14" t="s">
        <v>83</v>
      </c>
      <c r="AY165" s="220" t="s">
        <v>163</v>
      </c>
    </row>
    <row r="166" spans="1:65" s="2" customFormat="1" ht="33" customHeight="1">
      <c r="A166" s="34"/>
      <c r="B166" s="35"/>
      <c r="C166" s="166" t="s">
        <v>360</v>
      </c>
      <c r="D166" s="166" t="s">
        <v>164</v>
      </c>
      <c r="E166" s="167" t="s">
        <v>361</v>
      </c>
      <c r="F166" s="168" t="s">
        <v>362</v>
      </c>
      <c r="G166" s="169" t="s">
        <v>285</v>
      </c>
      <c r="H166" s="170">
        <v>15.5</v>
      </c>
      <c r="I166" s="171"/>
      <c r="J166" s="172">
        <f>ROUND(I166*H166,2)</f>
        <v>0</v>
      </c>
      <c r="K166" s="173"/>
      <c r="L166" s="39"/>
      <c r="M166" s="174" t="s">
        <v>19</v>
      </c>
      <c r="N166" s="175" t="s">
        <v>46</v>
      </c>
      <c r="O166" s="64"/>
      <c r="P166" s="176">
        <f>O166*H166</f>
        <v>0</v>
      </c>
      <c r="Q166" s="176">
        <v>1.0352588</v>
      </c>
      <c r="R166" s="176">
        <f>Q166*H166</f>
        <v>16.0465114</v>
      </c>
      <c r="S166" s="176">
        <v>0</v>
      </c>
      <c r="T166" s="17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8" t="s">
        <v>168</v>
      </c>
      <c r="AT166" s="178" t="s">
        <v>164</v>
      </c>
      <c r="AU166" s="178" t="s">
        <v>85</v>
      </c>
      <c r="AY166" s="17" t="s">
        <v>163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7" t="s">
        <v>83</v>
      </c>
      <c r="BK166" s="179">
        <f>ROUND(I166*H166,2)</f>
        <v>0</v>
      </c>
      <c r="BL166" s="17" t="s">
        <v>168</v>
      </c>
      <c r="BM166" s="178" t="s">
        <v>363</v>
      </c>
    </row>
    <row r="167" spans="1:47" s="2" customFormat="1" ht="12">
      <c r="A167" s="34"/>
      <c r="B167" s="35"/>
      <c r="C167" s="36"/>
      <c r="D167" s="197" t="s">
        <v>267</v>
      </c>
      <c r="E167" s="36"/>
      <c r="F167" s="198" t="s">
        <v>364</v>
      </c>
      <c r="G167" s="36"/>
      <c r="H167" s="36"/>
      <c r="I167" s="182"/>
      <c r="J167" s="36"/>
      <c r="K167" s="36"/>
      <c r="L167" s="39"/>
      <c r="M167" s="183"/>
      <c r="N167" s="184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267</v>
      </c>
      <c r="AU167" s="17" t="s">
        <v>85</v>
      </c>
    </row>
    <row r="168" spans="2:51" s="13" customFormat="1" ht="12">
      <c r="B168" s="199"/>
      <c r="C168" s="200"/>
      <c r="D168" s="180" t="s">
        <v>269</v>
      </c>
      <c r="E168" s="201" t="s">
        <v>19</v>
      </c>
      <c r="F168" s="202" t="s">
        <v>365</v>
      </c>
      <c r="G168" s="200"/>
      <c r="H168" s="203">
        <v>5.5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269</v>
      </c>
      <c r="AU168" s="209" t="s">
        <v>85</v>
      </c>
      <c r="AV168" s="13" t="s">
        <v>85</v>
      </c>
      <c r="AW168" s="13" t="s">
        <v>37</v>
      </c>
      <c r="AX168" s="13" t="s">
        <v>75</v>
      </c>
      <c r="AY168" s="209" t="s">
        <v>163</v>
      </c>
    </row>
    <row r="169" spans="2:51" s="13" customFormat="1" ht="12">
      <c r="B169" s="199"/>
      <c r="C169" s="200"/>
      <c r="D169" s="180" t="s">
        <v>269</v>
      </c>
      <c r="E169" s="201" t="s">
        <v>19</v>
      </c>
      <c r="F169" s="202" t="s">
        <v>366</v>
      </c>
      <c r="G169" s="200"/>
      <c r="H169" s="203">
        <v>10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269</v>
      </c>
      <c r="AU169" s="209" t="s">
        <v>85</v>
      </c>
      <c r="AV169" s="13" t="s">
        <v>85</v>
      </c>
      <c r="AW169" s="13" t="s">
        <v>37</v>
      </c>
      <c r="AX169" s="13" t="s">
        <v>75</v>
      </c>
      <c r="AY169" s="209" t="s">
        <v>163</v>
      </c>
    </row>
    <row r="170" spans="2:51" s="14" customFormat="1" ht="12">
      <c r="B170" s="210"/>
      <c r="C170" s="211"/>
      <c r="D170" s="180" t="s">
        <v>269</v>
      </c>
      <c r="E170" s="212" t="s">
        <v>19</v>
      </c>
      <c r="F170" s="213" t="s">
        <v>271</v>
      </c>
      <c r="G170" s="211"/>
      <c r="H170" s="214">
        <v>15.5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269</v>
      </c>
      <c r="AU170" s="220" t="s">
        <v>85</v>
      </c>
      <c r="AV170" s="14" t="s">
        <v>168</v>
      </c>
      <c r="AW170" s="14" t="s">
        <v>37</v>
      </c>
      <c r="AX170" s="14" t="s">
        <v>83</v>
      </c>
      <c r="AY170" s="220" t="s">
        <v>163</v>
      </c>
    </row>
    <row r="171" spans="1:65" s="2" customFormat="1" ht="16.5" customHeight="1">
      <c r="A171" s="34"/>
      <c r="B171" s="35"/>
      <c r="C171" s="166" t="s">
        <v>176</v>
      </c>
      <c r="D171" s="166" t="s">
        <v>164</v>
      </c>
      <c r="E171" s="167" t="s">
        <v>367</v>
      </c>
      <c r="F171" s="168" t="s">
        <v>368</v>
      </c>
      <c r="G171" s="169" t="s">
        <v>265</v>
      </c>
      <c r="H171" s="170">
        <v>24.48</v>
      </c>
      <c r="I171" s="171"/>
      <c r="J171" s="172">
        <f>ROUND(I171*H171,2)</f>
        <v>0</v>
      </c>
      <c r="K171" s="173"/>
      <c r="L171" s="39"/>
      <c r="M171" s="174" t="s">
        <v>19</v>
      </c>
      <c r="N171" s="175" t="s">
        <v>46</v>
      </c>
      <c r="O171" s="64"/>
      <c r="P171" s="176">
        <f>O171*H171</f>
        <v>0</v>
      </c>
      <c r="Q171" s="176">
        <v>2</v>
      </c>
      <c r="R171" s="176">
        <f>Q171*H171</f>
        <v>48.96</v>
      </c>
      <c r="S171" s="176">
        <v>0</v>
      </c>
      <c r="T171" s="17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8" t="s">
        <v>168</v>
      </c>
      <c r="AT171" s="178" t="s">
        <v>164</v>
      </c>
      <c r="AU171" s="178" t="s">
        <v>85</v>
      </c>
      <c r="AY171" s="17" t="s">
        <v>163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7" t="s">
        <v>83</v>
      </c>
      <c r="BK171" s="179">
        <f>ROUND(I171*H171,2)</f>
        <v>0</v>
      </c>
      <c r="BL171" s="17" t="s">
        <v>168</v>
      </c>
      <c r="BM171" s="178" t="s">
        <v>369</v>
      </c>
    </row>
    <row r="172" spans="1:47" s="2" customFormat="1" ht="48">
      <c r="A172" s="34"/>
      <c r="B172" s="35"/>
      <c r="C172" s="36"/>
      <c r="D172" s="180" t="s">
        <v>170</v>
      </c>
      <c r="E172" s="36"/>
      <c r="F172" s="181" t="s">
        <v>370</v>
      </c>
      <c r="G172" s="36"/>
      <c r="H172" s="36"/>
      <c r="I172" s="182"/>
      <c r="J172" s="36"/>
      <c r="K172" s="36"/>
      <c r="L172" s="39"/>
      <c r="M172" s="183"/>
      <c r="N172" s="184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170</v>
      </c>
      <c r="AU172" s="17" t="s">
        <v>85</v>
      </c>
    </row>
    <row r="173" spans="2:51" s="13" customFormat="1" ht="12">
      <c r="B173" s="199"/>
      <c r="C173" s="200"/>
      <c r="D173" s="180" t="s">
        <v>269</v>
      </c>
      <c r="E173" s="201" t="s">
        <v>19</v>
      </c>
      <c r="F173" s="202" t="s">
        <v>371</v>
      </c>
      <c r="G173" s="200"/>
      <c r="H173" s="203">
        <v>24.48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269</v>
      </c>
      <c r="AU173" s="209" t="s">
        <v>85</v>
      </c>
      <c r="AV173" s="13" t="s">
        <v>85</v>
      </c>
      <c r="AW173" s="13" t="s">
        <v>37</v>
      </c>
      <c r="AX173" s="13" t="s">
        <v>75</v>
      </c>
      <c r="AY173" s="209" t="s">
        <v>163</v>
      </c>
    </row>
    <row r="174" spans="2:51" s="14" customFormat="1" ht="12">
      <c r="B174" s="210"/>
      <c r="C174" s="211"/>
      <c r="D174" s="180" t="s">
        <v>269</v>
      </c>
      <c r="E174" s="212" t="s">
        <v>19</v>
      </c>
      <c r="F174" s="213" t="s">
        <v>271</v>
      </c>
      <c r="G174" s="211"/>
      <c r="H174" s="214">
        <v>24.48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269</v>
      </c>
      <c r="AU174" s="220" t="s">
        <v>85</v>
      </c>
      <c r="AV174" s="14" t="s">
        <v>168</v>
      </c>
      <c r="AW174" s="14" t="s">
        <v>37</v>
      </c>
      <c r="AX174" s="14" t="s">
        <v>83</v>
      </c>
      <c r="AY174" s="220" t="s">
        <v>163</v>
      </c>
    </row>
    <row r="175" spans="1:65" s="2" customFormat="1" ht="16.5" customHeight="1">
      <c r="A175" s="34"/>
      <c r="B175" s="35"/>
      <c r="C175" s="166" t="s">
        <v>199</v>
      </c>
      <c r="D175" s="166" t="s">
        <v>164</v>
      </c>
      <c r="E175" s="167" t="s">
        <v>372</v>
      </c>
      <c r="F175" s="168" t="s">
        <v>335</v>
      </c>
      <c r="G175" s="169" t="s">
        <v>336</v>
      </c>
      <c r="H175" s="170">
        <v>13</v>
      </c>
      <c r="I175" s="171"/>
      <c r="J175" s="172">
        <f>ROUND(I175*H175,2)</f>
        <v>0</v>
      </c>
      <c r="K175" s="173"/>
      <c r="L175" s="39"/>
      <c r="M175" s="174" t="s">
        <v>19</v>
      </c>
      <c r="N175" s="175" t="s">
        <v>46</v>
      </c>
      <c r="O175" s="64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8" t="s">
        <v>168</v>
      </c>
      <c r="AT175" s="178" t="s">
        <v>164</v>
      </c>
      <c r="AU175" s="178" t="s">
        <v>85</v>
      </c>
      <c r="AY175" s="17" t="s">
        <v>163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7" t="s">
        <v>83</v>
      </c>
      <c r="BK175" s="179">
        <f>ROUND(I175*H175,2)</f>
        <v>0</v>
      </c>
      <c r="BL175" s="17" t="s">
        <v>168</v>
      </c>
      <c r="BM175" s="178" t="s">
        <v>373</v>
      </c>
    </row>
    <row r="176" spans="1:47" s="2" customFormat="1" ht="19.2">
      <c r="A176" s="34"/>
      <c r="B176" s="35"/>
      <c r="C176" s="36"/>
      <c r="D176" s="180" t="s">
        <v>170</v>
      </c>
      <c r="E176" s="36"/>
      <c r="F176" s="181" t="s">
        <v>374</v>
      </c>
      <c r="G176" s="36"/>
      <c r="H176" s="36"/>
      <c r="I176" s="182"/>
      <c r="J176" s="36"/>
      <c r="K176" s="36"/>
      <c r="L176" s="39"/>
      <c r="M176" s="183"/>
      <c r="N176" s="184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170</v>
      </c>
      <c r="AU176" s="17" t="s">
        <v>85</v>
      </c>
    </row>
    <row r="177" spans="2:51" s="13" customFormat="1" ht="12">
      <c r="B177" s="199"/>
      <c r="C177" s="200"/>
      <c r="D177" s="180" t="s">
        <v>269</v>
      </c>
      <c r="E177" s="201" t="s">
        <v>19</v>
      </c>
      <c r="F177" s="202" t="s">
        <v>375</v>
      </c>
      <c r="G177" s="200"/>
      <c r="H177" s="203">
        <v>13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4" customFormat="1" ht="12">
      <c r="B178" s="210"/>
      <c r="C178" s="211"/>
      <c r="D178" s="180" t="s">
        <v>269</v>
      </c>
      <c r="E178" s="212" t="s">
        <v>19</v>
      </c>
      <c r="F178" s="213" t="s">
        <v>271</v>
      </c>
      <c r="G178" s="211"/>
      <c r="H178" s="214">
        <v>13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269</v>
      </c>
      <c r="AU178" s="220" t="s">
        <v>85</v>
      </c>
      <c r="AV178" s="14" t="s">
        <v>168</v>
      </c>
      <c r="AW178" s="14" t="s">
        <v>37</v>
      </c>
      <c r="AX178" s="14" t="s">
        <v>83</v>
      </c>
      <c r="AY178" s="220" t="s">
        <v>163</v>
      </c>
    </row>
    <row r="179" spans="2:63" s="11" customFormat="1" ht="22.95" customHeight="1">
      <c r="B179" s="152"/>
      <c r="C179" s="153"/>
      <c r="D179" s="154" t="s">
        <v>74</v>
      </c>
      <c r="E179" s="195" t="s">
        <v>213</v>
      </c>
      <c r="F179" s="195" t="s">
        <v>376</v>
      </c>
      <c r="G179" s="153"/>
      <c r="H179" s="153"/>
      <c r="I179" s="156"/>
      <c r="J179" s="196">
        <f>BK179</f>
        <v>0</v>
      </c>
      <c r="K179" s="153"/>
      <c r="L179" s="158"/>
      <c r="M179" s="159"/>
      <c r="N179" s="160"/>
      <c r="O179" s="160"/>
      <c r="P179" s="161">
        <f>SUM(P180:P219)</f>
        <v>0</v>
      </c>
      <c r="Q179" s="160"/>
      <c r="R179" s="161">
        <f>SUM(R180:R219)</f>
        <v>2.796004444</v>
      </c>
      <c r="S179" s="160"/>
      <c r="T179" s="162">
        <f>SUM(T180:T219)</f>
        <v>5.878089999999999</v>
      </c>
      <c r="AR179" s="163" t="s">
        <v>83</v>
      </c>
      <c r="AT179" s="164" t="s">
        <v>74</v>
      </c>
      <c r="AU179" s="164" t="s">
        <v>83</v>
      </c>
      <c r="AY179" s="163" t="s">
        <v>163</v>
      </c>
      <c r="BK179" s="165">
        <f>SUM(BK180:BK219)</f>
        <v>0</v>
      </c>
    </row>
    <row r="180" spans="1:65" s="2" customFormat="1" ht="37.95" customHeight="1">
      <c r="A180" s="34"/>
      <c r="B180" s="35"/>
      <c r="C180" s="166" t="s">
        <v>189</v>
      </c>
      <c r="D180" s="166" t="s">
        <v>164</v>
      </c>
      <c r="E180" s="167" t="s">
        <v>377</v>
      </c>
      <c r="F180" s="168" t="s">
        <v>378</v>
      </c>
      <c r="G180" s="169" t="s">
        <v>285</v>
      </c>
      <c r="H180" s="170">
        <v>22</v>
      </c>
      <c r="I180" s="171"/>
      <c r="J180" s="172">
        <f>ROUND(I180*H180,2)</f>
        <v>0</v>
      </c>
      <c r="K180" s="173"/>
      <c r="L180" s="39"/>
      <c r="M180" s="174" t="s">
        <v>19</v>
      </c>
      <c r="N180" s="175" t="s">
        <v>46</v>
      </c>
      <c r="O180" s="64"/>
      <c r="P180" s="176">
        <f>O180*H180</f>
        <v>0</v>
      </c>
      <c r="Q180" s="176">
        <v>0</v>
      </c>
      <c r="R180" s="176">
        <f>Q180*H180</f>
        <v>0</v>
      </c>
      <c r="S180" s="176">
        <v>0.07223</v>
      </c>
      <c r="T180" s="177">
        <f>S180*H180</f>
        <v>1.5890600000000001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8" t="s">
        <v>168</v>
      </c>
      <c r="AT180" s="178" t="s">
        <v>164</v>
      </c>
      <c r="AU180" s="178" t="s">
        <v>85</v>
      </c>
      <c r="AY180" s="17" t="s">
        <v>163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7" t="s">
        <v>83</v>
      </c>
      <c r="BK180" s="179">
        <f>ROUND(I180*H180,2)</f>
        <v>0</v>
      </c>
      <c r="BL180" s="17" t="s">
        <v>168</v>
      </c>
      <c r="BM180" s="178" t="s">
        <v>379</v>
      </c>
    </row>
    <row r="181" spans="1:47" s="2" customFormat="1" ht="12">
      <c r="A181" s="34"/>
      <c r="B181" s="35"/>
      <c r="C181" s="36"/>
      <c r="D181" s="197" t="s">
        <v>267</v>
      </c>
      <c r="E181" s="36"/>
      <c r="F181" s="198" t="s">
        <v>380</v>
      </c>
      <c r="G181" s="36"/>
      <c r="H181" s="36"/>
      <c r="I181" s="182"/>
      <c r="J181" s="36"/>
      <c r="K181" s="36"/>
      <c r="L181" s="39"/>
      <c r="M181" s="183"/>
      <c r="N181" s="184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267</v>
      </c>
      <c r="AU181" s="17" t="s">
        <v>85</v>
      </c>
    </row>
    <row r="182" spans="2:51" s="13" customFormat="1" ht="12">
      <c r="B182" s="199"/>
      <c r="C182" s="200"/>
      <c r="D182" s="180" t="s">
        <v>269</v>
      </c>
      <c r="E182" s="201" t="s">
        <v>19</v>
      </c>
      <c r="F182" s="202" t="s">
        <v>381</v>
      </c>
      <c r="G182" s="200"/>
      <c r="H182" s="203">
        <v>22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4" customFormat="1" ht="12">
      <c r="B183" s="210"/>
      <c r="C183" s="211"/>
      <c r="D183" s="180" t="s">
        <v>269</v>
      </c>
      <c r="E183" s="212" t="s">
        <v>19</v>
      </c>
      <c r="F183" s="213" t="s">
        <v>271</v>
      </c>
      <c r="G183" s="211"/>
      <c r="H183" s="214">
        <v>22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269</v>
      </c>
      <c r="AU183" s="220" t="s">
        <v>85</v>
      </c>
      <c r="AV183" s="14" t="s">
        <v>168</v>
      </c>
      <c r="AW183" s="14" t="s">
        <v>37</v>
      </c>
      <c r="AX183" s="14" t="s">
        <v>83</v>
      </c>
      <c r="AY183" s="220" t="s">
        <v>163</v>
      </c>
    </row>
    <row r="184" spans="1:65" s="2" customFormat="1" ht="37.95" customHeight="1">
      <c r="A184" s="34"/>
      <c r="B184" s="35"/>
      <c r="C184" s="166" t="s">
        <v>7</v>
      </c>
      <c r="D184" s="166" t="s">
        <v>164</v>
      </c>
      <c r="E184" s="167" t="s">
        <v>382</v>
      </c>
      <c r="F184" s="168" t="s">
        <v>383</v>
      </c>
      <c r="G184" s="169" t="s">
        <v>285</v>
      </c>
      <c r="H184" s="170">
        <v>54.875</v>
      </c>
      <c r="I184" s="171"/>
      <c r="J184" s="172">
        <f>ROUND(I184*H184,2)</f>
        <v>0</v>
      </c>
      <c r="K184" s="173"/>
      <c r="L184" s="39"/>
      <c r="M184" s="174" t="s">
        <v>19</v>
      </c>
      <c r="N184" s="175" t="s">
        <v>46</v>
      </c>
      <c r="O184" s="64"/>
      <c r="P184" s="176">
        <f>O184*H184</f>
        <v>0</v>
      </c>
      <c r="Q184" s="176">
        <v>0</v>
      </c>
      <c r="R184" s="176">
        <f>Q184*H184</f>
        <v>0</v>
      </c>
      <c r="S184" s="176">
        <v>0.07816</v>
      </c>
      <c r="T184" s="177">
        <f>S184*H184</f>
        <v>4.2890299999999995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8" t="s">
        <v>168</v>
      </c>
      <c r="AT184" s="178" t="s">
        <v>164</v>
      </c>
      <c r="AU184" s="178" t="s">
        <v>85</v>
      </c>
      <c r="AY184" s="17" t="s">
        <v>163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7" t="s">
        <v>83</v>
      </c>
      <c r="BK184" s="179">
        <f>ROUND(I184*H184,2)</f>
        <v>0</v>
      </c>
      <c r="BL184" s="17" t="s">
        <v>168</v>
      </c>
      <c r="BM184" s="178" t="s">
        <v>384</v>
      </c>
    </row>
    <row r="185" spans="1:47" s="2" customFormat="1" ht="12">
      <c r="A185" s="34"/>
      <c r="B185" s="35"/>
      <c r="C185" s="36"/>
      <c r="D185" s="197" t="s">
        <v>267</v>
      </c>
      <c r="E185" s="36"/>
      <c r="F185" s="198" t="s">
        <v>385</v>
      </c>
      <c r="G185" s="36"/>
      <c r="H185" s="36"/>
      <c r="I185" s="182"/>
      <c r="J185" s="36"/>
      <c r="K185" s="36"/>
      <c r="L185" s="39"/>
      <c r="M185" s="183"/>
      <c r="N185" s="184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267</v>
      </c>
      <c r="AU185" s="17" t="s">
        <v>85</v>
      </c>
    </row>
    <row r="186" spans="2:51" s="13" customFormat="1" ht="12">
      <c r="B186" s="199"/>
      <c r="C186" s="200"/>
      <c r="D186" s="180" t="s">
        <v>269</v>
      </c>
      <c r="E186" s="201" t="s">
        <v>19</v>
      </c>
      <c r="F186" s="202" t="s">
        <v>386</v>
      </c>
      <c r="G186" s="200"/>
      <c r="H186" s="203">
        <v>46.875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269</v>
      </c>
      <c r="AU186" s="209" t="s">
        <v>85</v>
      </c>
      <c r="AV186" s="13" t="s">
        <v>85</v>
      </c>
      <c r="AW186" s="13" t="s">
        <v>37</v>
      </c>
      <c r="AX186" s="13" t="s">
        <v>75</v>
      </c>
      <c r="AY186" s="209" t="s">
        <v>163</v>
      </c>
    </row>
    <row r="187" spans="2:51" s="13" customFormat="1" ht="12">
      <c r="B187" s="199"/>
      <c r="C187" s="200"/>
      <c r="D187" s="180" t="s">
        <v>269</v>
      </c>
      <c r="E187" s="201" t="s">
        <v>19</v>
      </c>
      <c r="F187" s="202" t="s">
        <v>387</v>
      </c>
      <c r="G187" s="200"/>
      <c r="H187" s="203">
        <v>8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4" customFormat="1" ht="12">
      <c r="B188" s="210"/>
      <c r="C188" s="211"/>
      <c r="D188" s="180" t="s">
        <v>269</v>
      </c>
      <c r="E188" s="212" t="s">
        <v>19</v>
      </c>
      <c r="F188" s="213" t="s">
        <v>271</v>
      </c>
      <c r="G188" s="211"/>
      <c r="H188" s="214">
        <v>54.875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269</v>
      </c>
      <c r="AU188" s="220" t="s">
        <v>85</v>
      </c>
      <c r="AV188" s="14" t="s">
        <v>168</v>
      </c>
      <c r="AW188" s="14" t="s">
        <v>37</v>
      </c>
      <c r="AX188" s="14" t="s">
        <v>83</v>
      </c>
      <c r="AY188" s="220" t="s">
        <v>163</v>
      </c>
    </row>
    <row r="189" spans="1:65" s="2" customFormat="1" ht="16.5" customHeight="1">
      <c r="A189" s="34"/>
      <c r="B189" s="35"/>
      <c r="C189" s="166" t="s">
        <v>388</v>
      </c>
      <c r="D189" s="166" t="s">
        <v>164</v>
      </c>
      <c r="E189" s="167" t="s">
        <v>389</v>
      </c>
      <c r="F189" s="168" t="s">
        <v>390</v>
      </c>
      <c r="G189" s="169" t="s">
        <v>285</v>
      </c>
      <c r="H189" s="170">
        <v>71.542</v>
      </c>
      <c r="I189" s="171"/>
      <c r="J189" s="172">
        <f>ROUND(I189*H189,2)</f>
        <v>0</v>
      </c>
      <c r="K189" s="173"/>
      <c r="L189" s="39"/>
      <c r="M189" s="174" t="s">
        <v>19</v>
      </c>
      <c r="N189" s="175" t="s">
        <v>46</v>
      </c>
      <c r="O189" s="64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8" t="s">
        <v>168</v>
      </c>
      <c r="AT189" s="178" t="s">
        <v>164</v>
      </c>
      <c r="AU189" s="178" t="s">
        <v>85</v>
      </c>
      <c r="AY189" s="17" t="s">
        <v>163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7" t="s">
        <v>83</v>
      </c>
      <c r="BK189" s="179">
        <f>ROUND(I189*H189,2)</f>
        <v>0</v>
      </c>
      <c r="BL189" s="17" t="s">
        <v>168</v>
      </c>
      <c r="BM189" s="178" t="s">
        <v>391</v>
      </c>
    </row>
    <row r="190" spans="1:47" s="2" customFormat="1" ht="12">
      <c r="A190" s="34"/>
      <c r="B190" s="35"/>
      <c r="C190" s="36"/>
      <c r="D190" s="197" t="s">
        <v>267</v>
      </c>
      <c r="E190" s="36"/>
      <c r="F190" s="198" t="s">
        <v>392</v>
      </c>
      <c r="G190" s="36"/>
      <c r="H190" s="36"/>
      <c r="I190" s="182"/>
      <c r="J190" s="36"/>
      <c r="K190" s="36"/>
      <c r="L190" s="39"/>
      <c r="M190" s="183"/>
      <c r="N190" s="184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267</v>
      </c>
      <c r="AU190" s="17" t="s">
        <v>85</v>
      </c>
    </row>
    <row r="191" spans="1:47" s="2" customFormat="1" ht="19.2">
      <c r="A191" s="34"/>
      <c r="B191" s="35"/>
      <c r="C191" s="36"/>
      <c r="D191" s="180" t="s">
        <v>170</v>
      </c>
      <c r="E191" s="36"/>
      <c r="F191" s="181" t="s">
        <v>393</v>
      </c>
      <c r="G191" s="36"/>
      <c r="H191" s="36"/>
      <c r="I191" s="182"/>
      <c r="J191" s="36"/>
      <c r="K191" s="36"/>
      <c r="L191" s="39"/>
      <c r="M191" s="183"/>
      <c r="N191" s="184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170</v>
      </c>
      <c r="AU191" s="17" t="s">
        <v>85</v>
      </c>
    </row>
    <row r="192" spans="2:51" s="13" customFormat="1" ht="12">
      <c r="B192" s="199"/>
      <c r="C192" s="200"/>
      <c r="D192" s="180" t="s">
        <v>269</v>
      </c>
      <c r="E192" s="201" t="s">
        <v>19</v>
      </c>
      <c r="F192" s="202" t="s">
        <v>386</v>
      </c>
      <c r="G192" s="200"/>
      <c r="H192" s="203">
        <v>46.875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269</v>
      </c>
      <c r="AU192" s="209" t="s">
        <v>85</v>
      </c>
      <c r="AV192" s="13" t="s">
        <v>85</v>
      </c>
      <c r="AW192" s="13" t="s">
        <v>37</v>
      </c>
      <c r="AX192" s="13" t="s">
        <v>75</v>
      </c>
      <c r="AY192" s="209" t="s">
        <v>163</v>
      </c>
    </row>
    <row r="193" spans="2:51" s="13" customFormat="1" ht="12">
      <c r="B193" s="199"/>
      <c r="C193" s="200"/>
      <c r="D193" s="180" t="s">
        <v>269</v>
      </c>
      <c r="E193" s="201" t="s">
        <v>19</v>
      </c>
      <c r="F193" s="202" t="s">
        <v>381</v>
      </c>
      <c r="G193" s="200"/>
      <c r="H193" s="203">
        <v>22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269</v>
      </c>
      <c r="AU193" s="209" t="s">
        <v>85</v>
      </c>
      <c r="AV193" s="13" t="s">
        <v>85</v>
      </c>
      <c r="AW193" s="13" t="s">
        <v>37</v>
      </c>
      <c r="AX193" s="13" t="s">
        <v>75</v>
      </c>
      <c r="AY193" s="209" t="s">
        <v>163</v>
      </c>
    </row>
    <row r="194" spans="2:51" s="13" customFormat="1" ht="12">
      <c r="B194" s="199"/>
      <c r="C194" s="200"/>
      <c r="D194" s="180" t="s">
        <v>269</v>
      </c>
      <c r="E194" s="201" t="s">
        <v>19</v>
      </c>
      <c r="F194" s="202" t="s">
        <v>394</v>
      </c>
      <c r="G194" s="200"/>
      <c r="H194" s="203">
        <v>2.667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269</v>
      </c>
      <c r="AU194" s="209" t="s">
        <v>85</v>
      </c>
      <c r="AV194" s="13" t="s">
        <v>85</v>
      </c>
      <c r="AW194" s="13" t="s">
        <v>37</v>
      </c>
      <c r="AX194" s="13" t="s">
        <v>75</v>
      </c>
      <c r="AY194" s="209" t="s">
        <v>163</v>
      </c>
    </row>
    <row r="195" spans="2:51" s="14" customFormat="1" ht="12">
      <c r="B195" s="210"/>
      <c r="C195" s="211"/>
      <c r="D195" s="180" t="s">
        <v>269</v>
      </c>
      <c r="E195" s="212" t="s">
        <v>19</v>
      </c>
      <c r="F195" s="213" t="s">
        <v>271</v>
      </c>
      <c r="G195" s="211"/>
      <c r="H195" s="214">
        <v>71.542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269</v>
      </c>
      <c r="AU195" s="220" t="s">
        <v>85</v>
      </c>
      <c r="AV195" s="14" t="s">
        <v>168</v>
      </c>
      <c r="AW195" s="14" t="s">
        <v>37</v>
      </c>
      <c r="AX195" s="14" t="s">
        <v>83</v>
      </c>
      <c r="AY195" s="220" t="s">
        <v>163</v>
      </c>
    </row>
    <row r="196" spans="1:65" s="2" customFormat="1" ht="24.15" customHeight="1">
      <c r="A196" s="34"/>
      <c r="B196" s="35"/>
      <c r="C196" s="166" t="s">
        <v>395</v>
      </c>
      <c r="D196" s="166" t="s">
        <v>164</v>
      </c>
      <c r="E196" s="167" t="s">
        <v>396</v>
      </c>
      <c r="F196" s="168" t="s">
        <v>397</v>
      </c>
      <c r="G196" s="169" t="s">
        <v>285</v>
      </c>
      <c r="H196" s="170">
        <v>71.542</v>
      </c>
      <c r="I196" s="171"/>
      <c r="J196" s="172">
        <f>ROUND(I196*H196,2)</f>
        <v>0</v>
      </c>
      <c r="K196" s="173"/>
      <c r="L196" s="39"/>
      <c r="M196" s="174" t="s">
        <v>19</v>
      </c>
      <c r="N196" s="175" t="s">
        <v>46</v>
      </c>
      <c r="O196" s="64"/>
      <c r="P196" s="176">
        <f>O196*H196</f>
        <v>0</v>
      </c>
      <c r="Q196" s="176">
        <v>0.039082</v>
      </c>
      <c r="R196" s="176">
        <f>Q196*H196</f>
        <v>2.796004444</v>
      </c>
      <c r="S196" s="176">
        <v>0</v>
      </c>
      <c r="T196" s="17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8" t="s">
        <v>168</v>
      </c>
      <c r="AT196" s="178" t="s">
        <v>164</v>
      </c>
      <c r="AU196" s="178" t="s">
        <v>85</v>
      </c>
      <c r="AY196" s="17" t="s">
        <v>163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7" t="s">
        <v>83</v>
      </c>
      <c r="BK196" s="179">
        <f>ROUND(I196*H196,2)</f>
        <v>0</v>
      </c>
      <c r="BL196" s="17" t="s">
        <v>168</v>
      </c>
      <c r="BM196" s="178" t="s">
        <v>398</v>
      </c>
    </row>
    <row r="197" spans="1:47" s="2" customFormat="1" ht="12">
      <c r="A197" s="34"/>
      <c r="B197" s="35"/>
      <c r="C197" s="36"/>
      <c r="D197" s="197" t="s">
        <v>267</v>
      </c>
      <c r="E197" s="36"/>
      <c r="F197" s="198" t="s">
        <v>399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267</v>
      </c>
      <c r="AU197" s="17" t="s">
        <v>85</v>
      </c>
    </row>
    <row r="198" spans="2:51" s="13" customFormat="1" ht="12">
      <c r="B198" s="199"/>
      <c r="C198" s="200"/>
      <c r="D198" s="180" t="s">
        <v>269</v>
      </c>
      <c r="E198" s="201" t="s">
        <v>19</v>
      </c>
      <c r="F198" s="202" t="s">
        <v>386</v>
      </c>
      <c r="G198" s="200"/>
      <c r="H198" s="203">
        <v>46.875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269</v>
      </c>
      <c r="AU198" s="209" t="s">
        <v>85</v>
      </c>
      <c r="AV198" s="13" t="s">
        <v>85</v>
      </c>
      <c r="AW198" s="13" t="s">
        <v>37</v>
      </c>
      <c r="AX198" s="13" t="s">
        <v>75</v>
      </c>
      <c r="AY198" s="209" t="s">
        <v>163</v>
      </c>
    </row>
    <row r="199" spans="2:51" s="13" customFormat="1" ht="12">
      <c r="B199" s="199"/>
      <c r="C199" s="200"/>
      <c r="D199" s="180" t="s">
        <v>269</v>
      </c>
      <c r="E199" s="201" t="s">
        <v>19</v>
      </c>
      <c r="F199" s="202" t="s">
        <v>381</v>
      </c>
      <c r="G199" s="200"/>
      <c r="H199" s="203">
        <v>22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269</v>
      </c>
      <c r="AU199" s="209" t="s">
        <v>85</v>
      </c>
      <c r="AV199" s="13" t="s">
        <v>85</v>
      </c>
      <c r="AW199" s="13" t="s">
        <v>37</v>
      </c>
      <c r="AX199" s="13" t="s">
        <v>75</v>
      </c>
      <c r="AY199" s="209" t="s">
        <v>163</v>
      </c>
    </row>
    <row r="200" spans="2:51" s="13" customFormat="1" ht="12">
      <c r="B200" s="199"/>
      <c r="C200" s="200"/>
      <c r="D200" s="180" t="s">
        <v>269</v>
      </c>
      <c r="E200" s="201" t="s">
        <v>19</v>
      </c>
      <c r="F200" s="202" t="s">
        <v>394</v>
      </c>
      <c r="G200" s="200"/>
      <c r="H200" s="203">
        <v>2.667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269</v>
      </c>
      <c r="AU200" s="209" t="s">
        <v>85</v>
      </c>
      <c r="AV200" s="13" t="s">
        <v>85</v>
      </c>
      <c r="AW200" s="13" t="s">
        <v>37</v>
      </c>
      <c r="AX200" s="13" t="s">
        <v>75</v>
      </c>
      <c r="AY200" s="209" t="s">
        <v>163</v>
      </c>
    </row>
    <row r="201" spans="2:51" s="14" customFormat="1" ht="12">
      <c r="B201" s="210"/>
      <c r="C201" s="211"/>
      <c r="D201" s="180" t="s">
        <v>269</v>
      </c>
      <c r="E201" s="212" t="s">
        <v>19</v>
      </c>
      <c r="F201" s="213" t="s">
        <v>271</v>
      </c>
      <c r="G201" s="211"/>
      <c r="H201" s="214">
        <v>71.542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269</v>
      </c>
      <c r="AU201" s="220" t="s">
        <v>85</v>
      </c>
      <c r="AV201" s="14" t="s">
        <v>168</v>
      </c>
      <c r="AW201" s="14" t="s">
        <v>37</v>
      </c>
      <c r="AX201" s="14" t="s">
        <v>83</v>
      </c>
      <c r="AY201" s="220" t="s">
        <v>163</v>
      </c>
    </row>
    <row r="202" spans="1:65" s="2" customFormat="1" ht="24.15" customHeight="1">
      <c r="A202" s="34"/>
      <c r="B202" s="35"/>
      <c r="C202" s="166" t="s">
        <v>400</v>
      </c>
      <c r="D202" s="166" t="s">
        <v>164</v>
      </c>
      <c r="E202" s="167" t="s">
        <v>401</v>
      </c>
      <c r="F202" s="168" t="s">
        <v>402</v>
      </c>
      <c r="G202" s="169" t="s">
        <v>285</v>
      </c>
      <c r="H202" s="170">
        <v>71.542</v>
      </c>
      <c r="I202" s="171"/>
      <c r="J202" s="172">
        <f>ROUND(I202*H202,2)</f>
        <v>0</v>
      </c>
      <c r="K202" s="173"/>
      <c r="L202" s="39"/>
      <c r="M202" s="174" t="s">
        <v>19</v>
      </c>
      <c r="N202" s="175" t="s">
        <v>46</v>
      </c>
      <c r="O202" s="64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78" t="s">
        <v>168</v>
      </c>
      <c r="AT202" s="178" t="s">
        <v>164</v>
      </c>
      <c r="AU202" s="178" t="s">
        <v>85</v>
      </c>
      <c r="AY202" s="17" t="s">
        <v>163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7" t="s">
        <v>83</v>
      </c>
      <c r="BK202" s="179">
        <f>ROUND(I202*H202,2)</f>
        <v>0</v>
      </c>
      <c r="BL202" s="17" t="s">
        <v>168</v>
      </c>
      <c r="BM202" s="178" t="s">
        <v>403</v>
      </c>
    </row>
    <row r="203" spans="1:47" s="2" customFormat="1" ht="12">
      <c r="A203" s="34"/>
      <c r="B203" s="35"/>
      <c r="C203" s="36"/>
      <c r="D203" s="197" t="s">
        <v>267</v>
      </c>
      <c r="E203" s="36"/>
      <c r="F203" s="198" t="s">
        <v>404</v>
      </c>
      <c r="G203" s="36"/>
      <c r="H203" s="36"/>
      <c r="I203" s="182"/>
      <c r="J203" s="36"/>
      <c r="K203" s="36"/>
      <c r="L203" s="39"/>
      <c r="M203" s="183"/>
      <c r="N203" s="184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267</v>
      </c>
      <c r="AU203" s="17" t="s">
        <v>85</v>
      </c>
    </row>
    <row r="204" spans="2:51" s="13" customFormat="1" ht="12">
      <c r="B204" s="199"/>
      <c r="C204" s="200"/>
      <c r="D204" s="180" t="s">
        <v>269</v>
      </c>
      <c r="E204" s="201" t="s">
        <v>19</v>
      </c>
      <c r="F204" s="202" t="s">
        <v>386</v>
      </c>
      <c r="G204" s="200"/>
      <c r="H204" s="203">
        <v>46.875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269</v>
      </c>
      <c r="AU204" s="209" t="s">
        <v>85</v>
      </c>
      <c r="AV204" s="13" t="s">
        <v>85</v>
      </c>
      <c r="AW204" s="13" t="s">
        <v>37</v>
      </c>
      <c r="AX204" s="13" t="s">
        <v>75</v>
      </c>
      <c r="AY204" s="209" t="s">
        <v>163</v>
      </c>
    </row>
    <row r="205" spans="2:51" s="13" customFormat="1" ht="12">
      <c r="B205" s="199"/>
      <c r="C205" s="200"/>
      <c r="D205" s="180" t="s">
        <v>269</v>
      </c>
      <c r="E205" s="201" t="s">
        <v>19</v>
      </c>
      <c r="F205" s="202" t="s">
        <v>381</v>
      </c>
      <c r="G205" s="200"/>
      <c r="H205" s="203">
        <v>22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269</v>
      </c>
      <c r="AU205" s="209" t="s">
        <v>85</v>
      </c>
      <c r="AV205" s="13" t="s">
        <v>85</v>
      </c>
      <c r="AW205" s="13" t="s">
        <v>37</v>
      </c>
      <c r="AX205" s="13" t="s">
        <v>75</v>
      </c>
      <c r="AY205" s="209" t="s">
        <v>163</v>
      </c>
    </row>
    <row r="206" spans="2:51" s="13" customFormat="1" ht="12">
      <c r="B206" s="199"/>
      <c r="C206" s="200"/>
      <c r="D206" s="180" t="s">
        <v>269</v>
      </c>
      <c r="E206" s="201" t="s">
        <v>19</v>
      </c>
      <c r="F206" s="202" t="s">
        <v>394</v>
      </c>
      <c r="G206" s="200"/>
      <c r="H206" s="203">
        <v>2.667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269</v>
      </c>
      <c r="AU206" s="209" t="s">
        <v>85</v>
      </c>
      <c r="AV206" s="13" t="s">
        <v>85</v>
      </c>
      <c r="AW206" s="13" t="s">
        <v>37</v>
      </c>
      <c r="AX206" s="13" t="s">
        <v>75</v>
      </c>
      <c r="AY206" s="209" t="s">
        <v>163</v>
      </c>
    </row>
    <row r="207" spans="2:51" s="14" customFormat="1" ht="12">
      <c r="B207" s="210"/>
      <c r="C207" s="211"/>
      <c r="D207" s="180" t="s">
        <v>269</v>
      </c>
      <c r="E207" s="212" t="s">
        <v>19</v>
      </c>
      <c r="F207" s="213" t="s">
        <v>271</v>
      </c>
      <c r="G207" s="211"/>
      <c r="H207" s="214">
        <v>71.542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269</v>
      </c>
      <c r="AU207" s="220" t="s">
        <v>85</v>
      </c>
      <c r="AV207" s="14" t="s">
        <v>168</v>
      </c>
      <c r="AW207" s="14" t="s">
        <v>37</v>
      </c>
      <c r="AX207" s="14" t="s">
        <v>83</v>
      </c>
      <c r="AY207" s="220" t="s">
        <v>163</v>
      </c>
    </row>
    <row r="208" spans="1:65" s="2" customFormat="1" ht="16.5" customHeight="1">
      <c r="A208" s="34"/>
      <c r="B208" s="35"/>
      <c r="C208" s="166" t="s">
        <v>405</v>
      </c>
      <c r="D208" s="166" t="s">
        <v>164</v>
      </c>
      <c r="E208" s="167" t="s">
        <v>406</v>
      </c>
      <c r="F208" s="168" t="s">
        <v>407</v>
      </c>
      <c r="G208" s="169" t="s">
        <v>285</v>
      </c>
      <c r="H208" s="170">
        <v>81.542</v>
      </c>
      <c r="I208" s="171"/>
      <c r="J208" s="172">
        <f>ROUND(I208*H208,2)</f>
        <v>0</v>
      </c>
      <c r="K208" s="173"/>
      <c r="L208" s="39"/>
      <c r="M208" s="174" t="s">
        <v>19</v>
      </c>
      <c r="N208" s="175" t="s">
        <v>46</v>
      </c>
      <c r="O208" s="64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78" t="s">
        <v>168</v>
      </c>
      <c r="AT208" s="178" t="s">
        <v>164</v>
      </c>
      <c r="AU208" s="178" t="s">
        <v>85</v>
      </c>
      <c r="AY208" s="17" t="s">
        <v>163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7" t="s">
        <v>83</v>
      </c>
      <c r="BK208" s="179">
        <f>ROUND(I208*H208,2)</f>
        <v>0</v>
      </c>
      <c r="BL208" s="17" t="s">
        <v>168</v>
      </c>
      <c r="BM208" s="178" t="s">
        <v>408</v>
      </c>
    </row>
    <row r="209" spans="1:47" s="2" customFormat="1" ht="38.4">
      <c r="A209" s="34"/>
      <c r="B209" s="35"/>
      <c r="C209" s="36"/>
      <c r="D209" s="180" t="s">
        <v>170</v>
      </c>
      <c r="E209" s="36"/>
      <c r="F209" s="181" t="s">
        <v>409</v>
      </c>
      <c r="G209" s="36"/>
      <c r="H209" s="36"/>
      <c r="I209" s="182"/>
      <c r="J209" s="36"/>
      <c r="K209" s="36"/>
      <c r="L209" s="39"/>
      <c r="M209" s="183"/>
      <c r="N209" s="184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170</v>
      </c>
      <c r="AU209" s="17" t="s">
        <v>85</v>
      </c>
    </row>
    <row r="210" spans="2:51" s="13" customFormat="1" ht="12">
      <c r="B210" s="199"/>
      <c r="C210" s="200"/>
      <c r="D210" s="180" t="s">
        <v>269</v>
      </c>
      <c r="E210" s="201" t="s">
        <v>19</v>
      </c>
      <c r="F210" s="202" t="s">
        <v>386</v>
      </c>
      <c r="G210" s="200"/>
      <c r="H210" s="203">
        <v>46.875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269</v>
      </c>
      <c r="AU210" s="209" t="s">
        <v>85</v>
      </c>
      <c r="AV210" s="13" t="s">
        <v>85</v>
      </c>
      <c r="AW210" s="13" t="s">
        <v>37</v>
      </c>
      <c r="AX210" s="13" t="s">
        <v>75</v>
      </c>
      <c r="AY210" s="209" t="s">
        <v>163</v>
      </c>
    </row>
    <row r="211" spans="2:51" s="13" customFormat="1" ht="12">
      <c r="B211" s="199"/>
      <c r="C211" s="200"/>
      <c r="D211" s="180" t="s">
        <v>269</v>
      </c>
      <c r="E211" s="201" t="s">
        <v>19</v>
      </c>
      <c r="F211" s="202" t="s">
        <v>381</v>
      </c>
      <c r="G211" s="200"/>
      <c r="H211" s="203">
        <v>22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269</v>
      </c>
      <c r="AU211" s="209" t="s">
        <v>85</v>
      </c>
      <c r="AV211" s="13" t="s">
        <v>85</v>
      </c>
      <c r="AW211" s="13" t="s">
        <v>37</v>
      </c>
      <c r="AX211" s="13" t="s">
        <v>75</v>
      </c>
      <c r="AY211" s="209" t="s">
        <v>163</v>
      </c>
    </row>
    <row r="212" spans="2:51" s="13" customFormat="1" ht="12">
      <c r="B212" s="199"/>
      <c r="C212" s="200"/>
      <c r="D212" s="180" t="s">
        <v>269</v>
      </c>
      <c r="E212" s="201" t="s">
        <v>19</v>
      </c>
      <c r="F212" s="202" t="s">
        <v>394</v>
      </c>
      <c r="G212" s="200"/>
      <c r="H212" s="203">
        <v>2.667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269</v>
      </c>
      <c r="AU212" s="209" t="s">
        <v>85</v>
      </c>
      <c r="AV212" s="13" t="s">
        <v>85</v>
      </c>
      <c r="AW212" s="13" t="s">
        <v>37</v>
      </c>
      <c r="AX212" s="13" t="s">
        <v>75</v>
      </c>
      <c r="AY212" s="209" t="s">
        <v>163</v>
      </c>
    </row>
    <row r="213" spans="2:51" s="13" customFormat="1" ht="12">
      <c r="B213" s="199"/>
      <c r="C213" s="200"/>
      <c r="D213" s="180" t="s">
        <v>269</v>
      </c>
      <c r="E213" s="201" t="s">
        <v>19</v>
      </c>
      <c r="F213" s="202" t="s">
        <v>366</v>
      </c>
      <c r="G213" s="200"/>
      <c r="H213" s="203">
        <v>10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269</v>
      </c>
      <c r="AU213" s="209" t="s">
        <v>85</v>
      </c>
      <c r="AV213" s="13" t="s">
        <v>85</v>
      </c>
      <c r="AW213" s="13" t="s">
        <v>37</v>
      </c>
      <c r="AX213" s="13" t="s">
        <v>75</v>
      </c>
      <c r="AY213" s="209" t="s">
        <v>163</v>
      </c>
    </row>
    <row r="214" spans="2:51" s="14" customFormat="1" ht="12">
      <c r="B214" s="210"/>
      <c r="C214" s="211"/>
      <c r="D214" s="180" t="s">
        <v>269</v>
      </c>
      <c r="E214" s="212" t="s">
        <v>19</v>
      </c>
      <c r="F214" s="213" t="s">
        <v>271</v>
      </c>
      <c r="G214" s="211"/>
      <c r="H214" s="214">
        <v>81.542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269</v>
      </c>
      <c r="AU214" s="220" t="s">
        <v>85</v>
      </c>
      <c r="AV214" s="14" t="s">
        <v>168</v>
      </c>
      <c r="AW214" s="14" t="s">
        <v>37</v>
      </c>
      <c r="AX214" s="14" t="s">
        <v>83</v>
      </c>
      <c r="AY214" s="220" t="s">
        <v>163</v>
      </c>
    </row>
    <row r="215" spans="1:65" s="2" customFormat="1" ht="16.5" customHeight="1">
      <c r="A215" s="34"/>
      <c r="B215" s="35"/>
      <c r="C215" s="166" t="s">
        <v>410</v>
      </c>
      <c r="D215" s="166" t="s">
        <v>164</v>
      </c>
      <c r="E215" s="167" t="s">
        <v>411</v>
      </c>
      <c r="F215" s="168" t="s">
        <v>390</v>
      </c>
      <c r="G215" s="169" t="s">
        <v>285</v>
      </c>
      <c r="H215" s="170">
        <v>196.875</v>
      </c>
      <c r="I215" s="171"/>
      <c r="J215" s="172">
        <f>ROUND(I215*H215,2)</f>
        <v>0</v>
      </c>
      <c r="K215" s="173"/>
      <c r="L215" s="39"/>
      <c r="M215" s="174" t="s">
        <v>19</v>
      </c>
      <c r="N215" s="175" t="s">
        <v>46</v>
      </c>
      <c r="O215" s="64"/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78" t="s">
        <v>168</v>
      </c>
      <c r="AT215" s="178" t="s">
        <v>164</v>
      </c>
      <c r="AU215" s="178" t="s">
        <v>85</v>
      </c>
      <c r="AY215" s="17" t="s">
        <v>163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7" t="s">
        <v>83</v>
      </c>
      <c r="BK215" s="179">
        <f>ROUND(I215*H215,2)</f>
        <v>0</v>
      </c>
      <c r="BL215" s="17" t="s">
        <v>168</v>
      </c>
      <c r="BM215" s="178" t="s">
        <v>412</v>
      </c>
    </row>
    <row r="216" spans="1:47" s="2" customFormat="1" ht="12">
      <c r="A216" s="34"/>
      <c r="B216" s="35"/>
      <c r="C216" s="36"/>
      <c r="D216" s="197" t="s">
        <v>267</v>
      </c>
      <c r="E216" s="36"/>
      <c r="F216" s="198" t="s">
        <v>413</v>
      </c>
      <c r="G216" s="36"/>
      <c r="H216" s="36"/>
      <c r="I216" s="182"/>
      <c r="J216" s="36"/>
      <c r="K216" s="36"/>
      <c r="L216" s="39"/>
      <c r="M216" s="183"/>
      <c r="N216" s="184"/>
      <c r="O216" s="64"/>
      <c r="P216" s="64"/>
      <c r="Q216" s="64"/>
      <c r="R216" s="64"/>
      <c r="S216" s="64"/>
      <c r="T216" s="6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267</v>
      </c>
      <c r="AU216" s="17" t="s">
        <v>85</v>
      </c>
    </row>
    <row r="217" spans="1:47" s="2" customFormat="1" ht="28.8">
      <c r="A217" s="34"/>
      <c r="B217" s="35"/>
      <c r="C217" s="36"/>
      <c r="D217" s="180" t="s">
        <v>170</v>
      </c>
      <c r="E217" s="36"/>
      <c r="F217" s="181" t="s">
        <v>414</v>
      </c>
      <c r="G217" s="36"/>
      <c r="H217" s="36"/>
      <c r="I217" s="182"/>
      <c r="J217" s="36"/>
      <c r="K217" s="36"/>
      <c r="L217" s="39"/>
      <c r="M217" s="183"/>
      <c r="N217" s="184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170</v>
      </c>
      <c r="AU217" s="17" t="s">
        <v>85</v>
      </c>
    </row>
    <row r="218" spans="2:51" s="13" customFormat="1" ht="12">
      <c r="B218" s="199"/>
      <c r="C218" s="200"/>
      <c r="D218" s="180" t="s">
        <v>269</v>
      </c>
      <c r="E218" s="201" t="s">
        <v>19</v>
      </c>
      <c r="F218" s="202" t="s">
        <v>415</v>
      </c>
      <c r="G218" s="200"/>
      <c r="H218" s="203">
        <v>196.875</v>
      </c>
      <c r="I218" s="204"/>
      <c r="J218" s="200"/>
      <c r="K218" s="200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269</v>
      </c>
      <c r="AU218" s="209" t="s">
        <v>85</v>
      </c>
      <c r="AV218" s="13" t="s">
        <v>85</v>
      </c>
      <c r="AW218" s="13" t="s">
        <v>37</v>
      </c>
      <c r="AX218" s="13" t="s">
        <v>75</v>
      </c>
      <c r="AY218" s="209" t="s">
        <v>163</v>
      </c>
    </row>
    <row r="219" spans="2:51" s="14" customFormat="1" ht="12">
      <c r="B219" s="210"/>
      <c r="C219" s="211"/>
      <c r="D219" s="180" t="s">
        <v>269</v>
      </c>
      <c r="E219" s="212" t="s">
        <v>19</v>
      </c>
      <c r="F219" s="213" t="s">
        <v>271</v>
      </c>
      <c r="G219" s="211"/>
      <c r="H219" s="214">
        <v>196.875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269</v>
      </c>
      <c r="AU219" s="220" t="s">
        <v>85</v>
      </c>
      <c r="AV219" s="14" t="s">
        <v>168</v>
      </c>
      <c r="AW219" s="14" t="s">
        <v>37</v>
      </c>
      <c r="AX219" s="14" t="s">
        <v>83</v>
      </c>
      <c r="AY219" s="220" t="s">
        <v>163</v>
      </c>
    </row>
    <row r="220" spans="2:63" s="11" customFormat="1" ht="22.95" customHeight="1">
      <c r="B220" s="152"/>
      <c r="C220" s="153"/>
      <c r="D220" s="154" t="s">
        <v>74</v>
      </c>
      <c r="E220" s="195" t="s">
        <v>416</v>
      </c>
      <c r="F220" s="195" t="s">
        <v>417</v>
      </c>
      <c r="G220" s="153"/>
      <c r="H220" s="153"/>
      <c r="I220" s="156"/>
      <c r="J220" s="196">
        <f>BK220</f>
        <v>0</v>
      </c>
      <c r="K220" s="153"/>
      <c r="L220" s="158"/>
      <c r="M220" s="159"/>
      <c r="N220" s="160"/>
      <c r="O220" s="160"/>
      <c r="P220" s="161">
        <f>SUM(P221:P227)</f>
        <v>0</v>
      </c>
      <c r="Q220" s="160"/>
      <c r="R220" s="161">
        <f>SUM(R221:R227)</f>
        <v>0</v>
      </c>
      <c r="S220" s="160"/>
      <c r="T220" s="162">
        <f>SUM(T221:T227)</f>
        <v>0</v>
      </c>
      <c r="AR220" s="163" t="s">
        <v>83</v>
      </c>
      <c r="AT220" s="164" t="s">
        <v>74</v>
      </c>
      <c r="AU220" s="164" t="s">
        <v>83</v>
      </c>
      <c r="AY220" s="163" t="s">
        <v>163</v>
      </c>
      <c r="BK220" s="165">
        <f>SUM(BK221:BK227)</f>
        <v>0</v>
      </c>
    </row>
    <row r="221" spans="1:65" s="2" customFormat="1" ht="24.15" customHeight="1">
      <c r="A221" s="34"/>
      <c r="B221" s="35"/>
      <c r="C221" s="166" t="s">
        <v>418</v>
      </c>
      <c r="D221" s="166" t="s">
        <v>164</v>
      </c>
      <c r="E221" s="167" t="s">
        <v>419</v>
      </c>
      <c r="F221" s="168" t="s">
        <v>420</v>
      </c>
      <c r="G221" s="169" t="s">
        <v>328</v>
      </c>
      <c r="H221" s="170">
        <v>44.578</v>
      </c>
      <c r="I221" s="171"/>
      <c r="J221" s="172">
        <f>ROUND(I221*H221,2)</f>
        <v>0</v>
      </c>
      <c r="K221" s="173"/>
      <c r="L221" s="39"/>
      <c r="M221" s="174" t="s">
        <v>19</v>
      </c>
      <c r="N221" s="175" t="s">
        <v>46</v>
      </c>
      <c r="O221" s="64"/>
      <c r="P221" s="176">
        <f>O221*H221</f>
        <v>0</v>
      </c>
      <c r="Q221" s="176">
        <v>0</v>
      </c>
      <c r="R221" s="176">
        <f>Q221*H221</f>
        <v>0</v>
      </c>
      <c r="S221" s="176">
        <v>0</v>
      </c>
      <c r="T221" s="17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78" t="s">
        <v>168</v>
      </c>
      <c r="AT221" s="178" t="s">
        <v>164</v>
      </c>
      <c r="AU221" s="178" t="s">
        <v>85</v>
      </c>
      <c r="AY221" s="17" t="s">
        <v>163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17" t="s">
        <v>83</v>
      </c>
      <c r="BK221" s="179">
        <f>ROUND(I221*H221,2)</f>
        <v>0</v>
      </c>
      <c r="BL221" s="17" t="s">
        <v>168</v>
      </c>
      <c r="BM221" s="178" t="s">
        <v>421</v>
      </c>
    </row>
    <row r="222" spans="1:47" s="2" customFormat="1" ht="12">
      <c r="A222" s="34"/>
      <c r="B222" s="35"/>
      <c r="C222" s="36"/>
      <c r="D222" s="197" t="s">
        <v>267</v>
      </c>
      <c r="E222" s="36"/>
      <c r="F222" s="198" t="s">
        <v>422</v>
      </c>
      <c r="G222" s="36"/>
      <c r="H222" s="36"/>
      <c r="I222" s="182"/>
      <c r="J222" s="36"/>
      <c r="K222" s="36"/>
      <c r="L222" s="39"/>
      <c r="M222" s="183"/>
      <c r="N222" s="184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267</v>
      </c>
      <c r="AU222" s="17" t="s">
        <v>85</v>
      </c>
    </row>
    <row r="223" spans="1:65" s="2" customFormat="1" ht="24.15" customHeight="1">
      <c r="A223" s="34"/>
      <c r="B223" s="35"/>
      <c r="C223" s="166" t="s">
        <v>423</v>
      </c>
      <c r="D223" s="166" t="s">
        <v>164</v>
      </c>
      <c r="E223" s="167" t="s">
        <v>424</v>
      </c>
      <c r="F223" s="168" t="s">
        <v>425</v>
      </c>
      <c r="G223" s="169" t="s">
        <v>328</v>
      </c>
      <c r="H223" s="170">
        <v>668.67</v>
      </c>
      <c r="I223" s="171"/>
      <c r="J223" s="172">
        <f>ROUND(I223*H223,2)</f>
        <v>0</v>
      </c>
      <c r="K223" s="173"/>
      <c r="L223" s="39"/>
      <c r="M223" s="174" t="s">
        <v>19</v>
      </c>
      <c r="N223" s="175" t="s">
        <v>46</v>
      </c>
      <c r="O223" s="64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78" t="s">
        <v>168</v>
      </c>
      <c r="AT223" s="178" t="s">
        <v>164</v>
      </c>
      <c r="AU223" s="178" t="s">
        <v>85</v>
      </c>
      <c r="AY223" s="17" t="s">
        <v>163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7" t="s">
        <v>83</v>
      </c>
      <c r="BK223" s="179">
        <f>ROUND(I223*H223,2)</f>
        <v>0</v>
      </c>
      <c r="BL223" s="17" t="s">
        <v>168</v>
      </c>
      <c r="BM223" s="178" t="s">
        <v>426</v>
      </c>
    </row>
    <row r="224" spans="1:47" s="2" customFormat="1" ht="12">
      <c r="A224" s="34"/>
      <c r="B224" s="35"/>
      <c r="C224" s="36"/>
      <c r="D224" s="197" t="s">
        <v>267</v>
      </c>
      <c r="E224" s="36"/>
      <c r="F224" s="198" t="s">
        <v>427</v>
      </c>
      <c r="G224" s="36"/>
      <c r="H224" s="36"/>
      <c r="I224" s="182"/>
      <c r="J224" s="36"/>
      <c r="K224" s="36"/>
      <c r="L224" s="39"/>
      <c r="M224" s="183"/>
      <c r="N224" s="184"/>
      <c r="O224" s="64"/>
      <c r="P224" s="64"/>
      <c r="Q224" s="64"/>
      <c r="R224" s="64"/>
      <c r="S224" s="64"/>
      <c r="T224" s="65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267</v>
      </c>
      <c r="AU224" s="17" t="s">
        <v>85</v>
      </c>
    </row>
    <row r="225" spans="2:51" s="13" customFormat="1" ht="12">
      <c r="B225" s="199"/>
      <c r="C225" s="200"/>
      <c r="D225" s="180" t="s">
        <v>269</v>
      </c>
      <c r="E225" s="200"/>
      <c r="F225" s="202" t="s">
        <v>428</v>
      </c>
      <c r="G225" s="200"/>
      <c r="H225" s="203">
        <v>668.67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269</v>
      </c>
      <c r="AU225" s="209" t="s">
        <v>85</v>
      </c>
      <c r="AV225" s="13" t="s">
        <v>85</v>
      </c>
      <c r="AW225" s="13" t="s">
        <v>4</v>
      </c>
      <c r="AX225" s="13" t="s">
        <v>83</v>
      </c>
      <c r="AY225" s="209" t="s">
        <v>163</v>
      </c>
    </row>
    <row r="226" spans="1:65" s="2" customFormat="1" ht="24.15" customHeight="1">
      <c r="A226" s="34"/>
      <c r="B226" s="35"/>
      <c r="C226" s="166" t="s">
        <v>429</v>
      </c>
      <c r="D226" s="166" t="s">
        <v>164</v>
      </c>
      <c r="E226" s="167" t="s">
        <v>430</v>
      </c>
      <c r="F226" s="168" t="s">
        <v>431</v>
      </c>
      <c r="G226" s="169" t="s">
        <v>328</v>
      </c>
      <c r="H226" s="170">
        <v>44.578</v>
      </c>
      <c r="I226" s="171"/>
      <c r="J226" s="172">
        <f>ROUND(I226*H226,2)</f>
        <v>0</v>
      </c>
      <c r="K226" s="173"/>
      <c r="L226" s="39"/>
      <c r="M226" s="174" t="s">
        <v>19</v>
      </c>
      <c r="N226" s="175" t="s">
        <v>46</v>
      </c>
      <c r="O226" s="64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78" t="s">
        <v>168</v>
      </c>
      <c r="AT226" s="178" t="s">
        <v>164</v>
      </c>
      <c r="AU226" s="178" t="s">
        <v>85</v>
      </c>
      <c r="AY226" s="17" t="s">
        <v>163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7" t="s">
        <v>83</v>
      </c>
      <c r="BK226" s="179">
        <f>ROUND(I226*H226,2)</f>
        <v>0</v>
      </c>
      <c r="BL226" s="17" t="s">
        <v>168</v>
      </c>
      <c r="BM226" s="178" t="s">
        <v>432</v>
      </c>
    </row>
    <row r="227" spans="1:47" s="2" customFormat="1" ht="12">
      <c r="A227" s="34"/>
      <c r="B227" s="35"/>
      <c r="C227" s="36"/>
      <c r="D227" s="197" t="s">
        <v>267</v>
      </c>
      <c r="E227" s="36"/>
      <c r="F227" s="198" t="s">
        <v>433</v>
      </c>
      <c r="G227" s="36"/>
      <c r="H227" s="36"/>
      <c r="I227" s="182"/>
      <c r="J227" s="36"/>
      <c r="K227" s="36"/>
      <c r="L227" s="39"/>
      <c r="M227" s="183"/>
      <c r="N227" s="184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267</v>
      </c>
      <c r="AU227" s="17" t="s">
        <v>85</v>
      </c>
    </row>
    <row r="228" spans="2:63" s="11" customFormat="1" ht="22.95" customHeight="1">
      <c r="B228" s="152"/>
      <c r="C228" s="153"/>
      <c r="D228" s="154" t="s">
        <v>74</v>
      </c>
      <c r="E228" s="195" t="s">
        <v>434</v>
      </c>
      <c r="F228" s="195" t="s">
        <v>435</v>
      </c>
      <c r="G228" s="153"/>
      <c r="H228" s="153"/>
      <c r="I228" s="156"/>
      <c r="J228" s="196">
        <f>BK228</f>
        <v>0</v>
      </c>
      <c r="K228" s="153"/>
      <c r="L228" s="158"/>
      <c r="M228" s="159"/>
      <c r="N228" s="160"/>
      <c r="O228" s="160"/>
      <c r="P228" s="161">
        <f>SUM(P229:P230)</f>
        <v>0</v>
      </c>
      <c r="Q228" s="160"/>
      <c r="R228" s="161">
        <f>SUM(R229:R230)</f>
        <v>0</v>
      </c>
      <c r="S228" s="160"/>
      <c r="T228" s="162">
        <f>SUM(T229:T230)</f>
        <v>0</v>
      </c>
      <c r="AR228" s="163" t="s">
        <v>83</v>
      </c>
      <c r="AT228" s="164" t="s">
        <v>74</v>
      </c>
      <c r="AU228" s="164" t="s">
        <v>83</v>
      </c>
      <c r="AY228" s="163" t="s">
        <v>163</v>
      </c>
      <c r="BK228" s="165">
        <f>SUM(BK229:BK230)</f>
        <v>0</v>
      </c>
    </row>
    <row r="229" spans="1:65" s="2" customFormat="1" ht="21.75" customHeight="1">
      <c r="A229" s="34"/>
      <c r="B229" s="35"/>
      <c r="C229" s="166" t="s">
        <v>436</v>
      </c>
      <c r="D229" s="166" t="s">
        <v>164</v>
      </c>
      <c r="E229" s="167" t="s">
        <v>437</v>
      </c>
      <c r="F229" s="168" t="s">
        <v>438</v>
      </c>
      <c r="G229" s="169" t="s">
        <v>328</v>
      </c>
      <c r="H229" s="170">
        <v>141.188</v>
      </c>
      <c r="I229" s="171"/>
      <c r="J229" s="172">
        <f>ROUND(I229*H229,2)</f>
        <v>0</v>
      </c>
      <c r="K229" s="173"/>
      <c r="L229" s="39"/>
      <c r="M229" s="174" t="s">
        <v>19</v>
      </c>
      <c r="N229" s="175" t="s">
        <v>46</v>
      </c>
      <c r="O229" s="64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78" t="s">
        <v>168</v>
      </c>
      <c r="AT229" s="178" t="s">
        <v>164</v>
      </c>
      <c r="AU229" s="178" t="s">
        <v>85</v>
      </c>
      <c r="AY229" s="17" t="s">
        <v>163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7" t="s">
        <v>83</v>
      </c>
      <c r="BK229" s="179">
        <f>ROUND(I229*H229,2)</f>
        <v>0</v>
      </c>
      <c r="BL229" s="17" t="s">
        <v>168</v>
      </c>
      <c r="BM229" s="178" t="s">
        <v>439</v>
      </c>
    </row>
    <row r="230" spans="1:47" s="2" customFormat="1" ht="12">
      <c r="A230" s="34"/>
      <c r="B230" s="35"/>
      <c r="C230" s="36"/>
      <c r="D230" s="197" t="s">
        <v>267</v>
      </c>
      <c r="E230" s="36"/>
      <c r="F230" s="198" t="s">
        <v>440</v>
      </c>
      <c r="G230" s="36"/>
      <c r="H230" s="36"/>
      <c r="I230" s="182"/>
      <c r="J230" s="36"/>
      <c r="K230" s="36"/>
      <c r="L230" s="39"/>
      <c r="M230" s="185"/>
      <c r="N230" s="186"/>
      <c r="O230" s="187"/>
      <c r="P230" s="187"/>
      <c r="Q230" s="187"/>
      <c r="R230" s="187"/>
      <c r="S230" s="187"/>
      <c r="T230" s="188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267</v>
      </c>
      <c r="AU230" s="17" t="s">
        <v>85</v>
      </c>
    </row>
    <row r="231" spans="1:31" s="2" customFormat="1" ht="6.9" customHeight="1">
      <c r="A231" s="34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9"/>
      <c r="M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</row>
  </sheetData>
  <sheetProtection algorithmName="SHA-512" hashValue="52HwCqk/TqD6ZHx6BI7mCZvdJ8zZJvnyA9/SfKo56Qb610giwLPhqprseWqnBLyKeYYSvn4pEI+0e3hPVjk5hw==" saltValue="o3Y17EYcRXuGUxS5KW8WUyxM4wYfNTgVi3+8W02edZ7vSMnSHuJkDP3at5/pJSYWV8knHq7GHgj5HrGk1aX5Bw==" spinCount="100000" sheet="1" objects="1" scenarios="1" formatColumns="0" formatRows="0" autoFilter="0"/>
  <autoFilter ref="C85:K23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3" r:id="rId4" display="https://podminky.urs.cz/item/CS_URS_2021_02/151101102"/>
    <hyperlink ref="F107" r:id="rId5" display="https://podminky.urs.cz/item/CS_URS_2021_02/151101112"/>
    <hyperlink ref="F111" r:id="rId6" display="https://podminky.urs.cz/item/CS_URS_2021_02/162351123"/>
    <hyperlink ref="F118" r:id="rId7" display="https://podminky.urs.cz/item/CS_URS_2021_02/171151112"/>
    <hyperlink ref="F125" r:id="rId8" display="https://podminky.urs.cz/item/CS_URS_2021_02/321213345"/>
    <hyperlink ref="F130" r:id="rId9" display="https://podminky.urs.cz/item/CS_URS_2021_02/321321116"/>
    <hyperlink ref="F135" r:id="rId10" display="https://podminky.urs.cz/item/CS_URS_2021_02/321351010"/>
    <hyperlink ref="F140" r:id="rId11" display="https://podminky.urs.cz/item/CS_URS_2021_02/321352010"/>
    <hyperlink ref="F145" r:id="rId12" display="https://podminky.urs.cz/item/CS_URS_2021_02/321366112"/>
    <hyperlink ref="F159" r:id="rId13" display="https://podminky.urs.cz/item/CS_URS_2021_02/462514161"/>
    <hyperlink ref="F163" r:id="rId14" display="https://podminky.urs.cz/item/CS_URS_2021_02/462514169"/>
    <hyperlink ref="F167" r:id="rId15" display="https://podminky.urs.cz/item/CS_URS_2021_02/465511513"/>
    <hyperlink ref="F181" r:id="rId16" display="https://podminky.urs.cz/item/CS_URS_2021_02/938903111"/>
    <hyperlink ref="F185" r:id="rId17" display="https://podminky.urs.cz/item/CS_URS_2021_02/938903113"/>
    <hyperlink ref="F190" r:id="rId18" display="https://podminky.urs.cz/item/CS_URS_2021_02/985131111"/>
    <hyperlink ref="F197" r:id="rId19" display="https://podminky.urs.cz/item/CS_URS_2021_02/985232111"/>
    <hyperlink ref="F203" r:id="rId20" display="https://podminky.urs.cz/item/CS_URS_2021_02/985233111"/>
    <hyperlink ref="F216" r:id="rId21" display="https://podminky.urs.cz/item/CS_URS_2021_02/R985131111"/>
    <hyperlink ref="F222" r:id="rId22" display="https://podminky.urs.cz/item/CS_URS_2021_02/997002511"/>
    <hyperlink ref="F224" r:id="rId23" display="https://podminky.urs.cz/item/CS_URS_2021_02/997002519"/>
    <hyperlink ref="F227" r:id="rId24" display="https://podminky.urs.cz/item/CS_URS_2021_02/997013601"/>
    <hyperlink ref="F230" r:id="rId25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91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441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ROUND((SUM(BE81:BE103)),2)</f>
        <v>0</v>
      </c>
      <c r="G33" s="34"/>
      <c r="H33" s="34"/>
      <c r="I33" s="118">
        <v>0.21</v>
      </c>
      <c r="J33" s="117">
        <f>ROUND(((SUM(BE81:BE103))*I33),2)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ROUND((SUM(BF81:BF103)),2)</f>
        <v>0</v>
      </c>
      <c r="G34" s="34"/>
      <c r="H34" s="34"/>
      <c r="I34" s="118">
        <v>0.15</v>
      </c>
      <c r="J34" s="117">
        <f>ROUND(((SUM(BF81:BF103))*I34),2)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ROUND((SUM(BG81:BG103)),2)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ROUND((SUM(BH81:BH103)),2)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ROUND((SUM(BI81:BI103)),2)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1.2 - SO 012 - rozhrnutí nánosu ve dně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J83</f>
        <v>0</v>
      </c>
      <c r="K61" s="190"/>
      <c r="L61" s="194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" customHeight="1">
      <c r="A68" s="34"/>
      <c r="B68" s="35"/>
      <c r="C68" s="23" t="s">
        <v>148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357" t="str">
        <f>E7</f>
        <v>Desná, Loučná nad Desnou - oprava zdí a koryta toku</v>
      </c>
      <c r="F71" s="358"/>
      <c r="G71" s="358"/>
      <c r="H71" s="35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141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2" t="str">
        <f>E9</f>
        <v>1.2 - SO 012 - rozhrnutí nánosu ve dně</v>
      </c>
      <c r="F73" s="356"/>
      <c r="G73" s="356"/>
      <c r="H73" s="35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Loučná nad Desnou</v>
      </c>
      <c r="G75" s="36"/>
      <c r="H75" s="36"/>
      <c r="I75" s="29" t="s">
        <v>23</v>
      </c>
      <c r="J75" s="59" t="str">
        <f>IF(J12="","",J12)</f>
        <v>17. 9. 2021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15" customHeight="1">
      <c r="A77" s="34"/>
      <c r="B77" s="35"/>
      <c r="C77" s="29" t="s">
        <v>25</v>
      </c>
      <c r="D77" s="36"/>
      <c r="E77" s="36"/>
      <c r="F77" s="27" t="str">
        <f>E15</f>
        <v>Povodí Moravy, s.p.</v>
      </c>
      <c r="G77" s="36"/>
      <c r="H77" s="36"/>
      <c r="I77" s="29" t="s">
        <v>33</v>
      </c>
      <c r="J77" s="32" t="str">
        <f>E21</f>
        <v>Ing. Vít Pučálek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15" customHeight="1">
      <c r="A78" s="34"/>
      <c r="B78" s="35"/>
      <c r="C78" s="29" t="s">
        <v>31</v>
      </c>
      <c r="D78" s="36"/>
      <c r="E78" s="36"/>
      <c r="F78" s="27" t="str">
        <f>IF(E18="","",E18)</f>
        <v>Vyplň údaj</v>
      </c>
      <c r="G78" s="36"/>
      <c r="H78" s="36"/>
      <c r="I78" s="29" t="s">
        <v>38</v>
      </c>
      <c r="J78" s="32" t="str">
        <f>E24</f>
        <v>Ing. Vít Pučálek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0" customFormat="1" ht="29.25" customHeight="1">
      <c r="A80" s="140"/>
      <c r="B80" s="141"/>
      <c r="C80" s="142" t="s">
        <v>149</v>
      </c>
      <c r="D80" s="143" t="s">
        <v>60</v>
      </c>
      <c r="E80" s="143" t="s">
        <v>56</v>
      </c>
      <c r="F80" s="143" t="s">
        <v>57</v>
      </c>
      <c r="G80" s="143" t="s">
        <v>150</v>
      </c>
      <c r="H80" s="143" t="s">
        <v>151</v>
      </c>
      <c r="I80" s="143" t="s">
        <v>152</v>
      </c>
      <c r="J80" s="144" t="s">
        <v>145</v>
      </c>
      <c r="K80" s="145" t="s">
        <v>153</v>
      </c>
      <c r="L80" s="146"/>
      <c r="M80" s="68" t="s">
        <v>19</v>
      </c>
      <c r="N80" s="69" t="s">
        <v>45</v>
      </c>
      <c r="O80" s="69" t="s">
        <v>154</v>
      </c>
      <c r="P80" s="69" t="s">
        <v>155</v>
      </c>
      <c r="Q80" s="69" t="s">
        <v>156</v>
      </c>
      <c r="R80" s="69" t="s">
        <v>157</v>
      </c>
      <c r="S80" s="69" t="s">
        <v>158</v>
      </c>
      <c r="T80" s="70" t="s">
        <v>159</v>
      </c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</row>
    <row r="81" spans="1:63" s="2" customFormat="1" ht="22.95" customHeight="1">
      <c r="A81" s="34"/>
      <c r="B81" s="35"/>
      <c r="C81" s="75" t="s">
        <v>160</v>
      </c>
      <c r="D81" s="36"/>
      <c r="E81" s="36"/>
      <c r="F81" s="36"/>
      <c r="G81" s="36"/>
      <c r="H81" s="36"/>
      <c r="I81" s="36"/>
      <c r="J81" s="147">
        <f>BK81</f>
        <v>0</v>
      </c>
      <c r="K81" s="36"/>
      <c r="L81" s="39"/>
      <c r="M81" s="71"/>
      <c r="N81" s="148"/>
      <c r="O81" s="72"/>
      <c r="P81" s="149">
        <f>P82</f>
        <v>0</v>
      </c>
      <c r="Q81" s="72"/>
      <c r="R81" s="149">
        <f>R82</f>
        <v>0</v>
      </c>
      <c r="S81" s="72"/>
      <c r="T81" s="150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74</v>
      </c>
      <c r="AU81" s="17" t="s">
        <v>146</v>
      </c>
      <c r="BK81" s="151">
        <f>BK82</f>
        <v>0</v>
      </c>
    </row>
    <row r="82" spans="2:63" s="11" customFormat="1" ht="25.95" customHeight="1">
      <c r="B82" s="152"/>
      <c r="C82" s="153"/>
      <c r="D82" s="154" t="s">
        <v>74</v>
      </c>
      <c r="E82" s="155" t="s">
        <v>259</v>
      </c>
      <c r="F82" s="155" t="s">
        <v>260</v>
      </c>
      <c r="G82" s="153"/>
      <c r="H82" s="153"/>
      <c r="I82" s="156"/>
      <c r="J82" s="157">
        <f>BK82</f>
        <v>0</v>
      </c>
      <c r="K82" s="153"/>
      <c r="L82" s="158"/>
      <c r="M82" s="159"/>
      <c r="N82" s="160"/>
      <c r="O82" s="160"/>
      <c r="P82" s="161">
        <f>P83</f>
        <v>0</v>
      </c>
      <c r="Q82" s="160"/>
      <c r="R82" s="161">
        <f>R83</f>
        <v>0</v>
      </c>
      <c r="S82" s="160"/>
      <c r="T82" s="162">
        <f>T83</f>
        <v>0</v>
      </c>
      <c r="AR82" s="163" t="s">
        <v>83</v>
      </c>
      <c r="AT82" s="164" t="s">
        <v>74</v>
      </c>
      <c r="AU82" s="164" t="s">
        <v>75</v>
      </c>
      <c r="AY82" s="163" t="s">
        <v>163</v>
      </c>
      <c r="BK82" s="165">
        <f>BK83</f>
        <v>0</v>
      </c>
    </row>
    <row r="83" spans="2:63" s="11" customFormat="1" ht="22.95" customHeight="1">
      <c r="B83" s="152"/>
      <c r="C83" s="153"/>
      <c r="D83" s="154" t="s">
        <v>74</v>
      </c>
      <c r="E83" s="195" t="s">
        <v>83</v>
      </c>
      <c r="F83" s="195" t="s">
        <v>261</v>
      </c>
      <c r="G83" s="153"/>
      <c r="H83" s="153"/>
      <c r="I83" s="156"/>
      <c r="J83" s="196">
        <f>BK83</f>
        <v>0</v>
      </c>
      <c r="K83" s="153"/>
      <c r="L83" s="158"/>
      <c r="M83" s="159"/>
      <c r="N83" s="160"/>
      <c r="O83" s="160"/>
      <c r="P83" s="161">
        <f>SUM(P84:P103)</f>
        <v>0</v>
      </c>
      <c r="Q83" s="160"/>
      <c r="R83" s="161">
        <f>SUM(R84:R103)</f>
        <v>0</v>
      </c>
      <c r="S83" s="160"/>
      <c r="T83" s="162">
        <f>SUM(T84:T103)</f>
        <v>0</v>
      </c>
      <c r="AR83" s="163" t="s">
        <v>83</v>
      </c>
      <c r="AT83" s="164" t="s">
        <v>74</v>
      </c>
      <c r="AU83" s="164" t="s">
        <v>83</v>
      </c>
      <c r="AY83" s="163" t="s">
        <v>163</v>
      </c>
      <c r="BK83" s="165">
        <f>SUM(BK84:BK103)</f>
        <v>0</v>
      </c>
    </row>
    <row r="84" spans="1:65" s="2" customFormat="1" ht="37.95" customHeight="1">
      <c r="A84" s="34"/>
      <c r="B84" s="35"/>
      <c r="C84" s="166" t="s">
        <v>83</v>
      </c>
      <c r="D84" s="166" t="s">
        <v>164</v>
      </c>
      <c r="E84" s="167" t="s">
        <v>272</v>
      </c>
      <c r="F84" s="168" t="s">
        <v>273</v>
      </c>
      <c r="G84" s="169" t="s">
        <v>265</v>
      </c>
      <c r="H84" s="170">
        <v>52.5</v>
      </c>
      <c r="I84" s="171"/>
      <c r="J84" s="172">
        <f>ROUND(I84*H84,2)</f>
        <v>0</v>
      </c>
      <c r="K84" s="173"/>
      <c r="L84" s="39"/>
      <c r="M84" s="174" t="s">
        <v>19</v>
      </c>
      <c r="N84" s="175" t="s">
        <v>46</v>
      </c>
      <c r="O84" s="64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8" t="s">
        <v>168</v>
      </c>
      <c r="AT84" s="178" t="s">
        <v>164</v>
      </c>
      <c r="AU84" s="178" t="s">
        <v>85</v>
      </c>
      <c r="AY84" s="17" t="s">
        <v>163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7" t="s">
        <v>83</v>
      </c>
      <c r="BK84" s="179">
        <f>ROUND(I84*H84,2)</f>
        <v>0</v>
      </c>
      <c r="BL84" s="17" t="s">
        <v>168</v>
      </c>
      <c r="BM84" s="178" t="s">
        <v>442</v>
      </c>
    </row>
    <row r="85" spans="1:47" s="2" customFormat="1" ht="12">
      <c r="A85" s="34"/>
      <c r="B85" s="35"/>
      <c r="C85" s="36"/>
      <c r="D85" s="197" t="s">
        <v>267</v>
      </c>
      <c r="E85" s="36"/>
      <c r="F85" s="198" t="s">
        <v>275</v>
      </c>
      <c r="G85" s="36"/>
      <c r="H85" s="36"/>
      <c r="I85" s="182"/>
      <c r="J85" s="36"/>
      <c r="K85" s="36"/>
      <c r="L85" s="39"/>
      <c r="M85" s="183"/>
      <c r="N85" s="184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267</v>
      </c>
      <c r="AU85" s="17" t="s">
        <v>85</v>
      </c>
    </row>
    <row r="86" spans="2:51" s="13" customFormat="1" ht="12">
      <c r="B86" s="199"/>
      <c r="C86" s="200"/>
      <c r="D86" s="180" t="s">
        <v>269</v>
      </c>
      <c r="E86" s="201" t="s">
        <v>19</v>
      </c>
      <c r="F86" s="202" t="s">
        <v>443</v>
      </c>
      <c r="G86" s="200"/>
      <c r="H86" s="203">
        <v>52.5</v>
      </c>
      <c r="I86" s="204"/>
      <c r="J86" s="200"/>
      <c r="K86" s="200"/>
      <c r="L86" s="205"/>
      <c r="M86" s="206"/>
      <c r="N86" s="207"/>
      <c r="O86" s="207"/>
      <c r="P86" s="207"/>
      <c r="Q86" s="207"/>
      <c r="R86" s="207"/>
      <c r="S86" s="207"/>
      <c r="T86" s="208"/>
      <c r="AT86" s="209" t="s">
        <v>269</v>
      </c>
      <c r="AU86" s="209" t="s">
        <v>85</v>
      </c>
      <c r="AV86" s="13" t="s">
        <v>85</v>
      </c>
      <c r="AW86" s="13" t="s">
        <v>37</v>
      </c>
      <c r="AX86" s="13" t="s">
        <v>75</v>
      </c>
      <c r="AY86" s="209" t="s">
        <v>163</v>
      </c>
    </row>
    <row r="87" spans="2:51" s="14" customFormat="1" ht="12">
      <c r="B87" s="210"/>
      <c r="C87" s="211"/>
      <c r="D87" s="180" t="s">
        <v>269</v>
      </c>
      <c r="E87" s="212" t="s">
        <v>19</v>
      </c>
      <c r="F87" s="213" t="s">
        <v>271</v>
      </c>
      <c r="G87" s="211"/>
      <c r="H87" s="214">
        <v>52.5</v>
      </c>
      <c r="I87" s="215"/>
      <c r="J87" s="211"/>
      <c r="K87" s="211"/>
      <c r="L87" s="216"/>
      <c r="M87" s="217"/>
      <c r="N87" s="218"/>
      <c r="O87" s="218"/>
      <c r="P87" s="218"/>
      <c r="Q87" s="218"/>
      <c r="R87" s="218"/>
      <c r="S87" s="218"/>
      <c r="T87" s="219"/>
      <c r="AT87" s="220" t="s">
        <v>269</v>
      </c>
      <c r="AU87" s="220" t="s">
        <v>85</v>
      </c>
      <c r="AV87" s="14" t="s">
        <v>168</v>
      </c>
      <c r="AW87" s="14" t="s">
        <v>37</v>
      </c>
      <c r="AX87" s="14" t="s">
        <v>83</v>
      </c>
      <c r="AY87" s="220" t="s">
        <v>163</v>
      </c>
    </row>
    <row r="88" spans="1:65" s="2" customFormat="1" ht="37.95" customHeight="1">
      <c r="A88" s="34"/>
      <c r="B88" s="35"/>
      <c r="C88" s="166" t="s">
        <v>194</v>
      </c>
      <c r="D88" s="166" t="s">
        <v>164</v>
      </c>
      <c r="E88" s="167" t="s">
        <v>444</v>
      </c>
      <c r="F88" s="168" t="s">
        <v>445</v>
      </c>
      <c r="G88" s="169" t="s">
        <v>265</v>
      </c>
      <c r="H88" s="170">
        <v>52.5</v>
      </c>
      <c r="I88" s="171"/>
      <c r="J88" s="172">
        <f>ROUND(I88*H88,2)</f>
        <v>0</v>
      </c>
      <c r="K88" s="173"/>
      <c r="L88" s="39"/>
      <c r="M88" s="174" t="s">
        <v>19</v>
      </c>
      <c r="N88" s="175" t="s">
        <v>46</v>
      </c>
      <c r="O88" s="6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8" t="s">
        <v>168</v>
      </c>
      <c r="AT88" s="178" t="s">
        <v>164</v>
      </c>
      <c r="AU88" s="178" t="s">
        <v>85</v>
      </c>
      <c r="AY88" s="17" t="s">
        <v>163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7" t="s">
        <v>83</v>
      </c>
      <c r="BK88" s="179">
        <f>ROUND(I88*H88,2)</f>
        <v>0</v>
      </c>
      <c r="BL88" s="17" t="s">
        <v>168</v>
      </c>
      <c r="BM88" s="178" t="s">
        <v>446</v>
      </c>
    </row>
    <row r="89" spans="1:47" s="2" customFormat="1" ht="12">
      <c r="A89" s="34"/>
      <c r="B89" s="35"/>
      <c r="C89" s="36"/>
      <c r="D89" s="197" t="s">
        <v>267</v>
      </c>
      <c r="E89" s="36"/>
      <c r="F89" s="198" t="s">
        <v>447</v>
      </c>
      <c r="G89" s="36"/>
      <c r="H89" s="36"/>
      <c r="I89" s="182"/>
      <c r="J89" s="36"/>
      <c r="K89" s="36"/>
      <c r="L89" s="39"/>
      <c r="M89" s="183"/>
      <c r="N89" s="184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267</v>
      </c>
      <c r="AU89" s="17" t="s">
        <v>85</v>
      </c>
    </row>
    <row r="90" spans="2:51" s="13" customFormat="1" ht="12">
      <c r="B90" s="199"/>
      <c r="C90" s="200"/>
      <c r="D90" s="180" t="s">
        <v>269</v>
      </c>
      <c r="E90" s="201" t="s">
        <v>19</v>
      </c>
      <c r="F90" s="202" t="s">
        <v>443</v>
      </c>
      <c r="G90" s="200"/>
      <c r="H90" s="203">
        <v>52.5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269</v>
      </c>
      <c r="AU90" s="209" t="s">
        <v>85</v>
      </c>
      <c r="AV90" s="13" t="s">
        <v>85</v>
      </c>
      <c r="AW90" s="13" t="s">
        <v>37</v>
      </c>
      <c r="AX90" s="13" t="s">
        <v>75</v>
      </c>
      <c r="AY90" s="209" t="s">
        <v>163</v>
      </c>
    </row>
    <row r="91" spans="2:51" s="14" customFormat="1" ht="12">
      <c r="B91" s="210"/>
      <c r="C91" s="211"/>
      <c r="D91" s="180" t="s">
        <v>269</v>
      </c>
      <c r="E91" s="212" t="s">
        <v>19</v>
      </c>
      <c r="F91" s="213" t="s">
        <v>271</v>
      </c>
      <c r="G91" s="211"/>
      <c r="H91" s="214">
        <v>52.5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269</v>
      </c>
      <c r="AU91" s="220" t="s">
        <v>85</v>
      </c>
      <c r="AV91" s="14" t="s">
        <v>168</v>
      </c>
      <c r="AW91" s="14" t="s">
        <v>37</v>
      </c>
      <c r="AX91" s="14" t="s">
        <v>83</v>
      </c>
      <c r="AY91" s="220" t="s">
        <v>163</v>
      </c>
    </row>
    <row r="92" spans="1:65" s="2" customFormat="1" ht="37.95" customHeight="1">
      <c r="A92" s="34"/>
      <c r="B92" s="35"/>
      <c r="C92" s="166" t="s">
        <v>203</v>
      </c>
      <c r="D92" s="166" t="s">
        <v>164</v>
      </c>
      <c r="E92" s="167" t="s">
        <v>448</v>
      </c>
      <c r="F92" s="168" t="s">
        <v>449</v>
      </c>
      <c r="G92" s="169" t="s">
        <v>265</v>
      </c>
      <c r="H92" s="170">
        <v>315</v>
      </c>
      <c r="I92" s="171"/>
      <c r="J92" s="172">
        <f>ROUND(I92*H92,2)</f>
        <v>0</v>
      </c>
      <c r="K92" s="173"/>
      <c r="L92" s="39"/>
      <c r="M92" s="174" t="s">
        <v>19</v>
      </c>
      <c r="N92" s="175" t="s">
        <v>46</v>
      </c>
      <c r="O92" s="64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8" t="s">
        <v>168</v>
      </c>
      <c r="AT92" s="178" t="s">
        <v>164</v>
      </c>
      <c r="AU92" s="178" t="s">
        <v>85</v>
      </c>
      <c r="AY92" s="17" t="s">
        <v>163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7" t="s">
        <v>83</v>
      </c>
      <c r="BK92" s="179">
        <f>ROUND(I92*H92,2)</f>
        <v>0</v>
      </c>
      <c r="BL92" s="17" t="s">
        <v>168</v>
      </c>
      <c r="BM92" s="178" t="s">
        <v>450</v>
      </c>
    </row>
    <row r="93" spans="1:47" s="2" customFormat="1" ht="12">
      <c r="A93" s="34"/>
      <c r="B93" s="35"/>
      <c r="C93" s="36"/>
      <c r="D93" s="197" t="s">
        <v>267</v>
      </c>
      <c r="E93" s="36"/>
      <c r="F93" s="198" t="s">
        <v>451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267</v>
      </c>
      <c r="AU93" s="17" t="s">
        <v>85</v>
      </c>
    </row>
    <row r="94" spans="2:51" s="13" customFormat="1" ht="12">
      <c r="B94" s="199"/>
      <c r="C94" s="200"/>
      <c r="D94" s="180" t="s">
        <v>269</v>
      </c>
      <c r="E94" s="201" t="s">
        <v>19</v>
      </c>
      <c r="F94" s="202" t="s">
        <v>443</v>
      </c>
      <c r="G94" s="200"/>
      <c r="H94" s="203">
        <v>52.5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4" customFormat="1" ht="12">
      <c r="B95" s="210"/>
      <c r="C95" s="211"/>
      <c r="D95" s="180" t="s">
        <v>269</v>
      </c>
      <c r="E95" s="212" t="s">
        <v>19</v>
      </c>
      <c r="F95" s="213" t="s">
        <v>271</v>
      </c>
      <c r="G95" s="211"/>
      <c r="H95" s="214">
        <v>52.5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269</v>
      </c>
      <c r="AU95" s="220" t="s">
        <v>85</v>
      </c>
      <c r="AV95" s="14" t="s">
        <v>168</v>
      </c>
      <c r="AW95" s="14" t="s">
        <v>37</v>
      </c>
      <c r="AX95" s="14" t="s">
        <v>83</v>
      </c>
      <c r="AY95" s="220" t="s">
        <v>163</v>
      </c>
    </row>
    <row r="96" spans="2:51" s="13" customFormat="1" ht="12">
      <c r="B96" s="199"/>
      <c r="C96" s="200"/>
      <c r="D96" s="180" t="s">
        <v>269</v>
      </c>
      <c r="E96" s="200"/>
      <c r="F96" s="202" t="s">
        <v>452</v>
      </c>
      <c r="G96" s="200"/>
      <c r="H96" s="203">
        <v>315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269</v>
      </c>
      <c r="AU96" s="209" t="s">
        <v>85</v>
      </c>
      <c r="AV96" s="13" t="s">
        <v>85</v>
      </c>
      <c r="AW96" s="13" t="s">
        <v>4</v>
      </c>
      <c r="AX96" s="13" t="s">
        <v>83</v>
      </c>
      <c r="AY96" s="209" t="s">
        <v>163</v>
      </c>
    </row>
    <row r="97" spans="1:65" s="2" customFormat="1" ht="24.15" customHeight="1">
      <c r="A97" s="34"/>
      <c r="B97" s="35"/>
      <c r="C97" s="166" t="s">
        <v>168</v>
      </c>
      <c r="D97" s="166" t="s">
        <v>164</v>
      </c>
      <c r="E97" s="167" t="s">
        <v>453</v>
      </c>
      <c r="F97" s="168" t="s">
        <v>454</v>
      </c>
      <c r="G97" s="169" t="s">
        <v>265</v>
      </c>
      <c r="H97" s="170">
        <v>52.5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455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456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443</v>
      </c>
      <c r="G99" s="200"/>
      <c r="H99" s="203">
        <v>52.5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52.5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16.5" customHeight="1">
      <c r="A101" s="34"/>
      <c r="B101" s="35"/>
      <c r="C101" s="166" t="s">
        <v>162</v>
      </c>
      <c r="D101" s="166" t="s">
        <v>164</v>
      </c>
      <c r="E101" s="167" t="s">
        <v>457</v>
      </c>
      <c r="F101" s="168" t="s">
        <v>458</v>
      </c>
      <c r="G101" s="169" t="s">
        <v>265</v>
      </c>
      <c r="H101" s="170">
        <v>52.5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459</v>
      </c>
    </row>
    <row r="102" spans="2:51" s="13" customFormat="1" ht="12">
      <c r="B102" s="199"/>
      <c r="C102" s="200"/>
      <c r="D102" s="180" t="s">
        <v>269</v>
      </c>
      <c r="E102" s="201" t="s">
        <v>19</v>
      </c>
      <c r="F102" s="202" t="s">
        <v>443</v>
      </c>
      <c r="G102" s="200"/>
      <c r="H102" s="203">
        <v>52.5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4" customFormat="1" ht="12">
      <c r="B103" s="210"/>
      <c r="C103" s="211"/>
      <c r="D103" s="180" t="s">
        <v>269</v>
      </c>
      <c r="E103" s="212" t="s">
        <v>19</v>
      </c>
      <c r="F103" s="213" t="s">
        <v>271</v>
      </c>
      <c r="G103" s="211"/>
      <c r="H103" s="214">
        <v>52.5</v>
      </c>
      <c r="I103" s="215"/>
      <c r="J103" s="211"/>
      <c r="K103" s="211"/>
      <c r="L103" s="216"/>
      <c r="M103" s="221"/>
      <c r="N103" s="222"/>
      <c r="O103" s="222"/>
      <c r="P103" s="222"/>
      <c r="Q103" s="222"/>
      <c r="R103" s="222"/>
      <c r="S103" s="222"/>
      <c r="T103" s="223"/>
      <c r="AT103" s="220" t="s">
        <v>269</v>
      </c>
      <c r="AU103" s="220" t="s">
        <v>85</v>
      </c>
      <c r="AV103" s="14" t="s">
        <v>168</v>
      </c>
      <c r="AW103" s="14" t="s">
        <v>37</v>
      </c>
      <c r="AX103" s="14" t="s">
        <v>83</v>
      </c>
      <c r="AY103" s="220" t="s">
        <v>163</v>
      </c>
    </row>
    <row r="104" spans="1:31" s="2" customFormat="1" ht="6.9" customHeight="1">
      <c r="A104" s="34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9"/>
      <c r="M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</sheetData>
  <sheetProtection algorithmName="SHA-512" hashValue="nSfEsbV3wseytezUk4yBOOxeeSulSMqu3FlmOWiMD/DPGRX1jDkl2mvncZlI9F+nxZsZqqlREs/ExZun/FPg2g==" saltValue="wfqS+ksU0gpVPPatuRpHOpNa8lOegXR3GkE1MX4fcYqULb9tkG6X1cuvGYvqdSqluzaXeL29e4/oslFLlXuo6g==" spinCount="100000" sheet="1" objects="1" scenarios="1" formatColumns="0" formatRows="0" autoFilter="0"/>
  <autoFilter ref="C80:K10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1_02/129253201"/>
    <hyperlink ref="F89" r:id="rId2" display="https://podminky.urs.cz/item/CS_URS_2021_02/162751117"/>
    <hyperlink ref="F93" r:id="rId3" display="https://podminky.urs.cz/item/CS_URS_2021_02/162751119"/>
    <hyperlink ref="F98" r:id="rId4" display="https://podminky.urs.cz/item/CS_URS_2021_02/17125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94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460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ROUND(J85,2)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ROUND((SUM(BE85:BE191)),2)</f>
        <v>0</v>
      </c>
      <c r="G33" s="34"/>
      <c r="H33" s="34"/>
      <c r="I33" s="118">
        <v>0.21</v>
      </c>
      <c r="J33" s="117">
        <f>ROUND(((SUM(BE85:BE191))*I33),2)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ROUND((SUM(BF85:BF191)),2)</f>
        <v>0</v>
      </c>
      <c r="G34" s="34"/>
      <c r="H34" s="34"/>
      <c r="I34" s="118">
        <v>0.15</v>
      </c>
      <c r="J34" s="117">
        <f>ROUND(((SUM(BF85:BF191))*I34),2)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ROUND((SUM(BG85:BG191)),2)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ROUND((SUM(BH85:BH191)),2)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ROUND((SUM(BI85:BI191)),2)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1.3 - SO 013 - ř.km 28,980 - oprava torza spádového stupně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J85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J86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J87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J109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J153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J184</f>
        <v>0</v>
      </c>
      <c r="K64" s="190"/>
      <c r="L64" s="194"/>
    </row>
    <row r="65" spans="2:12" s="12" customFormat="1" ht="19.95" customHeight="1">
      <c r="B65" s="189"/>
      <c r="C65" s="190"/>
      <c r="D65" s="191" t="s">
        <v>258</v>
      </c>
      <c r="E65" s="192"/>
      <c r="F65" s="192"/>
      <c r="G65" s="192"/>
      <c r="H65" s="192"/>
      <c r="I65" s="192"/>
      <c r="J65" s="193">
        <f>J189</f>
        <v>0</v>
      </c>
      <c r="K65" s="190"/>
      <c r="L65" s="194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" customHeight="1">
      <c r="A72" s="34"/>
      <c r="B72" s="35"/>
      <c r="C72" s="23" t="s">
        <v>148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57" t="str">
        <f>E7</f>
        <v>Desná, Loučná nad Desnou - oprava zdí a koryta toku</v>
      </c>
      <c r="F75" s="358"/>
      <c r="G75" s="358"/>
      <c r="H75" s="358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141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352" t="str">
        <f>E9</f>
        <v>1.3 - SO 013 - ř.km 28,980 - oprava torza spádového stupně</v>
      </c>
      <c r="F77" s="356"/>
      <c r="G77" s="356"/>
      <c r="H77" s="35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6"/>
      <c r="E79" s="36"/>
      <c r="F79" s="27" t="str">
        <f>F12</f>
        <v>Loučná nad Desnou</v>
      </c>
      <c r="G79" s="36"/>
      <c r="H79" s="36"/>
      <c r="I79" s="29" t="s">
        <v>23</v>
      </c>
      <c r="J79" s="59" t="str">
        <f>IF(J12="","",J12)</f>
        <v>17. 9. 2021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25</v>
      </c>
      <c r="D81" s="36"/>
      <c r="E81" s="36"/>
      <c r="F81" s="27" t="str">
        <f>E15</f>
        <v>Povodí Moravy, s.p.</v>
      </c>
      <c r="G81" s="36"/>
      <c r="H81" s="36"/>
      <c r="I81" s="29" t="s">
        <v>33</v>
      </c>
      <c r="J81" s="32" t="str">
        <f>E21</f>
        <v>Ing. Vít Pučálek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31</v>
      </c>
      <c r="D82" s="36"/>
      <c r="E82" s="36"/>
      <c r="F82" s="27" t="str">
        <f>IF(E18="","",E18)</f>
        <v>Vyplň údaj</v>
      </c>
      <c r="G82" s="36"/>
      <c r="H82" s="36"/>
      <c r="I82" s="29" t="s">
        <v>38</v>
      </c>
      <c r="J82" s="32" t="str">
        <f>E24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0" customFormat="1" ht="29.25" customHeight="1">
      <c r="A84" s="140"/>
      <c r="B84" s="141"/>
      <c r="C84" s="142" t="s">
        <v>149</v>
      </c>
      <c r="D84" s="143" t="s">
        <v>60</v>
      </c>
      <c r="E84" s="143" t="s">
        <v>56</v>
      </c>
      <c r="F84" s="143" t="s">
        <v>57</v>
      </c>
      <c r="G84" s="143" t="s">
        <v>150</v>
      </c>
      <c r="H84" s="143" t="s">
        <v>151</v>
      </c>
      <c r="I84" s="143" t="s">
        <v>152</v>
      </c>
      <c r="J84" s="144" t="s">
        <v>145</v>
      </c>
      <c r="K84" s="145" t="s">
        <v>153</v>
      </c>
      <c r="L84" s="146"/>
      <c r="M84" s="68" t="s">
        <v>19</v>
      </c>
      <c r="N84" s="69" t="s">
        <v>45</v>
      </c>
      <c r="O84" s="69" t="s">
        <v>154</v>
      </c>
      <c r="P84" s="69" t="s">
        <v>155</v>
      </c>
      <c r="Q84" s="69" t="s">
        <v>156</v>
      </c>
      <c r="R84" s="69" t="s">
        <v>157</v>
      </c>
      <c r="S84" s="69" t="s">
        <v>158</v>
      </c>
      <c r="T84" s="70" t="s">
        <v>159</v>
      </c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</row>
    <row r="85" spans="1:63" s="2" customFormat="1" ht="22.95" customHeight="1">
      <c r="A85" s="34"/>
      <c r="B85" s="35"/>
      <c r="C85" s="75" t="s">
        <v>160</v>
      </c>
      <c r="D85" s="36"/>
      <c r="E85" s="36"/>
      <c r="F85" s="36"/>
      <c r="G85" s="36"/>
      <c r="H85" s="36"/>
      <c r="I85" s="36"/>
      <c r="J85" s="147">
        <f>BK85</f>
        <v>0</v>
      </c>
      <c r="K85" s="36"/>
      <c r="L85" s="39"/>
      <c r="M85" s="71"/>
      <c r="N85" s="148"/>
      <c r="O85" s="72"/>
      <c r="P85" s="149">
        <f>P86</f>
        <v>0</v>
      </c>
      <c r="Q85" s="72"/>
      <c r="R85" s="149">
        <f>R86</f>
        <v>334.15202022493</v>
      </c>
      <c r="S85" s="72"/>
      <c r="T85" s="150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74</v>
      </c>
      <c r="AU85" s="17" t="s">
        <v>146</v>
      </c>
      <c r="BK85" s="151">
        <f>BK86</f>
        <v>0</v>
      </c>
    </row>
    <row r="86" spans="2:63" s="11" customFormat="1" ht="25.95" customHeight="1">
      <c r="B86" s="152"/>
      <c r="C86" s="153"/>
      <c r="D86" s="154" t="s">
        <v>74</v>
      </c>
      <c r="E86" s="155" t="s">
        <v>259</v>
      </c>
      <c r="F86" s="155" t="s">
        <v>260</v>
      </c>
      <c r="G86" s="153"/>
      <c r="H86" s="153"/>
      <c r="I86" s="156"/>
      <c r="J86" s="157">
        <f>BK86</f>
        <v>0</v>
      </c>
      <c r="K86" s="153"/>
      <c r="L86" s="158"/>
      <c r="M86" s="159"/>
      <c r="N86" s="160"/>
      <c r="O86" s="160"/>
      <c r="P86" s="161">
        <f>P87+P109+P153+P184+P189</f>
        <v>0</v>
      </c>
      <c r="Q86" s="160"/>
      <c r="R86" s="161">
        <f>R87+R109+R153+R184+R189</f>
        <v>334.15202022493</v>
      </c>
      <c r="S86" s="160"/>
      <c r="T86" s="162">
        <f>T87+T109+T153+T184+T189</f>
        <v>0</v>
      </c>
      <c r="AR86" s="163" t="s">
        <v>83</v>
      </c>
      <c r="AT86" s="164" t="s">
        <v>74</v>
      </c>
      <c r="AU86" s="164" t="s">
        <v>75</v>
      </c>
      <c r="AY86" s="163" t="s">
        <v>163</v>
      </c>
      <c r="BK86" s="165">
        <f>BK87+BK109+BK153+BK184+BK189</f>
        <v>0</v>
      </c>
    </row>
    <row r="87" spans="2:63" s="11" customFormat="1" ht="22.95" customHeight="1">
      <c r="B87" s="152"/>
      <c r="C87" s="153"/>
      <c r="D87" s="154" t="s">
        <v>74</v>
      </c>
      <c r="E87" s="195" t="s">
        <v>83</v>
      </c>
      <c r="F87" s="195" t="s">
        <v>261</v>
      </c>
      <c r="G87" s="153"/>
      <c r="H87" s="153"/>
      <c r="I87" s="156"/>
      <c r="J87" s="196">
        <f>BK87</f>
        <v>0</v>
      </c>
      <c r="K87" s="153"/>
      <c r="L87" s="158"/>
      <c r="M87" s="159"/>
      <c r="N87" s="160"/>
      <c r="O87" s="160"/>
      <c r="P87" s="161">
        <f>SUM(P88:P108)</f>
        <v>0</v>
      </c>
      <c r="Q87" s="160"/>
      <c r="R87" s="161">
        <f>SUM(R88:R108)</f>
        <v>0.038820192</v>
      </c>
      <c r="S87" s="160"/>
      <c r="T87" s="162">
        <f>SUM(T88:T108)</f>
        <v>0</v>
      </c>
      <c r="AR87" s="163" t="s">
        <v>83</v>
      </c>
      <c r="AT87" s="164" t="s">
        <v>74</v>
      </c>
      <c r="AU87" s="164" t="s">
        <v>83</v>
      </c>
      <c r="AY87" s="163" t="s">
        <v>163</v>
      </c>
      <c r="BK87" s="165">
        <f>SUM(BK88:BK108)</f>
        <v>0</v>
      </c>
    </row>
    <row r="88" spans="1:65" s="2" customFormat="1" ht="21.75" customHeight="1">
      <c r="A88" s="34"/>
      <c r="B88" s="35"/>
      <c r="C88" s="166" t="s">
        <v>194</v>
      </c>
      <c r="D88" s="166" t="s">
        <v>164</v>
      </c>
      <c r="E88" s="167" t="s">
        <v>461</v>
      </c>
      <c r="F88" s="168" t="s">
        <v>462</v>
      </c>
      <c r="G88" s="169" t="s">
        <v>265</v>
      </c>
      <c r="H88" s="170">
        <v>273.6</v>
      </c>
      <c r="I88" s="171"/>
      <c r="J88" s="172">
        <f>ROUND(I88*H88,2)</f>
        <v>0</v>
      </c>
      <c r="K88" s="173"/>
      <c r="L88" s="39"/>
      <c r="M88" s="174" t="s">
        <v>19</v>
      </c>
      <c r="N88" s="175" t="s">
        <v>46</v>
      </c>
      <c r="O88" s="64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8" t="s">
        <v>168</v>
      </c>
      <c r="AT88" s="178" t="s">
        <v>164</v>
      </c>
      <c r="AU88" s="178" t="s">
        <v>85</v>
      </c>
      <c r="AY88" s="17" t="s">
        <v>163</v>
      </c>
      <c r="BE88" s="179">
        <f>IF(N88="základní",J88,0)</f>
        <v>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17" t="s">
        <v>83</v>
      </c>
      <c r="BK88" s="179">
        <f>ROUND(I88*H88,2)</f>
        <v>0</v>
      </c>
      <c r="BL88" s="17" t="s">
        <v>168</v>
      </c>
      <c r="BM88" s="178" t="s">
        <v>463</v>
      </c>
    </row>
    <row r="89" spans="1:47" s="2" customFormat="1" ht="12">
      <c r="A89" s="34"/>
      <c r="B89" s="35"/>
      <c r="C89" s="36"/>
      <c r="D89" s="197" t="s">
        <v>267</v>
      </c>
      <c r="E89" s="36"/>
      <c r="F89" s="198" t="s">
        <v>464</v>
      </c>
      <c r="G89" s="36"/>
      <c r="H89" s="36"/>
      <c r="I89" s="182"/>
      <c r="J89" s="36"/>
      <c r="K89" s="36"/>
      <c r="L89" s="39"/>
      <c r="M89" s="183"/>
      <c r="N89" s="184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267</v>
      </c>
      <c r="AU89" s="17" t="s">
        <v>85</v>
      </c>
    </row>
    <row r="90" spans="2:51" s="13" customFormat="1" ht="12">
      <c r="B90" s="199"/>
      <c r="C90" s="200"/>
      <c r="D90" s="180" t="s">
        <v>269</v>
      </c>
      <c r="E90" s="201" t="s">
        <v>19</v>
      </c>
      <c r="F90" s="202" t="s">
        <v>465</v>
      </c>
      <c r="G90" s="200"/>
      <c r="H90" s="203">
        <v>273.6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269</v>
      </c>
      <c r="AU90" s="209" t="s">
        <v>85</v>
      </c>
      <c r="AV90" s="13" t="s">
        <v>85</v>
      </c>
      <c r="AW90" s="13" t="s">
        <v>37</v>
      </c>
      <c r="AX90" s="13" t="s">
        <v>75</v>
      </c>
      <c r="AY90" s="209" t="s">
        <v>163</v>
      </c>
    </row>
    <row r="91" spans="2:51" s="14" customFormat="1" ht="12">
      <c r="B91" s="210"/>
      <c r="C91" s="211"/>
      <c r="D91" s="180" t="s">
        <v>269</v>
      </c>
      <c r="E91" s="212" t="s">
        <v>19</v>
      </c>
      <c r="F91" s="213" t="s">
        <v>271</v>
      </c>
      <c r="G91" s="211"/>
      <c r="H91" s="214">
        <v>273.6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269</v>
      </c>
      <c r="AU91" s="220" t="s">
        <v>85</v>
      </c>
      <c r="AV91" s="14" t="s">
        <v>168</v>
      </c>
      <c r="AW91" s="14" t="s">
        <v>37</v>
      </c>
      <c r="AX91" s="14" t="s">
        <v>83</v>
      </c>
      <c r="AY91" s="220" t="s">
        <v>163</v>
      </c>
    </row>
    <row r="92" spans="1:65" s="2" customFormat="1" ht="24.15" customHeight="1">
      <c r="A92" s="34"/>
      <c r="B92" s="35"/>
      <c r="C92" s="166" t="s">
        <v>85</v>
      </c>
      <c r="D92" s="166" t="s">
        <v>164</v>
      </c>
      <c r="E92" s="167" t="s">
        <v>283</v>
      </c>
      <c r="F92" s="168" t="s">
        <v>284</v>
      </c>
      <c r="G92" s="169" t="s">
        <v>285</v>
      </c>
      <c r="H92" s="170">
        <v>45.6</v>
      </c>
      <c r="I92" s="171"/>
      <c r="J92" s="172">
        <f>ROUND(I92*H92,2)</f>
        <v>0</v>
      </c>
      <c r="K92" s="173"/>
      <c r="L92" s="39"/>
      <c r="M92" s="174" t="s">
        <v>19</v>
      </c>
      <c r="N92" s="175" t="s">
        <v>46</v>
      </c>
      <c r="O92" s="64"/>
      <c r="P92" s="176">
        <f>O92*H92</f>
        <v>0</v>
      </c>
      <c r="Q92" s="176">
        <v>0.00085132</v>
      </c>
      <c r="R92" s="176">
        <f>Q92*H92</f>
        <v>0.038820192</v>
      </c>
      <c r="S92" s="176">
        <v>0</v>
      </c>
      <c r="T92" s="177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8" t="s">
        <v>168</v>
      </c>
      <c r="AT92" s="178" t="s">
        <v>164</v>
      </c>
      <c r="AU92" s="178" t="s">
        <v>85</v>
      </c>
      <c r="AY92" s="17" t="s">
        <v>163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7" t="s">
        <v>83</v>
      </c>
      <c r="BK92" s="179">
        <f>ROUND(I92*H92,2)</f>
        <v>0</v>
      </c>
      <c r="BL92" s="17" t="s">
        <v>168</v>
      </c>
      <c r="BM92" s="178" t="s">
        <v>466</v>
      </c>
    </row>
    <row r="93" spans="1:47" s="2" customFormat="1" ht="12">
      <c r="A93" s="34"/>
      <c r="B93" s="35"/>
      <c r="C93" s="36"/>
      <c r="D93" s="197" t="s">
        <v>267</v>
      </c>
      <c r="E93" s="36"/>
      <c r="F93" s="198" t="s">
        <v>287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267</v>
      </c>
      <c r="AU93" s="17" t="s">
        <v>85</v>
      </c>
    </row>
    <row r="94" spans="2:51" s="13" customFormat="1" ht="12">
      <c r="B94" s="199"/>
      <c r="C94" s="200"/>
      <c r="D94" s="180" t="s">
        <v>269</v>
      </c>
      <c r="E94" s="201" t="s">
        <v>19</v>
      </c>
      <c r="F94" s="202" t="s">
        <v>467</v>
      </c>
      <c r="G94" s="200"/>
      <c r="H94" s="203">
        <v>45.6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4" customFormat="1" ht="12">
      <c r="B95" s="210"/>
      <c r="C95" s="211"/>
      <c r="D95" s="180" t="s">
        <v>269</v>
      </c>
      <c r="E95" s="212" t="s">
        <v>19</v>
      </c>
      <c r="F95" s="213" t="s">
        <v>271</v>
      </c>
      <c r="G95" s="211"/>
      <c r="H95" s="214">
        <v>45.6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269</v>
      </c>
      <c r="AU95" s="220" t="s">
        <v>85</v>
      </c>
      <c r="AV95" s="14" t="s">
        <v>168</v>
      </c>
      <c r="AW95" s="14" t="s">
        <v>37</v>
      </c>
      <c r="AX95" s="14" t="s">
        <v>83</v>
      </c>
      <c r="AY95" s="220" t="s">
        <v>163</v>
      </c>
    </row>
    <row r="96" spans="1:65" s="2" customFormat="1" ht="24.15" customHeight="1">
      <c r="A96" s="34"/>
      <c r="B96" s="35"/>
      <c r="C96" s="166" t="s">
        <v>180</v>
      </c>
      <c r="D96" s="166" t="s">
        <v>164</v>
      </c>
      <c r="E96" s="167" t="s">
        <v>289</v>
      </c>
      <c r="F96" s="168" t="s">
        <v>290</v>
      </c>
      <c r="G96" s="169" t="s">
        <v>285</v>
      </c>
      <c r="H96" s="170">
        <v>45.6</v>
      </c>
      <c r="I96" s="171"/>
      <c r="J96" s="172">
        <f>ROUND(I96*H96,2)</f>
        <v>0</v>
      </c>
      <c r="K96" s="173"/>
      <c r="L96" s="39"/>
      <c r="M96" s="174" t="s">
        <v>19</v>
      </c>
      <c r="N96" s="175" t="s">
        <v>46</v>
      </c>
      <c r="O96" s="64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8" t="s">
        <v>168</v>
      </c>
      <c r="AT96" s="178" t="s">
        <v>164</v>
      </c>
      <c r="AU96" s="178" t="s">
        <v>85</v>
      </c>
      <c r="AY96" s="17" t="s">
        <v>163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7" t="s">
        <v>83</v>
      </c>
      <c r="BK96" s="179">
        <f>ROUND(I96*H96,2)</f>
        <v>0</v>
      </c>
      <c r="BL96" s="17" t="s">
        <v>168</v>
      </c>
      <c r="BM96" s="178" t="s">
        <v>468</v>
      </c>
    </row>
    <row r="97" spans="1:47" s="2" customFormat="1" ht="12">
      <c r="A97" s="34"/>
      <c r="B97" s="35"/>
      <c r="C97" s="36"/>
      <c r="D97" s="197" t="s">
        <v>267</v>
      </c>
      <c r="E97" s="36"/>
      <c r="F97" s="198" t="s">
        <v>292</v>
      </c>
      <c r="G97" s="36"/>
      <c r="H97" s="36"/>
      <c r="I97" s="182"/>
      <c r="J97" s="36"/>
      <c r="K97" s="36"/>
      <c r="L97" s="39"/>
      <c r="M97" s="183"/>
      <c r="N97" s="184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267</v>
      </c>
      <c r="AU97" s="17" t="s">
        <v>85</v>
      </c>
    </row>
    <row r="98" spans="2:51" s="13" customFormat="1" ht="12">
      <c r="B98" s="199"/>
      <c r="C98" s="200"/>
      <c r="D98" s="180" t="s">
        <v>269</v>
      </c>
      <c r="E98" s="201" t="s">
        <v>19</v>
      </c>
      <c r="F98" s="202" t="s">
        <v>467</v>
      </c>
      <c r="G98" s="200"/>
      <c r="H98" s="203">
        <v>45.6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269</v>
      </c>
      <c r="AU98" s="209" t="s">
        <v>85</v>
      </c>
      <c r="AV98" s="13" t="s">
        <v>85</v>
      </c>
      <c r="AW98" s="13" t="s">
        <v>37</v>
      </c>
      <c r="AX98" s="13" t="s">
        <v>75</v>
      </c>
      <c r="AY98" s="209" t="s">
        <v>163</v>
      </c>
    </row>
    <row r="99" spans="2:51" s="14" customFormat="1" ht="12">
      <c r="B99" s="210"/>
      <c r="C99" s="211"/>
      <c r="D99" s="180" t="s">
        <v>269</v>
      </c>
      <c r="E99" s="212" t="s">
        <v>19</v>
      </c>
      <c r="F99" s="213" t="s">
        <v>271</v>
      </c>
      <c r="G99" s="211"/>
      <c r="H99" s="214">
        <v>45.6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269</v>
      </c>
      <c r="AU99" s="220" t="s">
        <v>85</v>
      </c>
      <c r="AV99" s="14" t="s">
        <v>168</v>
      </c>
      <c r="AW99" s="14" t="s">
        <v>37</v>
      </c>
      <c r="AX99" s="14" t="s">
        <v>83</v>
      </c>
      <c r="AY99" s="220" t="s">
        <v>163</v>
      </c>
    </row>
    <row r="100" spans="1:65" s="2" customFormat="1" ht="37.95" customHeight="1">
      <c r="A100" s="34"/>
      <c r="B100" s="35"/>
      <c r="C100" s="166" t="s">
        <v>168</v>
      </c>
      <c r="D100" s="166" t="s">
        <v>164</v>
      </c>
      <c r="E100" s="167" t="s">
        <v>293</v>
      </c>
      <c r="F100" s="168" t="s">
        <v>294</v>
      </c>
      <c r="G100" s="169" t="s">
        <v>265</v>
      </c>
      <c r="H100" s="170">
        <v>273.6</v>
      </c>
      <c r="I100" s="171"/>
      <c r="J100" s="172">
        <f>ROUND(I100*H100,2)</f>
        <v>0</v>
      </c>
      <c r="K100" s="173"/>
      <c r="L100" s="39"/>
      <c r="M100" s="174" t="s">
        <v>19</v>
      </c>
      <c r="N100" s="175" t="s">
        <v>46</v>
      </c>
      <c r="O100" s="64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8" t="s">
        <v>168</v>
      </c>
      <c r="AT100" s="178" t="s">
        <v>164</v>
      </c>
      <c r="AU100" s="178" t="s">
        <v>85</v>
      </c>
      <c r="AY100" s="17" t="s">
        <v>163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7" t="s">
        <v>83</v>
      </c>
      <c r="BK100" s="179">
        <f>ROUND(I100*H100,2)</f>
        <v>0</v>
      </c>
      <c r="BL100" s="17" t="s">
        <v>168</v>
      </c>
      <c r="BM100" s="178" t="s">
        <v>469</v>
      </c>
    </row>
    <row r="101" spans="1:47" s="2" customFormat="1" ht="12">
      <c r="A101" s="34"/>
      <c r="B101" s="35"/>
      <c r="C101" s="36"/>
      <c r="D101" s="197" t="s">
        <v>267</v>
      </c>
      <c r="E101" s="36"/>
      <c r="F101" s="198" t="s">
        <v>296</v>
      </c>
      <c r="G101" s="36"/>
      <c r="H101" s="36"/>
      <c r="I101" s="182"/>
      <c r="J101" s="36"/>
      <c r="K101" s="36"/>
      <c r="L101" s="39"/>
      <c r="M101" s="183"/>
      <c r="N101" s="184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267</v>
      </c>
      <c r="AU101" s="17" t="s">
        <v>85</v>
      </c>
    </row>
    <row r="102" spans="1:47" s="2" customFormat="1" ht="19.2">
      <c r="A102" s="34"/>
      <c r="B102" s="35"/>
      <c r="C102" s="36"/>
      <c r="D102" s="180" t="s">
        <v>170</v>
      </c>
      <c r="E102" s="36"/>
      <c r="F102" s="181" t="s">
        <v>297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170</v>
      </c>
      <c r="AU102" s="17" t="s">
        <v>85</v>
      </c>
    </row>
    <row r="103" spans="2:51" s="13" customFormat="1" ht="12">
      <c r="B103" s="199"/>
      <c r="C103" s="200"/>
      <c r="D103" s="180" t="s">
        <v>269</v>
      </c>
      <c r="E103" s="201" t="s">
        <v>19</v>
      </c>
      <c r="F103" s="202" t="s">
        <v>465</v>
      </c>
      <c r="G103" s="200"/>
      <c r="H103" s="203">
        <v>273.6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4" customFormat="1" ht="12">
      <c r="B104" s="210"/>
      <c r="C104" s="211"/>
      <c r="D104" s="180" t="s">
        <v>269</v>
      </c>
      <c r="E104" s="212" t="s">
        <v>19</v>
      </c>
      <c r="F104" s="213" t="s">
        <v>271</v>
      </c>
      <c r="G104" s="211"/>
      <c r="H104" s="214">
        <v>273.6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269</v>
      </c>
      <c r="AU104" s="220" t="s">
        <v>85</v>
      </c>
      <c r="AV104" s="14" t="s">
        <v>168</v>
      </c>
      <c r="AW104" s="14" t="s">
        <v>37</v>
      </c>
      <c r="AX104" s="14" t="s">
        <v>83</v>
      </c>
      <c r="AY104" s="220" t="s">
        <v>163</v>
      </c>
    </row>
    <row r="105" spans="1:65" s="2" customFormat="1" ht="24.15" customHeight="1">
      <c r="A105" s="34"/>
      <c r="B105" s="35"/>
      <c r="C105" s="166" t="s">
        <v>162</v>
      </c>
      <c r="D105" s="166" t="s">
        <v>164</v>
      </c>
      <c r="E105" s="167" t="s">
        <v>298</v>
      </c>
      <c r="F105" s="168" t="s">
        <v>299</v>
      </c>
      <c r="G105" s="169" t="s">
        <v>265</v>
      </c>
      <c r="H105" s="170">
        <v>273.6</v>
      </c>
      <c r="I105" s="171"/>
      <c r="J105" s="172">
        <f>ROUND(I105*H105,2)</f>
        <v>0</v>
      </c>
      <c r="K105" s="173"/>
      <c r="L105" s="39"/>
      <c r="M105" s="174" t="s">
        <v>19</v>
      </c>
      <c r="N105" s="175" t="s">
        <v>46</v>
      </c>
      <c r="O105" s="6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8" t="s">
        <v>168</v>
      </c>
      <c r="AT105" s="178" t="s">
        <v>164</v>
      </c>
      <c r="AU105" s="178" t="s">
        <v>85</v>
      </c>
      <c r="AY105" s="17" t="s">
        <v>163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7" t="s">
        <v>83</v>
      </c>
      <c r="BK105" s="179">
        <f>ROUND(I105*H105,2)</f>
        <v>0</v>
      </c>
      <c r="BL105" s="17" t="s">
        <v>168</v>
      </c>
      <c r="BM105" s="178" t="s">
        <v>470</v>
      </c>
    </row>
    <row r="106" spans="1:47" s="2" customFormat="1" ht="12">
      <c r="A106" s="34"/>
      <c r="B106" s="35"/>
      <c r="C106" s="36"/>
      <c r="D106" s="197" t="s">
        <v>267</v>
      </c>
      <c r="E106" s="36"/>
      <c r="F106" s="198" t="s">
        <v>301</v>
      </c>
      <c r="G106" s="36"/>
      <c r="H106" s="36"/>
      <c r="I106" s="182"/>
      <c r="J106" s="36"/>
      <c r="K106" s="36"/>
      <c r="L106" s="39"/>
      <c r="M106" s="183"/>
      <c r="N106" s="184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267</v>
      </c>
      <c r="AU106" s="17" t="s">
        <v>85</v>
      </c>
    </row>
    <row r="107" spans="2:51" s="13" customFormat="1" ht="12">
      <c r="B107" s="199"/>
      <c r="C107" s="200"/>
      <c r="D107" s="180" t="s">
        <v>269</v>
      </c>
      <c r="E107" s="201" t="s">
        <v>19</v>
      </c>
      <c r="F107" s="202" t="s">
        <v>465</v>
      </c>
      <c r="G107" s="200"/>
      <c r="H107" s="203">
        <v>273.6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269</v>
      </c>
      <c r="AU107" s="209" t="s">
        <v>85</v>
      </c>
      <c r="AV107" s="13" t="s">
        <v>85</v>
      </c>
      <c r="AW107" s="13" t="s">
        <v>37</v>
      </c>
      <c r="AX107" s="13" t="s">
        <v>75</v>
      </c>
      <c r="AY107" s="209" t="s">
        <v>163</v>
      </c>
    </row>
    <row r="108" spans="2:51" s="14" customFormat="1" ht="12">
      <c r="B108" s="210"/>
      <c r="C108" s="211"/>
      <c r="D108" s="180" t="s">
        <v>269</v>
      </c>
      <c r="E108" s="212" t="s">
        <v>19</v>
      </c>
      <c r="F108" s="213" t="s">
        <v>271</v>
      </c>
      <c r="G108" s="211"/>
      <c r="H108" s="214">
        <v>273.6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269</v>
      </c>
      <c r="AU108" s="220" t="s">
        <v>85</v>
      </c>
      <c r="AV108" s="14" t="s">
        <v>168</v>
      </c>
      <c r="AW108" s="14" t="s">
        <v>37</v>
      </c>
      <c r="AX108" s="14" t="s">
        <v>83</v>
      </c>
      <c r="AY108" s="220" t="s">
        <v>163</v>
      </c>
    </row>
    <row r="109" spans="2:63" s="11" customFormat="1" ht="22.95" customHeight="1">
      <c r="B109" s="152"/>
      <c r="C109" s="153"/>
      <c r="D109" s="154" t="s">
        <v>74</v>
      </c>
      <c r="E109" s="195" t="s">
        <v>180</v>
      </c>
      <c r="F109" s="195" t="s">
        <v>302</v>
      </c>
      <c r="G109" s="153"/>
      <c r="H109" s="153"/>
      <c r="I109" s="156"/>
      <c r="J109" s="196">
        <f>BK109</f>
        <v>0</v>
      </c>
      <c r="K109" s="153"/>
      <c r="L109" s="158"/>
      <c r="M109" s="159"/>
      <c r="N109" s="160"/>
      <c r="O109" s="160"/>
      <c r="P109" s="161">
        <f>SUM(P110:P152)</f>
        <v>0</v>
      </c>
      <c r="Q109" s="160"/>
      <c r="R109" s="161">
        <f>SUM(R110:R152)</f>
        <v>50.79647403293001</v>
      </c>
      <c r="S109" s="160"/>
      <c r="T109" s="162">
        <f>SUM(T110:T152)</f>
        <v>0</v>
      </c>
      <c r="AR109" s="163" t="s">
        <v>83</v>
      </c>
      <c r="AT109" s="164" t="s">
        <v>74</v>
      </c>
      <c r="AU109" s="164" t="s">
        <v>83</v>
      </c>
      <c r="AY109" s="163" t="s">
        <v>163</v>
      </c>
      <c r="BK109" s="165">
        <f>SUM(BK110:BK152)</f>
        <v>0</v>
      </c>
    </row>
    <row r="110" spans="1:65" s="2" customFormat="1" ht="37.95" customHeight="1">
      <c r="A110" s="34"/>
      <c r="B110" s="35"/>
      <c r="C110" s="166" t="s">
        <v>223</v>
      </c>
      <c r="D110" s="166" t="s">
        <v>164</v>
      </c>
      <c r="E110" s="167" t="s">
        <v>471</v>
      </c>
      <c r="F110" s="168" t="s">
        <v>472</v>
      </c>
      <c r="G110" s="169" t="s">
        <v>265</v>
      </c>
      <c r="H110" s="170">
        <v>7.215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0.182928</v>
      </c>
      <c r="R110" s="176">
        <f>Q110*H110</f>
        <v>1.31982552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473</v>
      </c>
    </row>
    <row r="111" spans="1:47" s="2" customFormat="1" ht="12">
      <c r="A111" s="34"/>
      <c r="B111" s="35"/>
      <c r="C111" s="36"/>
      <c r="D111" s="197" t="s">
        <v>267</v>
      </c>
      <c r="E111" s="36"/>
      <c r="F111" s="198" t="s">
        <v>474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2:51" s="13" customFormat="1" ht="12">
      <c r="B112" s="199"/>
      <c r="C112" s="200"/>
      <c r="D112" s="180" t="s">
        <v>269</v>
      </c>
      <c r="E112" s="201" t="s">
        <v>19</v>
      </c>
      <c r="F112" s="202" t="s">
        <v>475</v>
      </c>
      <c r="G112" s="200"/>
      <c r="H112" s="203">
        <v>7.215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4" customFormat="1" ht="12">
      <c r="B113" s="210"/>
      <c r="C113" s="211"/>
      <c r="D113" s="180" t="s">
        <v>269</v>
      </c>
      <c r="E113" s="212" t="s">
        <v>19</v>
      </c>
      <c r="F113" s="213" t="s">
        <v>271</v>
      </c>
      <c r="G113" s="211"/>
      <c r="H113" s="214">
        <v>7.215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269</v>
      </c>
      <c r="AU113" s="220" t="s">
        <v>85</v>
      </c>
      <c r="AV113" s="14" t="s">
        <v>168</v>
      </c>
      <c r="AW113" s="14" t="s">
        <v>37</v>
      </c>
      <c r="AX113" s="14" t="s">
        <v>83</v>
      </c>
      <c r="AY113" s="220" t="s">
        <v>163</v>
      </c>
    </row>
    <row r="114" spans="1:65" s="2" customFormat="1" ht="16.5" customHeight="1">
      <c r="A114" s="34"/>
      <c r="B114" s="35"/>
      <c r="C114" s="224" t="s">
        <v>228</v>
      </c>
      <c r="D114" s="224" t="s">
        <v>476</v>
      </c>
      <c r="E114" s="225" t="s">
        <v>477</v>
      </c>
      <c r="F114" s="226" t="s">
        <v>478</v>
      </c>
      <c r="G114" s="227" t="s">
        <v>328</v>
      </c>
      <c r="H114" s="228">
        <v>18.038</v>
      </c>
      <c r="I114" s="229"/>
      <c r="J114" s="230">
        <f>ROUND(I114*H114,2)</f>
        <v>0</v>
      </c>
      <c r="K114" s="231"/>
      <c r="L114" s="232"/>
      <c r="M114" s="233" t="s">
        <v>19</v>
      </c>
      <c r="N114" s="234" t="s">
        <v>46</v>
      </c>
      <c r="O114" s="64"/>
      <c r="P114" s="176">
        <f>O114*H114</f>
        <v>0</v>
      </c>
      <c r="Q114" s="176">
        <v>2.5</v>
      </c>
      <c r="R114" s="176">
        <f>Q114*H114</f>
        <v>45.095</v>
      </c>
      <c r="S114" s="176">
        <v>0</v>
      </c>
      <c r="T114" s="177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8" t="s">
        <v>208</v>
      </c>
      <c r="AT114" s="178" t="s">
        <v>476</v>
      </c>
      <c r="AU114" s="178" t="s">
        <v>85</v>
      </c>
      <c r="AY114" s="17" t="s">
        <v>163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7" t="s">
        <v>83</v>
      </c>
      <c r="BK114" s="179">
        <f>ROUND(I114*H114,2)</f>
        <v>0</v>
      </c>
      <c r="BL114" s="17" t="s">
        <v>168</v>
      </c>
      <c r="BM114" s="178" t="s">
        <v>479</v>
      </c>
    </row>
    <row r="115" spans="1:47" s="2" customFormat="1" ht="12">
      <c r="A115" s="34"/>
      <c r="B115" s="35"/>
      <c r="C115" s="36"/>
      <c r="D115" s="197" t="s">
        <v>267</v>
      </c>
      <c r="E115" s="36"/>
      <c r="F115" s="198" t="s">
        <v>480</v>
      </c>
      <c r="G115" s="36"/>
      <c r="H115" s="36"/>
      <c r="I115" s="182"/>
      <c r="J115" s="36"/>
      <c r="K115" s="36"/>
      <c r="L115" s="39"/>
      <c r="M115" s="183"/>
      <c r="N115" s="184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267</v>
      </c>
      <c r="AU115" s="17" t="s">
        <v>85</v>
      </c>
    </row>
    <row r="116" spans="2:51" s="13" customFormat="1" ht="12">
      <c r="B116" s="199"/>
      <c r="C116" s="200"/>
      <c r="D116" s="180" t="s">
        <v>269</v>
      </c>
      <c r="E116" s="200"/>
      <c r="F116" s="202" t="s">
        <v>481</v>
      </c>
      <c r="G116" s="200"/>
      <c r="H116" s="203">
        <v>18.038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269</v>
      </c>
      <c r="AU116" s="209" t="s">
        <v>85</v>
      </c>
      <c r="AV116" s="13" t="s">
        <v>85</v>
      </c>
      <c r="AW116" s="13" t="s">
        <v>4</v>
      </c>
      <c r="AX116" s="13" t="s">
        <v>83</v>
      </c>
      <c r="AY116" s="209" t="s">
        <v>163</v>
      </c>
    </row>
    <row r="117" spans="1:65" s="2" customFormat="1" ht="37.95" customHeight="1">
      <c r="A117" s="34"/>
      <c r="B117" s="35"/>
      <c r="C117" s="166" t="s">
        <v>233</v>
      </c>
      <c r="D117" s="166" t="s">
        <v>164</v>
      </c>
      <c r="E117" s="167" t="s">
        <v>309</v>
      </c>
      <c r="F117" s="168" t="s">
        <v>310</v>
      </c>
      <c r="G117" s="169" t="s">
        <v>265</v>
      </c>
      <c r="H117" s="170">
        <v>52.385</v>
      </c>
      <c r="I117" s="171"/>
      <c r="J117" s="172">
        <f>ROUND(I117*H117,2)</f>
        <v>0</v>
      </c>
      <c r="K117" s="173"/>
      <c r="L117" s="39"/>
      <c r="M117" s="174" t="s">
        <v>19</v>
      </c>
      <c r="N117" s="175" t="s">
        <v>46</v>
      </c>
      <c r="O117" s="64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8" t="s">
        <v>168</v>
      </c>
      <c r="AT117" s="178" t="s">
        <v>164</v>
      </c>
      <c r="AU117" s="178" t="s">
        <v>85</v>
      </c>
      <c r="AY117" s="17" t="s">
        <v>163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7" t="s">
        <v>83</v>
      </c>
      <c r="BK117" s="179">
        <f>ROUND(I117*H117,2)</f>
        <v>0</v>
      </c>
      <c r="BL117" s="17" t="s">
        <v>168</v>
      </c>
      <c r="BM117" s="178" t="s">
        <v>482</v>
      </c>
    </row>
    <row r="118" spans="1:47" s="2" customFormat="1" ht="12">
      <c r="A118" s="34"/>
      <c r="B118" s="35"/>
      <c r="C118" s="36"/>
      <c r="D118" s="197" t="s">
        <v>267</v>
      </c>
      <c r="E118" s="36"/>
      <c r="F118" s="198" t="s">
        <v>312</v>
      </c>
      <c r="G118" s="36"/>
      <c r="H118" s="36"/>
      <c r="I118" s="182"/>
      <c r="J118" s="36"/>
      <c r="K118" s="36"/>
      <c r="L118" s="39"/>
      <c r="M118" s="183"/>
      <c r="N118" s="184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267</v>
      </c>
      <c r="AU118" s="17" t="s">
        <v>85</v>
      </c>
    </row>
    <row r="119" spans="2:51" s="13" customFormat="1" ht="12">
      <c r="B119" s="199"/>
      <c r="C119" s="200"/>
      <c r="D119" s="180" t="s">
        <v>269</v>
      </c>
      <c r="E119" s="201" t="s">
        <v>19</v>
      </c>
      <c r="F119" s="202" t="s">
        <v>483</v>
      </c>
      <c r="G119" s="200"/>
      <c r="H119" s="203">
        <v>31.265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269</v>
      </c>
      <c r="AU119" s="209" t="s">
        <v>85</v>
      </c>
      <c r="AV119" s="13" t="s">
        <v>85</v>
      </c>
      <c r="AW119" s="13" t="s">
        <v>37</v>
      </c>
      <c r="AX119" s="13" t="s">
        <v>75</v>
      </c>
      <c r="AY119" s="209" t="s">
        <v>163</v>
      </c>
    </row>
    <row r="120" spans="2:51" s="13" customFormat="1" ht="12">
      <c r="B120" s="199"/>
      <c r="C120" s="200"/>
      <c r="D120" s="180" t="s">
        <v>269</v>
      </c>
      <c r="E120" s="201" t="s">
        <v>19</v>
      </c>
      <c r="F120" s="202" t="s">
        <v>484</v>
      </c>
      <c r="G120" s="200"/>
      <c r="H120" s="203">
        <v>21.12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269</v>
      </c>
      <c r="AU120" s="209" t="s">
        <v>85</v>
      </c>
      <c r="AV120" s="13" t="s">
        <v>85</v>
      </c>
      <c r="AW120" s="13" t="s">
        <v>37</v>
      </c>
      <c r="AX120" s="13" t="s">
        <v>75</v>
      </c>
      <c r="AY120" s="209" t="s">
        <v>163</v>
      </c>
    </row>
    <row r="121" spans="2:51" s="14" customFormat="1" ht="12">
      <c r="B121" s="210"/>
      <c r="C121" s="211"/>
      <c r="D121" s="180" t="s">
        <v>269</v>
      </c>
      <c r="E121" s="212" t="s">
        <v>19</v>
      </c>
      <c r="F121" s="213" t="s">
        <v>271</v>
      </c>
      <c r="G121" s="211"/>
      <c r="H121" s="214">
        <v>52.385000000000005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269</v>
      </c>
      <c r="AU121" s="220" t="s">
        <v>85</v>
      </c>
      <c r="AV121" s="14" t="s">
        <v>168</v>
      </c>
      <c r="AW121" s="14" t="s">
        <v>37</v>
      </c>
      <c r="AX121" s="14" t="s">
        <v>83</v>
      </c>
      <c r="AY121" s="220" t="s">
        <v>163</v>
      </c>
    </row>
    <row r="122" spans="1:65" s="2" customFormat="1" ht="37.95" customHeight="1">
      <c r="A122" s="34"/>
      <c r="B122" s="35"/>
      <c r="C122" s="166" t="s">
        <v>237</v>
      </c>
      <c r="D122" s="166" t="s">
        <v>164</v>
      </c>
      <c r="E122" s="167" t="s">
        <v>315</v>
      </c>
      <c r="F122" s="168" t="s">
        <v>316</v>
      </c>
      <c r="G122" s="169" t="s">
        <v>285</v>
      </c>
      <c r="H122" s="170">
        <v>94.87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0.007258004</v>
      </c>
      <c r="R122" s="176">
        <f>Q122*H122</f>
        <v>0.6885668394800001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485</v>
      </c>
    </row>
    <row r="123" spans="1:47" s="2" customFormat="1" ht="12">
      <c r="A123" s="34"/>
      <c r="B123" s="35"/>
      <c r="C123" s="36"/>
      <c r="D123" s="197" t="s">
        <v>267</v>
      </c>
      <c r="E123" s="36"/>
      <c r="F123" s="198" t="s">
        <v>318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2:51" s="13" customFormat="1" ht="12">
      <c r="B124" s="199"/>
      <c r="C124" s="200"/>
      <c r="D124" s="180" t="s">
        <v>269</v>
      </c>
      <c r="E124" s="201" t="s">
        <v>19</v>
      </c>
      <c r="F124" s="202" t="s">
        <v>486</v>
      </c>
      <c r="G124" s="200"/>
      <c r="H124" s="203">
        <v>72.15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487</v>
      </c>
      <c r="G125" s="200"/>
      <c r="H125" s="203">
        <v>22.72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4" customFormat="1" ht="12">
      <c r="B126" s="210"/>
      <c r="C126" s="211"/>
      <c r="D126" s="180" t="s">
        <v>269</v>
      </c>
      <c r="E126" s="212" t="s">
        <v>19</v>
      </c>
      <c r="F126" s="213" t="s">
        <v>271</v>
      </c>
      <c r="G126" s="211"/>
      <c r="H126" s="214">
        <v>94.87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269</v>
      </c>
      <c r="AU126" s="220" t="s">
        <v>85</v>
      </c>
      <c r="AV126" s="14" t="s">
        <v>168</v>
      </c>
      <c r="AW126" s="14" t="s">
        <v>37</v>
      </c>
      <c r="AX126" s="14" t="s">
        <v>83</v>
      </c>
      <c r="AY126" s="220" t="s">
        <v>163</v>
      </c>
    </row>
    <row r="127" spans="1:65" s="2" customFormat="1" ht="37.95" customHeight="1">
      <c r="A127" s="34"/>
      <c r="B127" s="35"/>
      <c r="C127" s="166" t="s">
        <v>8</v>
      </c>
      <c r="D127" s="166" t="s">
        <v>164</v>
      </c>
      <c r="E127" s="167" t="s">
        <v>321</v>
      </c>
      <c r="F127" s="168" t="s">
        <v>322</v>
      </c>
      <c r="G127" s="169" t="s">
        <v>285</v>
      </c>
      <c r="H127" s="170">
        <v>94.87</v>
      </c>
      <c r="I127" s="171"/>
      <c r="J127" s="172">
        <f>ROUND(I127*H127,2)</f>
        <v>0</v>
      </c>
      <c r="K127" s="173"/>
      <c r="L127" s="39"/>
      <c r="M127" s="174" t="s">
        <v>19</v>
      </c>
      <c r="N127" s="175" t="s">
        <v>46</v>
      </c>
      <c r="O127" s="64"/>
      <c r="P127" s="176">
        <f>O127*H127</f>
        <v>0</v>
      </c>
      <c r="Q127" s="176">
        <v>0.000856935</v>
      </c>
      <c r="R127" s="176">
        <f>Q127*H127</f>
        <v>0.08129742345</v>
      </c>
      <c r="S127" s="176">
        <v>0</v>
      </c>
      <c r="T127" s="17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8" t="s">
        <v>168</v>
      </c>
      <c r="AT127" s="178" t="s">
        <v>164</v>
      </c>
      <c r="AU127" s="178" t="s">
        <v>85</v>
      </c>
      <c r="AY127" s="17" t="s">
        <v>163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7" t="s">
        <v>83</v>
      </c>
      <c r="BK127" s="179">
        <f>ROUND(I127*H127,2)</f>
        <v>0</v>
      </c>
      <c r="BL127" s="17" t="s">
        <v>168</v>
      </c>
      <c r="BM127" s="178" t="s">
        <v>488</v>
      </c>
    </row>
    <row r="128" spans="1:47" s="2" customFormat="1" ht="12">
      <c r="A128" s="34"/>
      <c r="B128" s="35"/>
      <c r="C128" s="36"/>
      <c r="D128" s="197" t="s">
        <v>267</v>
      </c>
      <c r="E128" s="36"/>
      <c r="F128" s="198" t="s">
        <v>324</v>
      </c>
      <c r="G128" s="36"/>
      <c r="H128" s="36"/>
      <c r="I128" s="182"/>
      <c r="J128" s="36"/>
      <c r="K128" s="36"/>
      <c r="L128" s="39"/>
      <c r="M128" s="183"/>
      <c r="N128" s="184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267</v>
      </c>
      <c r="AU128" s="17" t="s">
        <v>85</v>
      </c>
    </row>
    <row r="129" spans="2:51" s="13" customFormat="1" ht="12">
      <c r="B129" s="199"/>
      <c r="C129" s="200"/>
      <c r="D129" s="180" t="s">
        <v>269</v>
      </c>
      <c r="E129" s="201" t="s">
        <v>19</v>
      </c>
      <c r="F129" s="202" t="s">
        <v>486</v>
      </c>
      <c r="G129" s="200"/>
      <c r="H129" s="203">
        <v>72.15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269</v>
      </c>
      <c r="AU129" s="209" t="s">
        <v>85</v>
      </c>
      <c r="AV129" s="13" t="s">
        <v>85</v>
      </c>
      <c r="AW129" s="13" t="s">
        <v>37</v>
      </c>
      <c r="AX129" s="13" t="s">
        <v>75</v>
      </c>
      <c r="AY129" s="209" t="s">
        <v>163</v>
      </c>
    </row>
    <row r="130" spans="2:51" s="13" customFormat="1" ht="12">
      <c r="B130" s="199"/>
      <c r="C130" s="200"/>
      <c r="D130" s="180" t="s">
        <v>269</v>
      </c>
      <c r="E130" s="201" t="s">
        <v>19</v>
      </c>
      <c r="F130" s="202" t="s">
        <v>487</v>
      </c>
      <c r="G130" s="200"/>
      <c r="H130" s="203">
        <v>22.72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269</v>
      </c>
      <c r="AU130" s="209" t="s">
        <v>85</v>
      </c>
      <c r="AV130" s="13" t="s">
        <v>85</v>
      </c>
      <c r="AW130" s="13" t="s">
        <v>37</v>
      </c>
      <c r="AX130" s="13" t="s">
        <v>75</v>
      </c>
      <c r="AY130" s="209" t="s">
        <v>163</v>
      </c>
    </row>
    <row r="131" spans="2:51" s="14" customFormat="1" ht="12">
      <c r="B131" s="210"/>
      <c r="C131" s="211"/>
      <c r="D131" s="180" t="s">
        <v>269</v>
      </c>
      <c r="E131" s="212" t="s">
        <v>19</v>
      </c>
      <c r="F131" s="213" t="s">
        <v>271</v>
      </c>
      <c r="G131" s="211"/>
      <c r="H131" s="214">
        <v>94.87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269</v>
      </c>
      <c r="AU131" s="220" t="s">
        <v>85</v>
      </c>
      <c r="AV131" s="14" t="s">
        <v>168</v>
      </c>
      <c r="AW131" s="14" t="s">
        <v>37</v>
      </c>
      <c r="AX131" s="14" t="s">
        <v>83</v>
      </c>
      <c r="AY131" s="220" t="s">
        <v>163</v>
      </c>
    </row>
    <row r="132" spans="1:65" s="2" customFormat="1" ht="44.25" customHeight="1">
      <c r="A132" s="34"/>
      <c r="B132" s="35"/>
      <c r="C132" s="166" t="s">
        <v>246</v>
      </c>
      <c r="D132" s="166" t="s">
        <v>164</v>
      </c>
      <c r="E132" s="167" t="s">
        <v>489</v>
      </c>
      <c r="F132" s="168" t="s">
        <v>490</v>
      </c>
      <c r="G132" s="169" t="s">
        <v>328</v>
      </c>
      <c r="H132" s="170">
        <v>2.6</v>
      </c>
      <c r="I132" s="171"/>
      <c r="J132" s="172">
        <f>ROUND(I132*H132,2)</f>
        <v>0</v>
      </c>
      <c r="K132" s="173"/>
      <c r="L132" s="39"/>
      <c r="M132" s="174" t="s">
        <v>19</v>
      </c>
      <c r="N132" s="175" t="s">
        <v>46</v>
      </c>
      <c r="O132" s="64"/>
      <c r="P132" s="176">
        <f>O132*H132</f>
        <v>0</v>
      </c>
      <c r="Q132" s="176">
        <v>1.095275</v>
      </c>
      <c r="R132" s="176">
        <f>Q132*H132</f>
        <v>2.847715</v>
      </c>
      <c r="S132" s="176">
        <v>0</v>
      </c>
      <c r="T132" s="17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8" t="s">
        <v>168</v>
      </c>
      <c r="AT132" s="178" t="s">
        <v>164</v>
      </c>
      <c r="AU132" s="178" t="s">
        <v>85</v>
      </c>
      <c r="AY132" s="17" t="s">
        <v>163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7" t="s">
        <v>83</v>
      </c>
      <c r="BK132" s="179">
        <f>ROUND(I132*H132,2)</f>
        <v>0</v>
      </c>
      <c r="BL132" s="17" t="s">
        <v>168</v>
      </c>
      <c r="BM132" s="178" t="s">
        <v>491</v>
      </c>
    </row>
    <row r="133" spans="1:47" s="2" customFormat="1" ht="12">
      <c r="A133" s="34"/>
      <c r="B133" s="35"/>
      <c r="C133" s="36"/>
      <c r="D133" s="197" t="s">
        <v>267</v>
      </c>
      <c r="E133" s="36"/>
      <c r="F133" s="198" t="s">
        <v>492</v>
      </c>
      <c r="G133" s="36"/>
      <c r="H133" s="36"/>
      <c r="I133" s="182"/>
      <c r="J133" s="36"/>
      <c r="K133" s="36"/>
      <c r="L133" s="39"/>
      <c r="M133" s="183"/>
      <c r="N133" s="184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267</v>
      </c>
      <c r="AU133" s="17" t="s">
        <v>85</v>
      </c>
    </row>
    <row r="134" spans="2:51" s="13" customFormat="1" ht="12">
      <c r="B134" s="199"/>
      <c r="C134" s="200"/>
      <c r="D134" s="180" t="s">
        <v>269</v>
      </c>
      <c r="E134" s="201" t="s">
        <v>19</v>
      </c>
      <c r="F134" s="202" t="s">
        <v>493</v>
      </c>
      <c r="G134" s="200"/>
      <c r="H134" s="203">
        <v>1.55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269</v>
      </c>
      <c r="AU134" s="209" t="s">
        <v>85</v>
      </c>
      <c r="AV134" s="13" t="s">
        <v>85</v>
      </c>
      <c r="AW134" s="13" t="s">
        <v>37</v>
      </c>
      <c r="AX134" s="13" t="s">
        <v>75</v>
      </c>
      <c r="AY134" s="209" t="s">
        <v>163</v>
      </c>
    </row>
    <row r="135" spans="2:51" s="13" customFormat="1" ht="12">
      <c r="B135" s="199"/>
      <c r="C135" s="200"/>
      <c r="D135" s="180" t="s">
        <v>269</v>
      </c>
      <c r="E135" s="201" t="s">
        <v>19</v>
      </c>
      <c r="F135" s="202" t="s">
        <v>494</v>
      </c>
      <c r="G135" s="200"/>
      <c r="H135" s="203">
        <v>1.05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269</v>
      </c>
      <c r="AU135" s="209" t="s">
        <v>85</v>
      </c>
      <c r="AV135" s="13" t="s">
        <v>85</v>
      </c>
      <c r="AW135" s="13" t="s">
        <v>37</v>
      </c>
      <c r="AX135" s="13" t="s">
        <v>75</v>
      </c>
      <c r="AY135" s="209" t="s">
        <v>163</v>
      </c>
    </row>
    <row r="136" spans="2:51" s="14" customFormat="1" ht="12">
      <c r="B136" s="210"/>
      <c r="C136" s="211"/>
      <c r="D136" s="180" t="s">
        <v>269</v>
      </c>
      <c r="E136" s="212" t="s">
        <v>19</v>
      </c>
      <c r="F136" s="213" t="s">
        <v>271</v>
      </c>
      <c r="G136" s="211"/>
      <c r="H136" s="214">
        <v>2.6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269</v>
      </c>
      <c r="AU136" s="220" t="s">
        <v>85</v>
      </c>
      <c r="AV136" s="14" t="s">
        <v>168</v>
      </c>
      <c r="AW136" s="14" t="s">
        <v>37</v>
      </c>
      <c r="AX136" s="14" t="s">
        <v>83</v>
      </c>
      <c r="AY136" s="220" t="s">
        <v>163</v>
      </c>
    </row>
    <row r="137" spans="1:65" s="2" customFormat="1" ht="44.25" customHeight="1">
      <c r="A137" s="34"/>
      <c r="B137" s="35"/>
      <c r="C137" s="166" t="s">
        <v>410</v>
      </c>
      <c r="D137" s="166" t="s">
        <v>164</v>
      </c>
      <c r="E137" s="167" t="s">
        <v>495</v>
      </c>
      <c r="F137" s="168" t="s">
        <v>496</v>
      </c>
      <c r="G137" s="169" t="s">
        <v>328</v>
      </c>
      <c r="H137" s="170">
        <v>0.735</v>
      </c>
      <c r="I137" s="171"/>
      <c r="J137" s="172">
        <f>ROUND(I137*H137,2)</f>
        <v>0</v>
      </c>
      <c r="K137" s="173"/>
      <c r="L137" s="39"/>
      <c r="M137" s="174" t="s">
        <v>19</v>
      </c>
      <c r="N137" s="175" t="s">
        <v>46</v>
      </c>
      <c r="O137" s="64"/>
      <c r="P137" s="176">
        <f>O137*H137</f>
        <v>0</v>
      </c>
      <c r="Q137" s="176">
        <v>1.03955</v>
      </c>
      <c r="R137" s="176">
        <f>Q137*H137</f>
        <v>0.7640692499999999</v>
      </c>
      <c r="S137" s="176">
        <v>0</v>
      </c>
      <c r="T137" s="17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8" t="s">
        <v>168</v>
      </c>
      <c r="AT137" s="178" t="s">
        <v>164</v>
      </c>
      <c r="AU137" s="178" t="s">
        <v>85</v>
      </c>
      <c r="AY137" s="17" t="s">
        <v>163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83</v>
      </c>
      <c r="BK137" s="179">
        <f>ROUND(I137*H137,2)</f>
        <v>0</v>
      </c>
      <c r="BL137" s="17" t="s">
        <v>168</v>
      </c>
      <c r="BM137" s="178" t="s">
        <v>497</v>
      </c>
    </row>
    <row r="138" spans="1:47" s="2" customFormat="1" ht="12">
      <c r="A138" s="34"/>
      <c r="B138" s="35"/>
      <c r="C138" s="36"/>
      <c r="D138" s="197" t="s">
        <v>267</v>
      </c>
      <c r="E138" s="36"/>
      <c r="F138" s="198" t="s">
        <v>498</v>
      </c>
      <c r="G138" s="36"/>
      <c r="H138" s="36"/>
      <c r="I138" s="182"/>
      <c r="J138" s="36"/>
      <c r="K138" s="36"/>
      <c r="L138" s="39"/>
      <c r="M138" s="183"/>
      <c r="N138" s="184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267</v>
      </c>
      <c r="AU138" s="17" t="s">
        <v>85</v>
      </c>
    </row>
    <row r="139" spans="2:51" s="13" customFormat="1" ht="12">
      <c r="B139" s="199"/>
      <c r="C139" s="200"/>
      <c r="D139" s="180" t="s">
        <v>269</v>
      </c>
      <c r="E139" s="201" t="s">
        <v>19</v>
      </c>
      <c r="F139" s="202" t="s">
        <v>499</v>
      </c>
      <c r="G139" s="200"/>
      <c r="H139" s="203">
        <v>0.735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269</v>
      </c>
      <c r="AU139" s="209" t="s">
        <v>85</v>
      </c>
      <c r="AV139" s="13" t="s">
        <v>85</v>
      </c>
      <c r="AW139" s="13" t="s">
        <v>37</v>
      </c>
      <c r="AX139" s="13" t="s">
        <v>75</v>
      </c>
      <c r="AY139" s="209" t="s">
        <v>163</v>
      </c>
    </row>
    <row r="140" spans="2:51" s="14" customFormat="1" ht="12">
      <c r="B140" s="210"/>
      <c r="C140" s="211"/>
      <c r="D140" s="180" t="s">
        <v>269</v>
      </c>
      <c r="E140" s="212" t="s">
        <v>19</v>
      </c>
      <c r="F140" s="213" t="s">
        <v>271</v>
      </c>
      <c r="G140" s="211"/>
      <c r="H140" s="214">
        <v>0.735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269</v>
      </c>
      <c r="AU140" s="220" t="s">
        <v>85</v>
      </c>
      <c r="AV140" s="14" t="s">
        <v>168</v>
      </c>
      <c r="AW140" s="14" t="s">
        <v>37</v>
      </c>
      <c r="AX140" s="14" t="s">
        <v>83</v>
      </c>
      <c r="AY140" s="220" t="s">
        <v>163</v>
      </c>
    </row>
    <row r="141" spans="1:65" s="2" customFormat="1" ht="16.5" customHeight="1">
      <c r="A141" s="34"/>
      <c r="B141" s="35"/>
      <c r="C141" s="166" t="s">
        <v>176</v>
      </c>
      <c r="D141" s="166" t="s">
        <v>164</v>
      </c>
      <c r="E141" s="167" t="s">
        <v>339</v>
      </c>
      <c r="F141" s="168" t="s">
        <v>340</v>
      </c>
      <c r="G141" s="169" t="s">
        <v>341</v>
      </c>
      <c r="H141" s="170">
        <v>2.6</v>
      </c>
      <c r="I141" s="171"/>
      <c r="J141" s="172">
        <f>ROUND(I141*H141,2)</f>
        <v>0</v>
      </c>
      <c r="K141" s="173"/>
      <c r="L141" s="39"/>
      <c r="M141" s="174" t="s">
        <v>19</v>
      </c>
      <c r="N141" s="175" t="s">
        <v>46</v>
      </c>
      <c r="O141" s="6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8" t="s">
        <v>168</v>
      </c>
      <c r="AT141" s="178" t="s">
        <v>164</v>
      </c>
      <c r="AU141" s="178" t="s">
        <v>85</v>
      </c>
      <c r="AY141" s="17" t="s">
        <v>163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7" t="s">
        <v>83</v>
      </c>
      <c r="BK141" s="179">
        <f>ROUND(I141*H141,2)</f>
        <v>0</v>
      </c>
      <c r="BL141" s="17" t="s">
        <v>168</v>
      </c>
      <c r="BM141" s="178" t="s">
        <v>500</v>
      </c>
    </row>
    <row r="142" spans="1:47" s="2" customFormat="1" ht="19.2">
      <c r="A142" s="34"/>
      <c r="B142" s="35"/>
      <c r="C142" s="36"/>
      <c r="D142" s="180" t="s">
        <v>170</v>
      </c>
      <c r="E142" s="36"/>
      <c r="F142" s="181" t="s">
        <v>501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170</v>
      </c>
      <c r="AU142" s="17" t="s">
        <v>85</v>
      </c>
    </row>
    <row r="143" spans="2:51" s="13" customFormat="1" ht="12">
      <c r="B143" s="199"/>
      <c r="C143" s="200"/>
      <c r="D143" s="180" t="s">
        <v>269</v>
      </c>
      <c r="E143" s="201" t="s">
        <v>19</v>
      </c>
      <c r="F143" s="202" t="s">
        <v>502</v>
      </c>
      <c r="G143" s="200"/>
      <c r="H143" s="203">
        <v>2.6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269</v>
      </c>
      <c r="AU143" s="209" t="s">
        <v>85</v>
      </c>
      <c r="AV143" s="13" t="s">
        <v>85</v>
      </c>
      <c r="AW143" s="13" t="s">
        <v>37</v>
      </c>
      <c r="AX143" s="13" t="s">
        <v>75</v>
      </c>
      <c r="AY143" s="209" t="s">
        <v>163</v>
      </c>
    </row>
    <row r="144" spans="2:51" s="14" customFormat="1" ht="12">
      <c r="B144" s="210"/>
      <c r="C144" s="211"/>
      <c r="D144" s="180" t="s">
        <v>269</v>
      </c>
      <c r="E144" s="212" t="s">
        <v>19</v>
      </c>
      <c r="F144" s="213" t="s">
        <v>271</v>
      </c>
      <c r="G144" s="211"/>
      <c r="H144" s="214">
        <v>2.6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269</v>
      </c>
      <c r="AU144" s="220" t="s">
        <v>85</v>
      </c>
      <c r="AV144" s="14" t="s">
        <v>168</v>
      </c>
      <c r="AW144" s="14" t="s">
        <v>37</v>
      </c>
      <c r="AX144" s="14" t="s">
        <v>83</v>
      </c>
      <c r="AY144" s="220" t="s">
        <v>163</v>
      </c>
    </row>
    <row r="145" spans="1:65" s="2" customFormat="1" ht="16.5" customHeight="1">
      <c r="A145" s="34"/>
      <c r="B145" s="35"/>
      <c r="C145" s="166" t="s">
        <v>395</v>
      </c>
      <c r="D145" s="166" t="s">
        <v>164</v>
      </c>
      <c r="E145" s="167" t="s">
        <v>346</v>
      </c>
      <c r="F145" s="168" t="s">
        <v>340</v>
      </c>
      <c r="G145" s="169" t="s">
        <v>341</v>
      </c>
      <c r="H145" s="170">
        <v>24</v>
      </c>
      <c r="I145" s="171"/>
      <c r="J145" s="172">
        <f>ROUND(I145*H145,2)</f>
        <v>0</v>
      </c>
      <c r="K145" s="173"/>
      <c r="L145" s="39"/>
      <c r="M145" s="174" t="s">
        <v>19</v>
      </c>
      <c r="N145" s="175" t="s">
        <v>46</v>
      </c>
      <c r="O145" s="64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8" t="s">
        <v>168</v>
      </c>
      <c r="AT145" s="178" t="s">
        <v>164</v>
      </c>
      <c r="AU145" s="178" t="s">
        <v>85</v>
      </c>
      <c r="AY145" s="17" t="s">
        <v>163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83</v>
      </c>
      <c r="BK145" s="179">
        <f>ROUND(I145*H145,2)</f>
        <v>0</v>
      </c>
      <c r="BL145" s="17" t="s">
        <v>168</v>
      </c>
      <c r="BM145" s="178" t="s">
        <v>503</v>
      </c>
    </row>
    <row r="146" spans="1:47" s="2" customFormat="1" ht="28.8">
      <c r="A146" s="34"/>
      <c r="B146" s="35"/>
      <c r="C146" s="36"/>
      <c r="D146" s="180" t="s">
        <v>170</v>
      </c>
      <c r="E146" s="36"/>
      <c r="F146" s="181" t="s">
        <v>504</v>
      </c>
      <c r="G146" s="36"/>
      <c r="H146" s="36"/>
      <c r="I146" s="182"/>
      <c r="J146" s="36"/>
      <c r="K146" s="36"/>
      <c r="L146" s="39"/>
      <c r="M146" s="183"/>
      <c r="N146" s="184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170</v>
      </c>
      <c r="AU146" s="17" t="s">
        <v>85</v>
      </c>
    </row>
    <row r="147" spans="2:51" s="13" customFormat="1" ht="12">
      <c r="B147" s="199"/>
      <c r="C147" s="200"/>
      <c r="D147" s="180" t="s">
        <v>269</v>
      </c>
      <c r="E147" s="201" t="s">
        <v>19</v>
      </c>
      <c r="F147" s="202" t="s">
        <v>505</v>
      </c>
      <c r="G147" s="200"/>
      <c r="H147" s="203">
        <v>24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269</v>
      </c>
      <c r="AU147" s="209" t="s">
        <v>85</v>
      </c>
      <c r="AV147" s="13" t="s">
        <v>85</v>
      </c>
      <c r="AW147" s="13" t="s">
        <v>37</v>
      </c>
      <c r="AX147" s="13" t="s">
        <v>75</v>
      </c>
      <c r="AY147" s="209" t="s">
        <v>163</v>
      </c>
    </row>
    <row r="148" spans="2:51" s="14" customFormat="1" ht="12">
      <c r="B148" s="210"/>
      <c r="C148" s="211"/>
      <c r="D148" s="180" t="s">
        <v>269</v>
      </c>
      <c r="E148" s="212" t="s">
        <v>19</v>
      </c>
      <c r="F148" s="213" t="s">
        <v>271</v>
      </c>
      <c r="G148" s="211"/>
      <c r="H148" s="214">
        <v>24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269</v>
      </c>
      <c r="AU148" s="220" t="s">
        <v>85</v>
      </c>
      <c r="AV148" s="14" t="s">
        <v>168</v>
      </c>
      <c r="AW148" s="14" t="s">
        <v>37</v>
      </c>
      <c r="AX148" s="14" t="s">
        <v>83</v>
      </c>
      <c r="AY148" s="220" t="s">
        <v>163</v>
      </c>
    </row>
    <row r="149" spans="1:65" s="2" customFormat="1" ht="16.5" customHeight="1">
      <c r="A149" s="34"/>
      <c r="B149" s="35"/>
      <c r="C149" s="166" t="s">
        <v>360</v>
      </c>
      <c r="D149" s="166" t="s">
        <v>164</v>
      </c>
      <c r="E149" s="167" t="s">
        <v>506</v>
      </c>
      <c r="F149" s="168" t="s">
        <v>335</v>
      </c>
      <c r="G149" s="169" t="s">
        <v>336</v>
      </c>
      <c r="H149" s="170">
        <v>72</v>
      </c>
      <c r="I149" s="171"/>
      <c r="J149" s="172">
        <f>ROUND(I149*H149,2)</f>
        <v>0</v>
      </c>
      <c r="K149" s="173"/>
      <c r="L149" s="39"/>
      <c r="M149" s="174" t="s">
        <v>19</v>
      </c>
      <c r="N149" s="175" t="s">
        <v>46</v>
      </c>
      <c r="O149" s="64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8" t="s">
        <v>168</v>
      </c>
      <c r="AT149" s="178" t="s">
        <v>164</v>
      </c>
      <c r="AU149" s="178" t="s">
        <v>85</v>
      </c>
      <c r="AY149" s="17" t="s">
        <v>163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7" t="s">
        <v>83</v>
      </c>
      <c r="BK149" s="179">
        <f>ROUND(I149*H149,2)</f>
        <v>0</v>
      </c>
      <c r="BL149" s="17" t="s">
        <v>168</v>
      </c>
      <c r="BM149" s="178" t="s">
        <v>507</v>
      </c>
    </row>
    <row r="150" spans="1:47" s="2" customFormat="1" ht="28.8">
      <c r="A150" s="34"/>
      <c r="B150" s="35"/>
      <c r="C150" s="36"/>
      <c r="D150" s="180" t="s">
        <v>170</v>
      </c>
      <c r="E150" s="36"/>
      <c r="F150" s="181" t="s">
        <v>508</v>
      </c>
      <c r="G150" s="36"/>
      <c r="H150" s="36"/>
      <c r="I150" s="182"/>
      <c r="J150" s="36"/>
      <c r="K150" s="36"/>
      <c r="L150" s="39"/>
      <c r="M150" s="183"/>
      <c r="N150" s="184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170</v>
      </c>
      <c r="AU150" s="17" t="s">
        <v>85</v>
      </c>
    </row>
    <row r="151" spans="2:51" s="13" customFormat="1" ht="12">
      <c r="B151" s="199"/>
      <c r="C151" s="200"/>
      <c r="D151" s="180" t="s">
        <v>269</v>
      </c>
      <c r="E151" s="201" t="s">
        <v>19</v>
      </c>
      <c r="F151" s="202" t="s">
        <v>509</v>
      </c>
      <c r="G151" s="200"/>
      <c r="H151" s="203">
        <v>72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269</v>
      </c>
      <c r="AU151" s="209" t="s">
        <v>85</v>
      </c>
      <c r="AV151" s="13" t="s">
        <v>85</v>
      </c>
      <c r="AW151" s="13" t="s">
        <v>37</v>
      </c>
      <c r="AX151" s="13" t="s">
        <v>75</v>
      </c>
      <c r="AY151" s="209" t="s">
        <v>163</v>
      </c>
    </row>
    <row r="152" spans="2:51" s="14" customFormat="1" ht="12">
      <c r="B152" s="210"/>
      <c r="C152" s="211"/>
      <c r="D152" s="180" t="s">
        <v>269</v>
      </c>
      <c r="E152" s="212" t="s">
        <v>19</v>
      </c>
      <c r="F152" s="213" t="s">
        <v>271</v>
      </c>
      <c r="G152" s="211"/>
      <c r="H152" s="214">
        <v>72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269</v>
      </c>
      <c r="AU152" s="220" t="s">
        <v>85</v>
      </c>
      <c r="AV152" s="14" t="s">
        <v>168</v>
      </c>
      <c r="AW152" s="14" t="s">
        <v>37</v>
      </c>
      <c r="AX152" s="14" t="s">
        <v>83</v>
      </c>
      <c r="AY152" s="220" t="s">
        <v>163</v>
      </c>
    </row>
    <row r="153" spans="2:63" s="11" customFormat="1" ht="22.95" customHeight="1">
      <c r="B153" s="152"/>
      <c r="C153" s="153"/>
      <c r="D153" s="154" t="s">
        <v>74</v>
      </c>
      <c r="E153" s="195" t="s">
        <v>168</v>
      </c>
      <c r="F153" s="195" t="s">
        <v>350</v>
      </c>
      <c r="G153" s="153"/>
      <c r="H153" s="153"/>
      <c r="I153" s="156"/>
      <c r="J153" s="196">
        <f>BK153</f>
        <v>0</v>
      </c>
      <c r="K153" s="153"/>
      <c r="L153" s="158"/>
      <c r="M153" s="159"/>
      <c r="N153" s="160"/>
      <c r="O153" s="160"/>
      <c r="P153" s="161">
        <f>SUM(P154:P183)</f>
        <v>0</v>
      </c>
      <c r="Q153" s="160"/>
      <c r="R153" s="161">
        <f>SUM(R154:R183)</f>
        <v>283.316726</v>
      </c>
      <c r="S153" s="160"/>
      <c r="T153" s="162">
        <f>SUM(T154:T183)</f>
        <v>0</v>
      </c>
      <c r="AR153" s="163" t="s">
        <v>83</v>
      </c>
      <c r="AT153" s="164" t="s">
        <v>74</v>
      </c>
      <c r="AU153" s="164" t="s">
        <v>83</v>
      </c>
      <c r="AY153" s="163" t="s">
        <v>163</v>
      </c>
      <c r="BK153" s="165">
        <f>SUM(BK154:BK183)</f>
        <v>0</v>
      </c>
    </row>
    <row r="154" spans="1:65" s="2" customFormat="1" ht="21.75" customHeight="1">
      <c r="A154" s="34"/>
      <c r="B154" s="35"/>
      <c r="C154" s="166" t="s">
        <v>400</v>
      </c>
      <c r="D154" s="166" t="s">
        <v>164</v>
      </c>
      <c r="E154" s="167" t="s">
        <v>510</v>
      </c>
      <c r="F154" s="168" t="s">
        <v>511</v>
      </c>
      <c r="G154" s="169" t="s">
        <v>285</v>
      </c>
      <c r="H154" s="170">
        <v>276</v>
      </c>
      <c r="I154" s="171"/>
      <c r="J154" s="172">
        <f>ROUND(I154*H154,2)</f>
        <v>0</v>
      </c>
      <c r="K154" s="173"/>
      <c r="L154" s="39"/>
      <c r="M154" s="174" t="s">
        <v>19</v>
      </c>
      <c r="N154" s="175" t="s">
        <v>46</v>
      </c>
      <c r="O154" s="64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8" t="s">
        <v>168</v>
      </c>
      <c r="AT154" s="178" t="s">
        <v>164</v>
      </c>
      <c r="AU154" s="178" t="s">
        <v>85</v>
      </c>
      <c r="AY154" s="17" t="s">
        <v>163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7" t="s">
        <v>83</v>
      </c>
      <c r="BK154" s="179">
        <f>ROUND(I154*H154,2)</f>
        <v>0</v>
      </c>
      <c r="BL154" s="17" t="s">
        <v>168</v>
      </c>
      <c r="BM154" s="178" t="s">
        <v>512</v>
      </c>
    </row>
    <row r="155" spans="1:47" s="2" customFormat="1" ht="12">
      <c r="A155" s="34"/>
      <c r="B155" s="35"/>
      <c r="C155" s="36"/>
      <c r="D155" s="197" t="s">
        <v>267</v>
      </c>
      <c r="E155" s="36"/>
      <c r="F155" s="198" t="s">
        <v>513</v>
      </c>
      <c r="G155" s="36"/>
      <c r="H155" s="36"/>
      <c r="I155" s="182"/>
      <c r="J155" s="36"/>
      <c r="K155" s="36"/>
      <c r="L155" s="39"/>
      <c r="M155" s="183"/>
      <c r="N155" s="184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267</v>
      </c>
      <c r="AU155" s="17" t="s">
        <v>85</v>
      </c>
    </row>
    <row r="156" spans="2:51" s="13" customFormat="1" ht="12">
      <c r="B156" s="199"/>
      <c r="C156" s="200"/>
      <c r="D156" s="180" t="s">
        <v>269</v>
      </c>
      <c r="E156" s="201" t="s">
        <v>19</v>
      </c>
      <c r="F156" s="202" t="s">
        <v>514</v>
      </c>
      <c r="G156" s="200"/>
      <c r="H156" s="203">
        <v>276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269</v>
      </c>
      <c r="AU156" s="209" t="s">
        <v>85</v>
      </c>
      <c r="AV156" s="13" t="s">
        <v>85</v>
      </c>
      <c r="AW156" s="13" t="s">
        <v>37</v>
      </c>
      <c r="AX156" s="13" t="s">
        <v>75</v>
      </c>
      <c r="AY156" s="209" t="s">
        <v>163</v>
      </c>
    </row>
    <row r="157" spans="2:51" s="14" customFormat="1" ht="12">
      <c r="B157" s="210"/>
      <c r="C157" s="211"/>
      <c r="D157" s="180" t="s">
        <v>269</v>
      </c>
      <c r="E157" s="212" t="s">
        <v>19</v>
      </c>
      <c r="F157" s="213" t="s">
        <v>271</v>
      </c>
      <c r="G157" s="211"/>
      <c r="H157" s="214">
        <v>276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269</v>
      </c>
      <c r="AU157" s="220" t="s">
        <v>85</v>
      </c>
      <c r="AV157" s="14" t="s">
        <v>168</v>
      </c>
      <c r="AW157" s="14" t="s">
        <v>37</v>
      </c>
      <c r="AX157" s="14" t="s">
        <v>83</v>
      </c>
      <c r="AY157" s="220" t="s">
        <v>163</v>
      </c>
    </row>
    <row r="158" spans="1:65" s="2" customFormat="1" ht="24.15" customHeight="1">
      <c r="A158" s="34"/>
      <c r="B158" s="35"/>
      <c r="C158" s="166" t="s">
        <v>189</v>
      </c>
      <c r="D158" s="166" t="s">
        <v>164</v>
      </c>
      <c r="E158" s="167" t="s">
        <v>515</v>
      </c>
      <c r="F158" s="168" t="s">
        <v>516</v>
      </c>
      <c r="G158" s="169" t="s">
        <v>265</v>
      </c>
      <c r="H158" s="170">
        <v>4.502</v>
      </c>
      <c r="I158" s="171"/>
      <c r="J158" s="172">
        <f>ROUND(I158*H158,2)</f>
        <v>0</v>
      </c>
      <c r="K158" s="173"/>
      <c r="L158" s="39"/>
      <c r="M158" s="174" t="s">
        <v>19</v>
      </c>
      <c r="N158" s="175" t="s">
        <v>46</v>
      </c>
      <c r="O158" s="64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8" t="s">
        <v>168</v>
      </c>
      <c r="AT158" s="178" t="s">
        <v>164</v>
      </c>
      <c r="AU158" s="178" t="s">
        <v>85</v>
      </c>
      <c r="AY158" s="17" t="s">
        <v>163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7" t="s">
        <v>83</v>
      </c>
      <c r="BK158" s="179">
        <f>ROUND(I158*H158,2)</f>
        <v>0</v>
      </c>
      <c r="BL158" s="17" t="s">
        <v>168</v>
      </c>
      <c r="BM158" s="178" t="s">
        <v>517</v>
      </c>
    </row>
    <row r="159" spans="2:51" s="13" customFormat="1" ht="12">
      <c r="B159" s="199"/>
      <c r="C159" s="200"/>
      <c r="D159" s="180" t="s">
        <v>269</v>
      </c>
      <c r="E159" s="201" t="s">
        <v>19</v>
      </c>
      <c r="F159" s="202" t="s">
        <v>518</v>
      </c>
      <c r="G159" s="200"/>
      <c r="H159" s="203">
        <v>2.942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3" customFormat="1" ht="12">
      <c r="B160" s="199"/>
      <c r="C160" s="200"/>
      <c r="D160" s="180" t="s">
        <v>269</v>
      </c>
      <c r="E160" s="201" t="s">
        <v>19</v>
      </c>
      <c r="F160" s="202" t="s">
        <v>519</v>
      </c>
      <c r="G160" s="200"/>
      <c r="H160" s="203">
        <v>1.56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269</v>
      </c>
      <c r="AU160" s="209" t="s">
        <v>85</v>
      </c>
      <c r="AV160" s="13" t="s">
        <v>85</v>
      </c>
      <c r="AW160" s="13" t="s">
        <v>37</v>
      </c>
      <c r="AX160" s="13" t="s">
        <v>75</v>
      </c>
      <c r="AY160" s="209" t="s">
        <v>163</v>
      </c>
    </row>
    <row r="161" spans="2:51" s="14" customFormat="1" ht="12">
      <c r="B161" s="210"/>
      <c r="C161" s="211"/>
      <c r="D161" s="180" t="s">
        <v>269</v>
      </c>
      <c r="E161" s="212" t="s">
        <v>19</v>
      </c>
      <c r="F161" s="213" t="s">
        <v>271</v>
      </c>
      <c r="G161" s="211"/>
      <c r="H161" s="214">
        <v>4.502000000000001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269</v>
      </c>
      <c r="AU161" s="220" t="s">
        <v>85</v>
      </c>
      <c r="AV161" s="14" t="s">
        <v>168</v>
      </c>
      <c r="AW161" s="14" t="s">
        <v>37</v>
      </c>
      <c r="AX161" s="14" t="s">
        <v>83</v>
      </c>
      <c r="AY161" s="220" t="s">
        <v>163</v>
      </c>
    </row>
    <row r="162" spans="1:65" s="2" customFormat="1" ht="24.15" customHeight="1">
      <c r="A162" s="34"/>
      <c r="B162" s="35"/>
      <c r="C162" s="166" t="s">
        <v>203</v>
      </c>
      <c r="D162" s="166" t="s">
        <v>164</v>
      </c>
      <c r="E162" s="167" t="s">
        <v>351</v>
      </c>
      <c r="F162" s="168" t="s">
        <v>352</v>
      </c>
      <c r="G162" s="169" t="s">
        <v>265</v>
      </c>
      <c r="H162" s="170">
        <v>55.043</v>
      </c>
      <c r="I162" s="171"/>
      <c r="J162" s="172">
        <f>ROUND(I162*H162,2)</f>
        <v>0</v>
      </c>
      <c r="K162" s="173"/>
      <c r="L162" s="39"/>
      <c r="M162" s="174" t="s">
        <v>19</v>
      </c>
      <c r="N162" s="175" t="s">
        <v>46</v>
      </c>
      <c r="O162" s="64"/>
      <c r="P162" s="176">
        <f>O162*H162</f>
        <v>0</v>
      </c>
      <c r="Q162" s="176">
        <v>2.002</v>
      </c>
      <c r="R162" s="176">
        <f>Q162*H162</f>
        <v>110.19608599999998</v>
      </c>
      <c r="S162" s="176">
        <v>0</v>
      </c>
      <c r="T162" s="17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8" t="s">
        <v>168</v>
      </c>
      <c r="AT162" s="178" t="s">
        <v>164</v>
      </c>
      <c r="AU162" s="178" t="s">
        <v>85</v>
      </c>
      <c r="AY162" s="17" t="s">
        <v>163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7" t="s">
        <v>83</v>
      </c>
      <c r="BK162" s="179">
        <f>ROUND(I162*H162,2)</f>
        <v>0</v>
      </c>
      <c r="BL162" s="17" t="s">
        <v>168</v>
      </c>
      <c r="BM162" s="178" t="s">
        <v>520</v>
      </c>
    </row>
    <row r="163" spans="1:47" s="2" customFormat="1" ht="12">
      <c r="A163" s="34"/>
      <c r="B163" s="35"/>
      <c r="C163" s="36"/>
      <c r="D163" s="197" t="s">
        <v>267</v>
      </c>
      <c r="E163" s="36"/>
      <c r="F163" s="198" t="s">
        <v>354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267</v>
      </c>
      <c r="AU163" s="17" t="s">
        <v>85</v>
      </c>
    </row>
    <row r="164" spans="2:51" s="13" customFormat="1" ht="12">
      <c r="B164" s="199"/>
      <c r="C164" s="200"/>
      <c r="D164" s="180" t="s">
        <v>269</v>
      </c>
      <c r="E164" s="201" t="s">
        <v>19</v>
      </c>
      <c r="F164" s="202" t="s">
        <v>521</v>
      </c>
      <c r="G164" s="200"/>
      <c r="H164" s="203">
        <v>55.043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269</v>
      </c>
      <c r="AU164" s="209" t="s">
        <v>85</v>
      </c>
      <c r="AV164" s="13" t="s">
        <v>85</v>
      </c>
      <c r="AW164" s="13" t="s">
        <v>37</v>
      </c>
      <c r="AX164" s="13" t="s">
        <v>75</v>
      </c>
      <c r="AY164" s="209" t="s">
        <v>163</v>
      </c>
    </row>
    <row r="165" spans="2:51" s="14" customFormat="1" ht="12">
      <c r="B165" s="210"/>
      <c r="C165" s="211"/>
      <c r="D165" s="180" t="s">
        <v>269</v>
      </c>
      <c r="E165" s="212" t="s">
        <v>19</v>
      </c>
      <c r="F165" s="213" t="s">
        <v>271</v>
      </c>
      <c r="G165" s="211"/>
      <c r="H165" s="214">
        <v>55.043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269</v>
      </c>
      <c r="AU165" s="220" t="s">
        <v>85</v>
      </c>
      <c r="AV165" s="14" t="s">
        <v>168</v>
      </c>
      <c r="AW165" s="14" t="s">
        <v>37</v>
      </c>
      <c r="AX165" s="14" t="s">
        <v>83</v>
      </c>
      <c r="AY165" s="220" t="s">
        <v>163</v>
      </c>
    </row>
    <row r="166" spans="1:65" s="2" customFormat="1" ht="33" customHeight="1">
      <c r="A166" s="34"/>
      <c r="B166" s="35"/>
      <c r="C166" s="166" t="s">
        <v>208</v>
      </c>
      <c r="D166" s="166" t="s">
        <v>164</v>
      </c>
      <c r="E166" s="167" t="s">
        <v>355</v>
      </c>
      <c r="F166" s="168" t="s">
        <v>356</v>
      </c>
      <c r="G166" s="169" t="s">
        <v>285</v>
      </c>
      <c r="H166" s="170">
        <v>53.7</v>
      </c>
      <c r="I166" s="171"/>
      <c r="J166" s="172">
        <f>ROUND(I166*H166,2)</f>
        <v>0</v>
      </c>
      <c r="K166" s="173"/>
      <c r="L166" s="39"/>
      <c r="M166" s="174" t="s">
        <v>19</v>
      </c>
      <c r="N166" s="175" t="s">
        <v>46</v>
      </c>
      <c r="O166" s="64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8" t="s">
        <v>168</v>
      </c>
      <c r="AT166" s="178" t="s">
        <v>164</v>
      </c>
      <c r="AU166" s="178" t="s">
        <v>85</v>
      </c>
      <c r="AY166" s="17" t="s">
        <v>163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7" t="s">
        <v>83</v>
      </c>
      <c r="BK166" s="179">
        <f>ROUND(I166*H166,2)</f>
        <v>0</v>
      </c>
      <c r="BL166" s="17" t="s">
        <v>168</v>
      </c>
      <c r="BM166" s="178" t="s">
        <v>522</v>
      </c>
    </row>
    <row r="167" spans="1:47" s="2" customFormat="1" ht="12">
      <c r="A167" s="34"/>
      <c r="B167" s="35"/>
      <c r="C167" s="36"/>
      <c r="D167" s="197" t="s">
        <v>267</v>
      </c>
      <c r="E167" s="36"/>
      <c r="F167" s="198" t="s">
        <v>358</v>
      </c>
      <c r="G167" s="36"/>
      <c r="H167" s="36"/>
      <c r="I167" s="182"/>
      <c r="J167" s="36"/>
      <c r="K167" s="36"/>
      <c r="L167" s="39"/>
      <c r="M167" s="183"/>
      <c r="N167" s="184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267</v>
      </c>
      <c r="AU167" s="17" t="s">
        <v>85</v>
      </c>
    </row>
    <row r="168" spans="2:51" s="13" customFormat="1" ht="12">
      <c r="B168" s="199"/>
      <c r="C168" s="200"/>
      <c r="D168" s="180" t="s">
        <v>269</v>
      </c>
      <c r="E168" s="201" t="s">
        <v>19</v>
      </c>
      <c r="F168" s="202" t="s">
        <v>523</v>
      </c>
      <c r="G168" s="200"/>
      <c r="H168" s="203">
        <v>53.7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269</v>
      </c>
      <c r="AU168" s="209" t="s">
        <v>85</v>
      </c>
      <c r="AV168" s="13" t="s">
        <v>85</v>
      </c>
      <c r="AW168" s="13" t="s">
        <v>37</v>
      </c>
      <c r="AX168" s="13" t="s">
        <v>75</v>
      </c>
      <c r="AY168" s="209" t="s">
        <v>163</v>
      </c>
    </row>
    <row r="169" spans="2:51" s="14" customFormat="1" ht="12">
      <c r="B169" s="210"/>
      <c r="C169" s="211"/>
      <c r="D169" s="180" t="s">
        <v>269</v>
      </c>
      <c r="E169" s="212" t="s">
        <v>19</v>
      </c>
      <c r="F169" s="213" t="s">
        <v>271</v>
      </c>
      <c r="G169" s="211"/>
      <c r="H169" s="214">
        <v>53.7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269</v>
      </c>
      <c r="AU169" s="220" t="s">
        <v>85</v>
      </c>
      <c r="AV169" s="14" t="s">
        <v>168</v>
      </c>
      <c r="AW169" s="14" t="s">
        <v>37</v>
      </c>
      <c r="AX169" s="14" t="s">
        <v>83</v>
      </c>
      <c r="AY169" s="220" t="s">
        <v>163</v>
      </c>
    </row>
    <row r="170" spans="1:65" s="2" customFormat="1" ht="33" customHeight="1">
      <c r="A170" s="34"/>
      <c r="B170" s="35"/>
      <c r="C170" s="166" t="s">
        <v>405</v>
      </c>
      <c r="D170" s="166" t="s">
        <v>164</v>
      </c>
      <c r="E170" s="167" t="s">
        <v>524</v>
      </c>
      <c r="F170" s="168" t="s">
        <v>525</v>
      </c>
      <c r="G170" s="169" t="s">
        <v>285</v>
      </c>
      <c r="H170" s="170">
        <v>138</v>
      </c>
      <c r="I170" s="171"/>
      <c r="J170" s="172">
        <f>ROUND(I170*H170,2)</f>
        <v>0</v>
      </c>
      <c r="K170" s="173"/>
      <c r="L170" s="39"/>
      <c r="M170" s="174" t="s">
        <v>19</v>
      </c>
      <c r="N170" s="175" t="s">
        <v>46</v>
      </c>
      <c r="O170" s="64"/>
      <c r="P170" s="176">
        <f>O170*H170</f>
        <v>0</v>
      </c>
      <c r="Q170" s="176">
        <v>0.92928</v>
      </c>
      <c r="R170" s="176">
        <f>Q170*H170</f>
        <v>128.24064</v>
      </c>
      <c r="S170" s="176">
        <v>0</v>
      </c>
      <c r="T170" s="17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8" t="s">
        <v>168</v>
      </c>
      <c r="AT170" s="178" t="s">
        <v>164</v>
      </c>
      <c r="AU170" s="178" t="s">
        <v>85</v>
      </c>
      <c r="AY170" s="17" t="s">
        <v>163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7" t="s">
        <v>83</v>
      </c>
      <c r="BK170" s="179">
        <f>ROUND(I170*H170,2)</f>
        <v>0</v>
      </c>
      <c r="BL170" s="17" t="s">
        <v>168</v>
      </c>
      <c r="BM170" s="178" t="s">
        <v>526</v>
      </c>
    </row>
    <row r="171" spans="1:47" s="2" customFormat="1" ht="12">
      <c r="A171" s="34"/>
      <c r="B171" s="35"/>
      <c r="C171" s="36"/>
      <c r="D171" s="197" t="s">
        <v>267</v>
      </c>
      <c r="E171" s="36"/>
      <c r="F171" s="198" t="s">
        <v>527</v>
      </c>
      <c r="G171" s="36"/>
      <c r="H171" s="36"/>
      <c r="I171" s="182"/>
      <c r="J171" s="36"/>
      <c r="K171" s="36"/>
      <c r="L171" s="39"/>
      <c r="M171" s="183"/>
      <c r="N171" s="184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267</v>
      </c>
      <c r="AU171" s="17" t="s">
        <v>85</v>
      </c>
    </row>
    <row r="172" spans="2:51" s="13" customFormat="1" ht="12">
      <c r="B172" s="199"/>
      <c r="C172" s="200"/>
      <c r="D172" s="180" t="s">
        <v>269</v>
      </c>
      <c r="E172" s="201" t="s">
        <v>19</v>
      </c>
      <c r="F172" s="202" t="s">
        <v>528</v>
      </c>
      <c r="G172" s="200"/>
      <c r="H172" s="203">
        <v>138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269</v>
      </c>
      <c r="AU172" s="209" t="s">
        <v>85</v>
      </c>
      <c r="AV172" s="13" t="s">
        <v>85</v>
      </c>
      <c r="AW172" s="13" t="s">
        <v>37</v>
      </c>
      <c r="AX172" s="13" t="s">
        <v>75</v>
      </c>
      <c r="AY172" s="209" t="s">
        <v>163</v>
      </c>
    </row>
    <row r="173" spans="2:51" s="14" customFormat="1" ht="12">
      <c r="B173" s="210"/>
      <c r="C173" s="211"/>
      <c r="D173" s="180" t="s">
        <v>269</v>
      </c>
      <c r="E173" s="212" t="s">
        <v>19</v>
      </c>
      <c r="F173" s="213" t="s">
        <v>271</v>
      </c>
      <c r="G173" s="211"/>
      <c r="H173" s="214">
        <v>138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269</v>
      </c>
      <c r="AU173" s="220" t="s">
        <v>85</v>
      </c>
      <c r="AV173" s="14" t="s">
        <v>168</v>
      </c>
      <c r="AW173" s="14" t="s">
        <v>37</v>
      </c>
      <c r="AX173" s="14" t="s">
        <v>83</v>
      </c>
      <c r="AY173" s="220" t="s">
        <v>163</v>
      </c>
    </row>
    <row r="174" spans="1:65" s="2" customFormat="1" ht="16.5" customHeight="1">
      <c r="A174" s="34"/>
      <c r="B174" s="35"/>
      <c r="C174" s="166" t="s">
        <v>213</v>
      </c>
      <c r="D174" s="166" t="s">
        <v>164</v>
      </c>
      <c r="E174" s="167" t="s">
        <v>367</v>
      </c>
      <c r="F174" s="168" t="s">
        <v>368</v>
      </c>
      <c r="G174" s="169" t="s">
        <v>265</v>
      </c>
      <c r="H174" s="170">
        <v>22.44</v>
      </c>
      <c r="I174" s="171"/>
      <c r="J174" s="172">
        <f>ROUND(I174*H174,2)</f>
        <v>0</v>
      </c>
      <c r="K174" s="173"/>
      <c r="L174" s="39"/>
      <c r="M174" s="174" t="s">
        <v>19</v>
      </c>
      <c r="N174" s="175" t="s">
        <v>46</v>
      </c>
      <c r="O174" s="64"/>
      <c r="P174" s="176">
        <f>O174*H174</f>
        <v>0</v>
      </c>
      <c r="Q174" s="176">
        <v>2</v>
      </c>
      <c r="R174" s="176">
        <f>Q174*H174</f>
        <v>44.88</v>
      </c>
      <c r="S174" s="176">
        <v>0</v>
      </c>
      <c r="T174" s="17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8" t="s">
        <v>168</v>
      </c>
      <c r="AT174" s="178" t="s">
        <v>164</v>
      </c>
      <c r="AU174" s="178" t="s">
        <v>85</v>
      </c>
      <c r="AY174" s="17" t="s">
        <v>163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7" t="s">
        <v>83</v>
      </c>
      <c r="BK174" s="179">
        <f>ROUND(I174*H174,2)</f>
        <v>0</v>
      </c>
      <c r="BL174" s="17" t="s">
        <v>168</v>
      </c>
      <c r="BM174" s="178" t="s">
        <v>529</v>
      </c>
    </row>
    <row r="175" spans="1:47" s="2" customFormat="1" ht="48">
      <c r="A175" s="34"/>
      <c r="B175" s="35"/>
      <c r="C175" s="36"/>
      <c r="D175" s="180" t="s">
        <v>170</v>
      </c>
      <c r="E175" s="36"/>
      <c r="F175" s="181" t="s">
        <v>370</v>
      </c>
      <c r="G175" s="36"/>
      <c r="H175" s="36"/>
      <c r="I175" s="182"/>
      <c r="J175" s="36"/>
      <c r="K175" s="36"/>
      <c r="L175" s="39"/>
      <c r="M175" s="183"/>
      <c r="N175" s="184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170</v>
      </c>
      <c r="AU175" s="17" t="s">
        <v>85</v>
      </c>
    </row>
    <row r="176" spans="2:51" s="13" customFormat="1" ht="12">
      <c r="B176" s="199"/>
      <c r="C176" s="200"/>
      <c r="D176" s="180" t="s">
        <v>269</v>
      </c>
      <c r="E176" s="201" t="s">
        <v>19</v>
      </c>
      <c r="F176" s="202" t="s">
        <v>530</v>
      </c>
      <c r="G176" s="200"/>
      <c r="H176" s="203">
        <v>22.44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269</v>
      </c>
      <c r="AU176" s="209" t="s">
        <v>85</v>
      </c>
      <c r="AV176" s="13" t="s">
        <v>85</v>
      </c>
      <c r="AW176" s="13" t="s">
        <v>37</v>
      </c>
      <c r="AX176" s="13" t="s">
        <v>75</v>
      </c>
      <c r="AY176" s="209" t="s">
        <v>163</v>
      </c>
    </row>
    <row r="177" spans="2:51" s="14" customFormat="1" ht="12">
      <c r="B177" s="210"/>
      <c r="C177" s="211"/>
      <c r="D177" s="180" t="s">
        <v>269</v>
      </c>
      <c r="E177" s="212" t="s">
        <v>19</v>
      </c>
      <c r="F177" s="213" t="s">
        <v>271</v>
      </c>
      <c r="G177" s="211"/>
      <c r="H177" s="214">
        <v>22.44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269</v>
      </c>
      <c r="AU177" s="220" t="s">
        <v>85</v>
      </c>
      <c r="AV177" s="14" t="s">
        <v>168</v>
      </c>
      <c r="AW177" s="14" t="s">
        <v>37</v>
      </c>
      <c r="AX177" s="14" t="s">
        <v>83</v>
      </c>
      <c r="AY177" s="220" t="s">
        <v>163</v>
      </c>
    </row>
    <row r="178" spans="1:65" s="2" customFormat="1" ht="16.5" customHeight="1">
      <c r="A178" s="34"/>
      <c r="B178" s="35"/>
      <c r="C178" s="166" t="s">
        <v>423</v>
      </c>
      <c r="D178" s="166" t="s">
        <v>164</v>
      </c>
      <c r="E178" s="167" t="s">
        <v>372</v>
      </c>
      <c r="F178" s="168" t="s">
        <v>335</v>
      </c>
      <c r="G178" s="169" t="s">
        <v>336</v>
      </c>
      <c r="H178" s="170">
        <v>13</v>
      </c>
      <c r="I178" s="171"/>
      <c r="J178" s="172">
        <f>ROUND(I178*H178,2)</f>
        <v>0</v>
      </c>
      <c r="K178" s="173"/>
      <c r="L178" s="39"/>
      <c r="M178" s="174" t="s">
        <v>19</v>
      </c>
      <c r="N178" s="175" t="s">
        <v>46</v>
      </c>
      <c r="O178" s="64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8" t="s">
        <v>168</v>
      </c>
      <c r="AT178" s="178" t="s">
        <v>164</v>
      </c>
      <c r="AU178" s="178" t="s">
        <v>85</v>
      </c>
      <c r="AY178" s="17" t="s">
        <v>163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7" t="s">
        <v>83</v>
      </c>
      <c r="BK178" s="179">
        <f>ROUND(I178*H178,2)</f>
        <v>0</v>
      </c>
      <c r="BL178" s="17" t="s">
        <v>168</v>
      </c>
      <c r="BM178" s="178" t="s">
        <v>531</v>
      </c>
    </row>
    <row r="179" spans="1:47" s="2" customFormat="1" ht="19.2">
      <c r="A179" s="34"/>
      <c r="B179" s="35"/>
      <c r="C179" s="36"/>
      <c r="D179" s="180" t="s">
        <v>170</v>
      </c>
      <c r="E179" s="36"/>
      <c r="F179" s="181" t="s">
        <v>374</v>
      </c>
      <c r="G179" s="36"/>
      <c r="H179" s="36"/>
      <c r="I179" s="182"/>
      <c r="J179" s="36"/>
      <c r="K179" s="36"/>
      <c r="L179" s="39"/>
      <c r="M179" s="183"/>
      <c r="N179" s="184"/>
      <c r="O179" s="64"/>
      <c r="P179" s="64"/>
      <c r="Q179" s="64"/>
      <c r="R179" s="64"/>
      <c r="S179" s="64"/>
      <c r="T179" s="6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170</v>
      </c>
      <c r="AU179" s="17" t="s">
        <v>85</v>
      </c>
    </row>
    <row r="180" spans="1:65" s="2" customFormat="1" ht="16.5" customHeight="1">
      <c r="A180" s="34"/>
      <c r="B180" s="35"/>
      <c r="C180" s="166" t="s">
        <v>218</v>
      </c>
      <c r="D180" s="166" t="s">
        <v>164</v>
      </c>
      <c r="E180" s="167" t="s">
        <v>532</v>
      </c>
      <c r="F180" s="168" t="s">
        <v>335</v>
      </c>
      <c r="G180" s="169" t="s">
        <v>336</v>
      </c>
      <c r="H180" s="170">
        <v>54</v>
      </c>
      <c r="I180" s="171"/>
      <c r="J180" s="172">
        <f>ROUND(I180*H180,2)</f>
        <v>0</v>
      </c>
      <c r="K180" s="173"/>
      <c r="L180" s="39"/>
      <c r="M180" s="174" t="s">
        <v>19</v>
      </c>
      <c r="N180" s="175" t="s">
        <v>46</v>
      </c>
      <c r="O180" s="64"/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8" t="s">
        <v>168</v>
      </c>
      <c r="AT180" s="178" t="s">
        <v>164</v>
      </c>
      <c r="AU180" s="178" t="s">
        <v>85</v>
      </c>
      <c r="AY180" s="17" t="s">
        <v>163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7" t="s">
        <v>83</v>
      </c>
      <c r="BK180" s="179">
        <f>ROUND(I180*H180,2)</f>
        <v>0</v>
      </c>
      <c r="BL180" s="17" t="s">
        <v>168</v>
      </c>
      <c r="BM180" s="178" t="s">
        <v>533</v>
      </c>
    </row>
    <row r="181" spans="1:47" s="2" customFormat="1" ht="28.8">
      <c r="A181" s="34"/>
      <c r="B181" s="35"/>
      <c r="C181" s="36"/>
      <c r="D181" s="180" t="s">
        <v>170</v>
      </c>
      <c r="E181" s="36"/>
      <c r="F181" s="181" t="s">
        <v>534</v>
      </c>
      <c r="G181" s="36"/>
      <c r="H181" s="36"/>
      <c r="I181" s="182"/>
      <c r="J181" s="36"/>
      <c r="K181" s="36"/>
      <c r="L181" s="39"/>
      <c r="M181" s="183"/>
      <c r="N181" s="184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170</v>
      </c>
      <c r="AU181" s="17" t="s">
        <v>85</v>
      </c>
    </row>
    <row r="182" spans="2:51" s="13" customFormat="1" ht="12">
      <c r="B182" s="199"/>
      <c r="C182" s="200"/>
      <c r="D182" s="180" t="s">
        <v>269</v>
      </c>
      <c r="E182" s="201" t="s">
        <v>19</v>
      </c>
      <c r="F182" s="202" t="s">
        <v>535</v>
      </c>
      <c r="G182" s="200"/>
      <c r="H182" s="203">
        <v>54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4" customFormat="1" ht="12">
      <c r="B183" s="210"/>
      <c r="C183" s="211"/>
      <c r="D183" s="180" t="s">
        <v>269</v>
      </c>
      <c r="E183" s="212" t="s">
        <v>19</v>
      </c>
      <c r="F183" s="213" t="s">
        <v>271</v>
      </c>
      <c r="G183" s="211"/>
      <c r="H183" s="214">
        <v>54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269</v>
      </c>
      <c r="AU183" s="220" t="s">
        <v>85</v>
      </c>
      <c r="AV183" s="14" t="s">
        <v>168</v>
      </c>
      <c r="AW183" s="14" t="s">
        <v>37</v>
      </c>
      <c r="AX183" s="14" t="s">
        <v>83</v>
      </c>
      <c r="AY183" s="220" t="s">
        <v>163</v>
      </c>
    </row>
    <row r="184" spans="2:63" s="11" customFormat="1" ht="22.95" customHeight="1">
      <c r="B184" s="152"/>
      <c r="C184" s="153"/>
      <c r="D184" s="154" t="s">
        <v>74</v>
      </c>
      <c r="E184" s="195" t="s">
        <v>213</v>
      </c>
      <c r="F184" s="195" t="s">
        <v>376</v>
      </c>
      <c r="G184" s="153"/>
      <c r="H184" s="153"/>
      <c r="I184" s="156"/>
      <c r="J184" s="196">
        <f>BK184</f>
        <v>0</v>
      </c>
      <c r="K184" s="153"/>
      <c r="L184" s="158"/>
      <c r="M184" s="159"/>
      <c r="N184" s="160"/>
      <c r="O184" s="160"/>
      <c r="P184" s="161">
        <f>SUM(P185:P188)</f>
        <v>0</v>
      </c>
      <c r="Q184" s="160"/>
      <c r="R184" s="161">
        <f>SUM(R185:R188)</f>
        <v>0</v>
      </c>
      <c r="S184" s="160"/>
      <c r="T184" s="162">
        <f>SUM(T185:T188)</f>
        <v>0</v>
      </c>
      <c r="AR184" s="163" t="s">
        <v>83</v>
      </c>
      <c r="AT184" s="164" t="s">
        <v>74</v>
      </c>
      <c r="AU184" s="164" t="s">
        <v>83</v>
      </c>
      <c r="AY184" s="163" t="s">
        <v>163</v>
      </c>
      <c r="BK184" s="165">
        <f>SUM(BK185:BK188)</f>
        <v>0</v>
      </c>
    </row>
    <row r="185" spans="1:65" s="2" customFormat="1" ht="16.5" customHeight="1">
      <c r="A185" s="34"/>
      <c r="B185" s="35"/>
      <c r="C185" s="166" t="s">
        <v>418</v>
      </c>
      <c r="D185" s="166" t="s">
        <v>164</v>
      </c>
      <c r="E185" s="167" t="s">
        <v>406</v>
      </c>
      <c r="F185" s="168" t="s">
        <v>407</v>
      </c>
      <c r="G185" s="169" t="s">
        <v>285</v>
      </c>
      <c r="H185" s="170">
        <v>138</v>
      </c>
      <c r="I185" s="171"/>
      <c r="J185" s="172">
        <f>ROUND(I185*H185,2)</f>
        <v>0</v>
      </c>
      <c r="K185" s="173"/>
      <c r="L185" s="39"/>
      <c r="M185" s="174" t="s">
        <v>19</v>
      </c>
      <c r="N185" s="175" t="s">
        <v>46</v>
      </c>
      <c r="O185" s="64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8" t="s">
        <v>168</v>
      </c>
      <c r="AT185" s="178" t="s">
        <v>164</v>
      </c>
      <c r="AU185" s="178" t="s">
        <v>85</v>
      </c>
      <c r="AY185" s="17" t="s">
        <v>163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7" t="s">
        <v>83</v>
      </c>
      <c r="BK185" s="179">
        <f>ROUND(I185*H185,2)</f>
        <v>0</v>
      </c>
      <c r="BL185" s="17" t="s">
        <v>168</v>
      </c>
      <c r="BM185" s="178" t="s">
        <v>536</v>
      </c>
    </row>
    <row r="186" spans="1:47" s="2" customFormat="1" ht="38.4">
      <c r="A186" s="34"/>
      <c r="B186" s="35"/>
      <c r="C186" s="36"/>
      <c r="D186" s="180" t="s">
        <v>170</v>
      </c>
      <c r="E186" s="36"/>
      <c r="F186" s="181" t="s">
        <v>409</v>
      </c>
      <c r="G186" s="36"/>
      <c r="H186" s="36"/>
      <c r="I186" s="182"/>
      <c r="J186" s="36"/>
      <c r="K186" s="36"/>
      <c r="L186" s="39"/>
      <c r="M186" s="183"/>
      <c r="N186" s="184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170</v>
      </c>
      <c r="AU186" s="17" t="s">
        <v>85</v>
      </c>
    </row>
    <row r="187" spans="2:51" s="13" customFormat="1" ht="12">
      <c r="B187" s="199"/>
      <c r="C187" s="200"/>
      <c r="D187" s="180" t="s">
        <v>269</v>
      </c>
      <c r="E187" s="201" t="s">
        <v>19</v>
      </c>
      <c r="F187" s="202" t="s">
        <v>528</v>
      </c>
      <c r="G187" s="200"/>
      <c r="H187" s="203">
        <v>138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4" customFormat="1" ht="12">
      <c r="B188" s="210"/>
      <c r="C188" s="211"/>
      <c r="D188" s="180" t="s">
        <v>269</v>
      </c>
      <c r="E188" s="212" t="s">
        <v>19</v>
      </c>
      <c r="F188" s="213" t="s">
        <v>271</v>
      </c>
      <c r="G188" s="211"/>
      <c r="H188" s="214">
        <v>138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269</v>
      </c>
      <c r="AU188" s="220" t="s">
        <v>85</v>
      </c>
      <c r="AV188" s="14" t="s">
        <v>168</v>
      </c>
      <c r="AW188" s="14" t="s">
        <v>37</v>
      </c>
      <c r="AX188" s="14" t="s">
        <v>83</v>
      </c>
      <c r="AY188" s="220" t="s">
        <v>163</v>
      </c>
    </row>
    <row r="189" spans="2:63" s="11" customFormat="1" ht="22.95" customHeight="1">
      <c r="B189" s="152"/>
      <c r="C189" s="153"/>
      <c r="D189" s="154" t="s">
        <v>74</v>
      </c>
      <c r="E189" s="195" t="s">
        <v>434</v>
      </c>
      <c r="F189" s="195" t="s">
        <v>435</v>
      </c>
      <c r="G189" s="153"/>
      <c r="H189" s="153"/>
      <c r="I189" s="156"/>
      <c r="J189" s="196">
        <f>BK189</f>
        <v>0</v>
      </c>
      <c r="K189" s="153"/>
      <c r="L189" s="158"/>
      <c r="M189" s="159"/>
      <c r="N189" s="160"/>
      <c r="O189" s="160"/>
      <c r="P189" s="161">
        <f>SUM(P190:P191)</f>
        <v>0</v>
      </c>
      <c r="Q189" s="160"/>
      <c r="R189" s="161">
        <f>SUM(R190:R191)</f>
        <v>0</v>
      </c>
      <c r="S189" s="160"/>
      <c r="T189" s="162">
        <f>SUM(T190:T191)</f>
        <v>0</v>
      </c>
      <c r="AR189" s="163" t="s">
        <v>83</v>
      </c>
      <c r="AT189" s="164" t="s">
        <v>74</v>
      </c>
      <c r="AU189" s="164" t="s">
        <v>83</v>
      </c>
      <c r="AY189" s="163" t="s">
        <v>163</v>
      </c>
      <c r="BK189" s="165">
        <f>SUM(BK190:BK191)</f>
        <v>0</v>
      </c>
    </row>
    <row r="190" spans="1:65" s="2" customFormat="1" ht="21.75" customHeight="1">
      <c r="A190" s="34"/>
      <c r="B190" s="35"/>
      <c r="C190" s="166" t="s">
        <v>388</v>
      </c>
      <c r="D190" s="166" t="s">
        <v>164</v>
      </c>
      <c r="E190" s="167" t="s">
        <v>437</v>
      </c>
      <c r="F190" s="168" t="s">
        <v>438</v>
      </c>
      <c r="G190" s="169" t="s">
        <v>328</v>
      </c>
      <c r="H190" s="170">
        <v>334.152</v>
      </c>
      <c r="I190" s="171"/>
      <c r="J190" s="172">
        <f>ROUND(I190*H190,2)</f>
        <v>0</v>
      </c>
      <c r="K190" s="173"/>
      <c r="L190" s="39"/>
      <c r="M190" s="174" t="s">
        <v>19</v>
      </c>
      <c r="N190" s="175" t="s">
        <v>46</v>
      </c>
      <c r="O190" s="64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8" t="s">
        <v>168</v>
      </c>
      <c r="AT190" s="178" t="s">
        <v>164</v>
      </c>
      <c r="AU190" s="178" t="s">
        <v>85</v>
      </c>
      <c r="AY190" s="17" t="s">
        <v>163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7" t="s">
        <v>83</v>
      </c>
      <c r="BK190" s="179">
        <f>ROUND(I190*H190,2)</f>
        <v>0</v>
      </c>
      <c r="BL190" s="17" t="s">
        <v>168</v>
      </c>
      <c r="BM190" s="178" t="s">
        <v>537</v>
      </c>
    </row>
    <row r="191" spans="1:47" s="2" customFormat="1" ht="12">
      <c r="A191" s="34"/>
      <c r="B191" s="35"/>
      <c r="C191" s="36"/>
      <c r="D191" s="197" t="s">
        <v>267</v>
      </c>
      <c r="E191" s="36"/>
      <c r="F191" s="198" t="s">
        <v>440</v>
      </c>
      <c r="G191" s="36"/>
      <c r="H191" s="36"/>
      <c r="I191" s="182"/>
      <c r="J191" s="36"/>
      <c r="K191" s="36"/>
      <c r="L191" s="39"/>
      <c r="M191" s="185"/>
      <c r="N191" s="186"/>
      <c r="O191" s="187"/>
      <c r="P191" s="187"/>
      <c r="Q191" s="187"/>
      <c r="R191" s="187"/>
      <c r="S191" s="187"/>
      <c r="T191" s="188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267</v>
      </c>
      <c r="AU191" s="17" t="s">
        <v>85</v>
      </c>
    </row>
    <row r="192" spans="1:31" s="2" customFormat="1" ht="6.9" customHeight="1">
      <c r="A192" s="34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39"/>
      <c r="M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sheetProtection algorithmName="SHA-512" hashValue="i6ZPVOB55KSZyhW3F601CHAICAaWQaXjyteRx7xiQ0f1/xD4bl3fee3/RV2zBx7ZU5v4WmLFsFO1powVNp7xEA==" saltValue="6TZS6KydIvxrK19bVCm+IAp4DdN3d3KLqGfWcp5klierv+JDRQTP8lrgTKtBdEoRkwpJX8EsnJb8mtWdJde+pw==" spinCount="100000" sheet="1" objects="1" scenarios="1" formatColumns="0" formatRows="0" autoFilter="0"/>
  <autoFilter ref="C84:K19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2/122351104"/>
    <hyperlink ref="F93" r:id="rId2" display="https://podminky.urs.cz/item/CS_URS_2021_02/151101102"/>
    <hyperlink ref="F97" r:id="rId3" display="https://podminky.urs.cz/item/CS_URS_2021_02/151101112"/>
    <hyperlink ref="F101" r:id="rId4" display="https://podminky.urs.cz/item/CS_URS_2021_02/162351123"/>
    <hyperlink ref="F106" r:id="rId5" display="https://podminky.urs.cz/item/CS_URS_2021_02/171151112"/>
    <hyperlink ref="F111" r:id="rId6" display="https://podminky.urs.cz/item/CS_URS_2021_02/321222111"/>
    <hyperlink ref="F115" r:id="rId7" display="https://podminky.urs.cz/item/CS_URS_2021_02/58381079"/>
    <hyperlink ref="F118" r:id="rId8" display="https://podminky.urs.cz/item/CS_URS_2021_02/321321116"/>
    <hyperlink ref="F123" r:id="rId9" display="https://podminky.urs.cz/item/CS_URS_2021_02/321351010"/>
    <hyperlink ref="F128" r:id="rId10" display="https://podminky.urs.cz/item/CS_URS_2021_02/321352010"/>
    <hyperlink ref="F133" r:id="rId11" display="https://podminky.urs.cz/item/CS_URS_2021_02/321366111"/>
    <hyperlink ref="F138" r:id="rId12" display="https://podminky.urs.cz/item/CS_URS_2021_02/321368211"/>
    <hyperlink ref="F155" r:id="rId13" display="https://podminky.urs.cz/item/CS_URS_2021_02/451317124"/>
    <hyperlink ref="F163" r:id="rId14" display="https://podminky.urs.cz/item/CS_URS_2021_02/462514161"/>
    <hyperlink ref="F167" r:id="rId15" display="https://podminky.urs.cz/item/CS_URS_2021_02/462514169"/>
    <hyperlink ref="F171" r:id="rId16" display="https://podminky.urs.cz/item/CS_URS_2021_02/465511523"/>
    <hyperlink ref="F191" r:id="rId17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97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538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ROUND((SUM(BE86:BE200)),2)</f>
        <v>0</v>
      </c>
      <c r="G33" s="34"/>
      <c r="H33" s="34"/>
      <c r="I33" s="118">
        <v>0.21</v>
      </c>
      <c r="J33" s="117">
        <f>ROUND(((SUM(BE86:BE200))*I33),2)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ROUND((SUM(BF86:BF200)),2)</f>
        <v>0</v>
      </c>
      <c r="G34" s="34"/>
      <c r="H34" s="34"/>
      <c r="I34" s="118">
        <v>0.15</v>
      </c>
      <c r="J34" s="117">
        <f>ROUND(((SUM(BF86:BF200))*I34),2)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ROUND((SUM(BG86:BG200)),2)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ROUND((SUM(BH86:BH200)),2)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ROUND((SUM(BI86:BI200)),2)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1.4 - SO 014 - ř.km 29,050 - oprava spádového stupně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2:12" s="12" customFormat="1" ht="19.95" customHeight="1">
      <c r="B62" s="189"/>
      <c r="C62" s="190"/>
      <c r="D62" s="191" t="s">
        <v>254</v>
      </c>
      <c r="E62" s="192"/>
      <c r="F62" s="192"/>
      <c r="G62" s="192"/>
      <c r="H62" s="192"/>
      <c r="I62" s="192"/>
      <c r="J62" s="193">
        <f>J110</f>
        <v>0</v>
      </c>
      <c r="K62" s="190"/>
      <c r="L62" s="194"/>
    </row>
    <row r="63" spans="2:12" s="12" customFormat="1" ht="19.95" customHeight="1">
      <c r="B63" s="189"/>
      <c r="C63" s="190"/>
      <c r="D63" s="191" t="s">
        <v>255</v>
      </c>
      <c r="E63" s="192"/>
      <c r="F63" s="192"/>
      <c r="G63" s="192"/>
      <c r="H63" s="192"/>
      <c r="I63" s="192"/>
      <c r="J63" s="193">
        <f>J136</f>
        <v>0</v>
      </c>
      <c r="K63" s="190"/>
      <c r="L63" s="194"/>
    </row>
    <row r="64" spans="2:12" s="12" customFormat="1" ht="19.95" customHeight="1">
      <c r="B64" s="189"/>
      <c r="C64" s="190"/>
      <c r="D64" s="191" t="s">
        <v>256</v>
      </c>
      <c r="E64" s="192"/>
      <c r="F64" s="192"/>
      <c r="G64" s="192"/>
      <c r="H64" s="192"/>
      <c r="I64" s="192"/>
      <c r="J64" s="193">
        <f>J150</f>
        <v>0</v>
      </c>
      <c r="K64" s="190"/>
      <c r="L64" s="194"/>
    </row>
    <row r="65" spans="2:12" s="12" customFormat="1" ht="19.95" customHeight="1">
      <c r="B65" s="189"/>
      <c r="C65" s="190"/>
      <c r="D65" s="191" t="s">
        <v>257</v>
      </c>
      <c r="E65" s="192"/>
      <c r="F65" s="192"/>
      <c r="G65" s="192"/>
      <c r="H65" s="192"/>
      <c r="I65" s="192"/>
      <c r="J65" s="193">
        <f>J190</f>
        <v>0</v>
      </c>
      <c r="K65" s="190"/>
      <c r="L65" s="194"/>
    </row>
    <row r="66" spans="2:12" s="12" customFormat="1" ht="19.95" customHeight="1">
      <c r="B66" s="189"/>
      <c r="C66" s="190"/>
      <c r="D66" s="191" t="s">
        <v>258</v>
      </c>
      <c r="E66" s="192"/>
      <c r="F66" s="192"/>
      <c r="G66" s="192"/>
      <c r="H66" s="192"/>
      <c r="I66" s="192"/>
      <c r="J66" s="193">
        <f>J198</f>
        <v>0</v>
      </c>
      <c r="K66" s="190"/>
      <c r="L66" s="194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" customHeight="1">
      <c r="A73" s="34"/>
      <c r="B73" s="35"/>
      <c r="C73" s="23" t="s">
        <v>148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7" t="str">
        <f>E7</f>
        <v>Desná, Loučná nad Desnou - oprava zdí a koryta toku</v>
      </c>
      <c r="F76" s="358"/>
      <c r="G76" s="358"/>
      <c r="H76" s="358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141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2" t="str">
        <f>E9</f>
        <v>1.4 - SO 014 - ř.km 29,050 - oprava spádového stupně</v>
      </c>
      <c r="F78" s="356"/>
      <c r="G78" s="356"/>
      <c r="H78" s="35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Loučná nad Desnou</v>
      </c>
      <c r="G80" s="36"/>
      <c r="H80" s="36"/>
      <c r="I80" s="29" t="s">
        <v>23</v>
      </c>
      <c r="J80" s="59" t="str">
        <f>IF(J12="","",J12)</f>
        <v>17. 9. 2021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15" customHeight="1">
      <c r="A82" s="34"/>
      <c r="B82" s="35"/>
      <c r="C82" s="29" t="s">
        <v>25</v>
      </c>
      <c r="D82" s="36"/>
      <c r="E82" s="36"/>
      <c r="F82" s="27" t="str">
        <f>E15</f>
        <v>Povodí Moravy, s.p.</v>
      </c>
      <c r="G82" s="36"/>
      <c r="H82" s="36"/>
      <c r="I82" s="29" t="s">
        <v>33</v>
      </c>
      <c r="J82" s="32" t="str">
        <f>E21</f>
        <v>Ing. Vít Pučálek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15" customHeight="1">
      <c r="A83" s="34"/>
      <c r="B83" s="35"/>
      <c r="C83" s="29" t="s">
        <v>31</v>
      </c>
      <c r="D83" s="36"/>
      <c r="E83" s="36"/>
      <c r="F83" s="27" t="str">
        <f>IF(E18="","",E18)</f>
        <v>Vyplň údaj</v>
      </c>
      <c r="G83" s="36"/>
      <c r="H83" s="36"/>
      <c r="I83" s="29" t="s">
        <v>38</v>
      </c>
      <c r="J83" s="32" t="str">
        <f>E24</f>
        <v>Ing. Vít Pučálek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0" customFormat="1" ht="29.25" customHeight="1">
      <c r="A85" s="140"/>
      <c r="B85" s="141"/>
      <c r="C85" s="142" t="s">
        <v>149</v>
      </c>
      <c r="D85" s="143" t="s">
        <v>60</v>
      </c>
      <c r="E85" s="143" t="s">
        <v>56</v>
      </c>
      <c r="F85" s="143" t="s">
        <v>57</v>
      </c>
      <c r="G85" s="143" t="s">
        <v>150</v>
      </c>
      <c r="H85" s="143" t="s">
        <v>151</v>
      </c>
      <c r="I85" s="143" t="s">
        <v>152</v>
      </c>
      <c r="J85" s="144" t="s">
        <v>145</v>
      </c>
      <c r="K85" s="145" t="s">
        <v>153</v>
      </c>
      <c r="L85" s="146"/>
      <c r="M85" s="68" t="s">
        <v>19</v>
      </c>
      <c r="N85" s="69" t="s">
        <v>45</v>
      </c>
      <c r="O85" s="69" t="s">
        <v>154</v>
      </c>
      <c r="P85" s="69" t="s">
        <v>155</v>
      </c>
      <c r="Q85" s="69" t="s">
        <v>156</v>
      </c>
      <c r="R85" s="69" t="s">
        <v>157</v>
      </c>
      <c r="S85" s="69" t="s">
        <v>158</v>
      </c>
      <c r="T85" s="70" t="s">
        <v>159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95" customHeight="1">
      <c r="A86" s="34"/>
      <c r="B86" s="35"/>
      <c r="C86" s="75" t="s">
        <v>160</v>
      </c>
      <c r="D86" s="36"/>
      <c r="E86" s="36"/>
      <c r="F86" s="36"/>
      <c r="G86" s="36"/>
      <c r="H86" s="36"/>
      <c r="I86" s="36"/>
      <c r="J86" s="147">
        <f>BK86</f>
        <v>0</v>
      </c>
      <c r="K86" s="36"/>
      <c r="L86" s="39"/>
      <c r="M86" s="71"/>
      <c r="N86" s="148"/>
      <c r="O86" s="72"/>
      <c r="P86" s="149">
        <f>P87</f>
        <v>0</v>
      </c>
      <c r="Q86" s="72"/>
      <c r="R86" s="149">
        <f>R87</f>
        <v>91.282342116675</v>
      </c>
      <c r="S86" s="72"/>
      <c r="T86" s="150">
        <f>T87</f>
        <v>45.10951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146</v>
      </c>
      <c r="BK86" s="151">
        <f>BK87</f>
        <v>0</v>
      </c>
    </row>
    <row r="87" spans="2:63" s="11" customFormat="1" ht="25.95" customHeight="1">
      <c r="B87" s="152"/>
      <c r="C87" s="153"/>
      <c r="D87" s="154" t="s">
        <v>74</v>
      </c>
      <c r="E87" s="155" t="s">
        <v>259</v>
      </c>
      <c r="F87" s="155" t="s">
        <v>260</v>
      </c>
      <c r="G87" s="153"/>
      <c r="H87" s="153"/>
      <c r="I87" s="156"/>
      <c r="J87" s="157">
        <f>BK87</f>
        <v>0</v>
      </c>
      <c r="K87" s="153"/>
      <c r="L87" s="158"/>
      <c r="M87" s="159"/>
      <c r="N87" s="160"/>
      <c r="O87" s="160"/>
      <c r="P87" s="161">
        <f>P88+P110+P136+P150+P190+P198</f>
        <v>0</v>
      </c>
      <c r="Q87" s="160"/>
      <c r="R87" s="161">
        <f>R88+R110+R136+R150+R190+R198</f>
        <v>91.282342116675</v>
      </c>
      <c r="S87" s="160"/>
      <c r="T87" s="162">
        <f>T88+T110+T136+T150+T190+T198</f>
        <v>45.10951</v>
      </c>
      <c r="AR87" s="163" t="s">
        <v>83</v>
      </c>
      <c r="AT87" s="164" t="s">
        <v>74</v>
      </c>
      <c r="AU87" s="164" t="s">
        <v>75</v>
      </c>
      <c r="AY87" s="163" t="s">
        <v>163</v>
      </c>
      <c r="BK87" s="165">
        <f>BK88+BK110+BK136+BK150+BK190+BK198</f>
        <v>0</v>
      </c>
    </row>
    <row r="88" spans="2:63" s="11" customFormat="1" ht="22.95" customHeight="1">
      <c r="B88" s="152"/>
      <c r="C88" s="153"/>
      <c r="D88" s="154" t="s">
        <v>74</v>
      </c>
      <c r="E88" s="195" t="s">
        <v>83</v>
      </c>
      <c r="F88" s="195" t="s">
        <v>261</v>
      </c>
      <c r="G88" s="153"/>
      <c r="H88" s="153"/>
      <c r="I88" s="156"/>
      <c r="J88" s="196">
        <f>BK88</f>
        <v>0</v>
      </c>
      <c r="K88" s="153"/>
      <c r="L88" s="158"/>
      <c r="M88" s="159"/>
      <c r="N88" s="160"/>
      <c r="O88" s="160"/>
      <c r="P88" s="161">
        <f>SUM(P89:P109)</f>
        <v>0</v>
      </c>
      <c r="Q88" s="160"/>
      <c r="R88" s="161">
        <f>SUM(R89:R109)</f>
        <v>0</v>
      </c>
      <c r="S88" s="160"/>
      <c r="T88" s="162">
        <f>SUM(T89:T109)</f>
        <v>38.7</v>
      </c>
      <c r="AR88" s="163" t="s">
        <v>83</v>
      </c>
      <c r="AT88" s="164" t="s">
        <v>74</v>
      </c>
      <c r="AU88" s="164" t="s">
        <v>83</v>
      </c>
      <c r="AY88" s="163" t="s">
        <v>163</v>
      </c>
      <c r="BK88" s="165">
        <f>SUM(BK89:BK109)</f>
        <v>0</v>
      </c>
    </row>
    <row r="89" spans="1:65" s="2" customFormat="1" ht="37.95" customHeight="1">
      <c r="A89" s="34"/>
      <c r="B89" s="35"/>
      <c r="C89" s="166" t="s">
        <v>400</v>
      </c>
      <c r="D89" s="166" t="s">
        <v>164</v>
      </c>
      <c r="E89" s="167" t="s">
        <v>263</v>
      </c>
      <c r="F89" s="168" t="s">
        <v>264</v>
      </c>
      <c r="G89" s="169" t="s">
        <v>265</v>
      </c>
      <c r="H89" s="170">
        <v>15.48</v>
      </c>
      <c r="I89" s="171"/>
      <c r="J89" s="172">
        <f>ROUND(I89*H89,2)</f>
        <v>0</v>
      </c>
      <c r="K89" s="173"/>
      <c r="L89" s="39"/>
      <c r="M89" s="174" t="s">
        <v>19</v>
      </c>
      <c r="N89" s="175" t="s">
        <v>46</v>
      </c>
      <c r="O89" s="64"/>
      <c r="P89" s="176">
        <f>O89*H89</f>
        <v>0</v>
      </c>
      <c r="Q89" s="176">
        <v>0</v>
      </c>
      <c r="R89" s="176">
        <f>Q89*H89</f>
        <v>0</v>
      </c>
      <c r="S89" s="176">
        <v>2.5</v>
      </c>
      <c r="T89" s="177">
        <f>S89*H89</f>
        <v>38.7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78" t="s">
        <v>168</v>
      </c>
      <c r="AT89" s="178" t="s">
        <v>164</v>
      </c>
      <c r="AU89" s="178" t="s">
        <v>85</v>
      </c>
      <c r="AY89" s="17" t="s">
        <v>163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7" t="s">
        <v>83</v>
      </c>
      <c r="BK89" s="179">
        <f>ROUND(I89*H89,2)</f>
        <v>0</v>
      </c>
      <c r="BL89" s="17" t="s">
        <v>168</v>
      </c>
      <c r="BM89" s="178" t="s">
        <v>539</v>
      </c>
    </row>
    <row r="90" spans="1:47" s="2" customFormat="1" ht="12">
      <c r="A90" s="34"/>
      <c r="B90" s="35"/>
      <c r="C90" s="36"/>
      <c r="D90" s="197" t="s">
        <v>267</v>
      </c>
      <c r="E90" s="36"/>
      <c r="F90" s="198" t="s">
        <v>268</v>
      </c>
      <c r="G90" s="36"/>
      <c r="H90" s="36"/>
      <c r="I90" s="182"/>
      <c r="J90" s="36"/>
      <c r="K90" s="36"/>
      <c r="L90" s="39"/>
      <c r="M90" s="183"/>
      <c r="N90" s="184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267</v>
      </c>
      <c r="AU90" s="17" t="s">
        <v>85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270</v>
      </c>
      <c r="G91" s="200"/>
      <c r="H91" s="203">
        <v>15.48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4" customFormat="1" ht="12">
      <c r="B92" s="210"/>
      <c r="C92" s="211"/>
      <c r="D92" s="180" t="s">
        <v>269</v>
      </c>
      <c r="E92" s="212" t="s">
        <v>19</v>
      </c>
      <c r="F92" s="213" t="s">
        <v>271</v>
      </c>
      <c r="G92" s="211"/>
      <c r="H92" s="214">
        <v>15.48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269</v>
      </c>
      <c r="AU92" s="220" t="s">
        <v>85</v>
      </c>
      <c r="AV92" s="14" t="s">
        <v>168</v>
      </c>
      <c r="AW92" s="14" t="s">
        <v>37</v>
      </c>
      <c r="AX92" s="14" t="s">
        <v>83</v>
      </c>
      <c r="AY92" s="220" t="s">
        <v>163</v>
      </c>
    </row>
    <row r="93" spans="1:65" s="2" customFormat="1" ht="37.95" customHeight="1">
      <c r="A93" s="34"/>
      <c r="B93" s="35"/>
      <c r="C93" s="166" t="s">
        <v>85</v>
      </c>
      <c r="D93" s="166" t="s">
        <v>164</v>
      </c>
      <c r="E93" s="167" t="s">
        <v>272</v>
      </c>
      <c r="F93" s="168" t="s">
        <v>273</v>
      </c>
      <c r="G93" s="169" t="s">
        <v>265</v>
      </c>
      <c r="H93" s="170">
        <v>86.25</v>
      </c>
      <c r="I93" s="171"/>
      <c r="J93" s="172">
        <f>ROUND(I93*H93,2)</f>
        <v>0</v>
      </c>
      <c r="K93" s="173"/>
      <c r="L93" s="39"/>
      <c r="M93" s="174" t="s">
        <v>19</v>
      </c>
      <c r="N93" s="175" t="s">
        <v>46</v>
      </c>
      <c r="O93" s="64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8" t="s">
        <v>168</v>
      </c>
      <c r="AT93" s="178" t="s">
        <v>164</v>
      </c>
      <c r="AU93" s="178" t="s">
        <v>85</v>
      </c>
      <c r="AY93" s="17" t="s">
        <v>163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7" t="s">
        <v>83</v>
      </c>
      <c r="BK93" s="179">
        <f>ROUND(I93*H93,2)</f>
        <v>0</v>
      </c>
      <c r="BL93" s="17" t="s">
        <v>168</v>
      </c>
      <c r="BM93" s="178" t="s">
        <v>540</v>
      </c>
    </row>
    <row r="94" spans="1:47" s="2" customFormat="1" ht="12">
      <c r="A94" s="34"/>
      <c r="B94" s="35"/>
      <c r="C94" s="36"/>
      <c r="D94" s="197" t="s">
        <v>267</v>
      </c>
      <c r="E94" s="36"/>
      <c r="F94" s="198" t="s">
        <v>275</v>
      </c>
      <c r="G94" s="36"/>
      <c r="H94" s="36"/>
      <c r="I94" s="182"/>
      <c r="J94" s="36"/>
      <c r="K94" s="36"/>
      <c r="L94" s="39"/>
      <c r="M94" s="183"/>
      <c r="N94" s="184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267</v>
      </c>
      <c r="AU94" s="17" t="s">
        <v>85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541</v>
      </c>
      <c r="G95" s="200"/>
      <c r="H95" s="203">
        <v>86.25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86.25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180</v>
      </c>
      <c r="D97" s="166" t="s">
        <v>164</v>
      </c>
      <c r="E97" s="167" t="s">
        <v>277</v>
      </c>
      <c r="F97" s="168" t="s">
        <v>278</v>
      </c>
      <c r="G97" s="169" t="s">
        <v>265</v>
      </c>
      <c r="H97" s="170">
        <v>32.5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542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280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281</v>
      </c>
      <c r="G99" s="200"/>
      <c r="H99" s="203">
        <v>32.5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4" customFormat="1" ht="12">
      <c r="B100" s="210"/>
      <c r="C100" s="211"/>
      <c r="D100" s="180" t="s">
        <v>269</v>
      </c>
      <c r="E100" s="212" t="s">
        <v>19</v>
      </c>
      <c r="F100" s="213" t="s">
        <v>271</v>
      </c>
      <c r="G100" s="211"/>
      <c r="H100" s="214">
        <v>32.5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269</v>
      </c>
      <c r="AU100" s="220" t="s">
        <v>85</v>
      </c>
      <c r="AV100" s="14" t="s">
        <v>168</v>
      </c>
      <c r="AW100" s="14" t="s">
        <v>37</v>
      </c>
      <c r="AX100" s="14" t="s">
        <v>83</v>
      </c>
      <c r="AY100" s="220" t="s">
        <v>163</v>
      </c>
    </row>
    <row r="101" spans="1:65" s="2" customFormat="1" ht="37.95" customHeight="1">
      <c r="A101" s="34"/>
      <c r="B101" s="35"/>
      <c r="C101" s="166" t="s">
        <v>168</v>
      </c>
      <c r="D101" s="166" t="s">
        <v>164</v>
      </c>
      <c r="E101" s="167" t="s">
        <v>293</v>
      </c>
      <c r="F101" s="168" t="s">
        <v>294</v>
      </c>
      <c r="G101" s="169" t="s">
        <v>265</v>
      </c>
      <c r="H101" s="170">
        <v>32.5</v>
      </c>
      <c r="I101" s="171"/>
      <c r="J101" s="172">
        <f>ROUND(I101*H101,2)</f>
        <v>0</v>
      </c>
      <c r="K101" s="173"/>
      <c r="L101" s="39"/>
      <c r="M101" s="174" t="s">
        <v>19</v>
      </c>
      <c r="N101" s="175" t="s">
        <v>46</v>
      </c>
      <c r="O101" s="64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8" t="s">
        <v>168</v>
      </c>
      <c r="AT101" s="178" t="s">
        <v>164</v>
      </c>
      <c r="AU101" s="178" t="s">
        <v>85</v>
      </c>
      <c r="AY101" s="17" t="s">
        <v>163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17" t="s">
        <v>83</v>
      </c>
      <c r="BK101" s="179">
        <f>ROUND(I101*H101,2)</f>
        <v>0</v>
      </c>
      <c r="BL101" s="17" t="s">
        <v>168</v>
      </c>
      <c r="BM101" s="178" t="s">
        <v>543</v>
      </c>
    </row>
    <row r="102" spans="1:47" s="2" customFormat="1" ht="12">
      <c r="A102" s="34"/>
      <c r="B102" s="35"/>
      <c r="C102" s="36"/>
      <c r="D102" s="197" t="s">
        <v>267</v>
      </c>
      <c r="E102" s="36"/>
      <c r="F102" s="198" t="s">
        <v>296</v>
      </c>
      <c r="G102" s="36"/>
      <c r="H102" s="36"/>
      <c r="I102" s="182"/>
      <c r="J102" s="36"/>
      <c r="K102" s="36"/>
      <c r="L102" s="39"/>
      <c r="M102" s="183"/>
      <c r="N102" s="184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267</v>
      </c>
      <c r="AU102" s="17" t="s">
        <v>85</v>
      </c>
    </row>
    <row r="103" spans="1:47" s="2" customFormat="1" ht="19.2">
      <c r="A103" s="34"/>
      <c r="B103" s="35"/>
      <c r="C103" s="36"/>
      <c r="D103" s="180" t="s">
        <v>170</v>
      </c>
      <c r="E103" s="36"/>
      <c r="F103" s="181" t="s">
        <v>297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170</v>
      </c>
      <c r="AU103" s="17" t="s">
        <v>85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281</v>
      </c>
      <c r="G104" s="200"/>
      <c r="H104" s="203">
        <v>32.5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4" customFormat="1" ht="12">
      <c r="B105" s="210"/>
      <c r="C105" s="211"/>
      <c r="D105" s="180" t="s">
        <v>269</v>
      </c>
      <c r="E105" s="212" t="s">
        <v>19</v>
      </c>
      <c r="F105" s="213" t="s">
        <v>271</v>
      </c>
      <c r="G105" s="211"/>
      <c r="H105" s="214">
        <v>32.5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269</v>
      </c>
      <c r="AU105" s="220" t="s">
        <v>85</v>
      </c>
      <c r="AV105" s="14" t="s">
        <v>168</v>
      </c>
      <c r="AW105" s="14" t="s">
        <v>37</v>
      </c>
      <c r="AX105" s="14" t="s">
        <v>83</v>
      </c>
      <c r="AY105" s="220" t="s">
        <v>163</v>
      </c>
    </row>
    <row r="106" spans="1:65" s="2" customFormat="1" ht="24.15" customHeight="1">
      <c r="A106" s="34"/>
      <c r="B106" s="35"/>
      <c r="C106" s="166" t="s">
        <v>162</v>
      </c>
      <c r="D106" s="166" t="s">
        <v>164</v>
      </c>
      <c r="E106" s="167" t="s">
        <v>298</v>
      </c>
      <c r="F106" s="168" t="s">
        <v>299</v>
      </c>
      <c r="G106" s="169" t="s">
        <v>265</v>
      </c>
      <c r="H106" s="170">
        <v>32.5</v>
      </c>
      <c r="I106" s="171"/>
      <c r="J106" s="172">
        <f>ROUND(I106*H106,2)</f>
        <v>0</v>
      </c>
      <c r="K106" s="173"/>
      <c r="L106" s="39"/>
      <c r="M106" s="174" t="s">
        <v>19</v>
      </c>
      <c r="N106" s="175" t="s">
        <v>46</v>
      </c>
      <c r="O106" s="64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8" t="s">
        <v>168</v>
      </c>
      <c r="AT106" s="178" t="s">
        <v>164</v>
      </c>
      <c r="AU106" s="178" t="s">
        <v>85</v>
      </c>
      <c r="AY106" s="17" t="s">
        <v>163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7" t="s">
        <v>83</v>
      </c>
      <c r="BK106" s="179">
        <f>ROUND(I106*H106,2)</f>
        <v>0</v>
      </c>
      <c r="BL106" s="17" t="s">
        <v>168</v>
      </c>
      <c r="BM106" s="178" t="s">
        <v>544</v>
      </c>
    </row>
    <row r="107" spans="1:47" s="2" customFormat="1" ht="12">
      <c r="A107" s="34"/>
      <c r="B107" s="35"/>
      <c r="C107" s="36"/>
      <c r="D107" s="197" t="s">
        <v>267</v>
      </c>
      <c r="E107" s="36"/>
      <c r="F107" s="198" t="s">
        <v>301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267</v>
      </c>
      <c r="AU107" s="17" t="s">
        <v>85</v>
      </c>
    </row>
    <row r="108" spans="2:51" s="13" customFormat="1" ht="12">
      <c r="B108" s="199"/>
      <c r="C108" s="200"/>
      <c r="D108" s="180" t="s">
        <v>269</v>
      </c>
      <c r="E108" s="201" t="s">
        <v>19</v>
      </c>
      <c r="F108" s="202" t="s">
        <v>281</v>
      </c>
      <c r="G108" s="200"/>
      <c r="H108" s="203">
        <v>32.5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4" customFormat="1" ht="12">
      <c r="B109" s="210"/>
      <c r="C109" s="211"/>
      <c r="D109" s="180" t="s">
        <v>269</v>
      </c>
      <c r="E109" s="212" t="s">
        <v>19</v>
      </c>
      <c r="F109" s="213" t="s">
        <v>271</v>
      </c>
      <c r="G109" s="211"/>
      <c r="H109" s="214">
        <v>32.5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269</v>
      </c>
      <c r="AU109" s="220" t="s">
        <v>85</v>
      </c>
      <c r="AV109" s="14" t="s">
        <v>168</v>
      </c>
      <c r="AW109" s="14" t="s">
        <v>37</v>
      </c>
      <c r="AX109" s="14" t="s">
        <v>83</v>
      </c>
      <c r="AY109" s="220" t="s">
        <v>163</v>
      </c>
    </row>
    <row r="110" spans="2:63" s="11" customFormat="1" ht="22.95" customHeight="1">
      <c r="B110" s="152"/>
      <c r="C110" s="153"/>
      <c r="D110" s="154" t="s">
        <v>74</v>
      </c>
      <c r="E110" s="195" t="s">
        <v>180</v>
      </c>
      <c r="F110" s="195" t="s">
        <v>302</v>
      </c>
      <c r="G110" s="153"/>
      <c r="H110" s="153"/>
      <c r="I110" s="156"/>
      <c r="J110" s="196">
        <f>BK110</f>
        <v>0</v>
      </c>
      <c r="K110" s="153"/>
      <c r="L110" s="158"/>
      <c r="M110" s="159"/>
      <c r="N110" s="160"/>
      <c r="O110" s="160"/>
      <c r="P110" s="161">
        <f>SUM(P111:P135)</f>
        <v>0</v>
      </c>
      <c r="Q110" s="160"/>
      <c r="R110" s="161">
        <f>SUM(R111:R135)</f>
        <v>6.638898516675</v>
      </c>
      <c r="S110" s="160"/>
      <c r="T110" s="162">
        <f>SUM(T111:T135)</f>
        <v>0</v>
      </c>
      <c r="AR110" s="163" t="s">
        <v>83</v>
      </c>
      <c r="AT110" s="164" t="s">
        <v>74</v>
      </c>
      <c r="AU110" s="164" t="s">
        <v>83</v>
      </c>
      <c r="AY110" s="163" t="s">
        <v>163</v>
      </c>
      <c r="BK110" s="165">
        <f>SUM(BK111:BK135)</f>
        <v>0</v>
      </c>
    </row>
    <row r="111" spans="1:65" s="2" customFormat="1" ht="44.25" customHeight="1">
      <c r="A111" s="34"/>
      <c r="B111" s="35"/>
      <c r="C111" s="166" t="s">
        <v>194</v>
      </c>
      <c r="D111" s="166" t="s">
        <v>164</v>
      </c>
      <c r="E111" s="167" t="s">
        <v>303</v>
      </c>
      <c r="F111" s="168" t="s">
        <v>304</v>
      </c>
      <c r="G111" s="169" t="s">
        <v>265</v>
      </c>
      <c r="H111" s="170">
        <v>1.45</v>
      </c>
      <c r="I111" s="171"/>
      <c r="J111" s="172">
        <f>ROUND(I111*H111,2)</f>
        <v>0</v>
      </c>
      <c r="K111" s="173"/>
      <c r="L111" s="39"/>
      <c r="M111" s="174" t="s">
        <v>19</v>
      </c>
      <c r="N111" s="175" t="s">
        <v>46</v>
      </c>
      <c r="O111" s="64"/>
      <c r="P111" s="176">
        <f>O111*H111</f>
        <v>0</v>
      </c>
      <c r="Q111" s="176">
        <v>3.11388382</v>
      </c>
      <c r="R111" s="176">
        <f>Q111*H111</f>
        <v>4.5151315389999995</v>
      </c>
      <c r="S111" s="176">
        <v>0</v>
      </c>
      <c r="T111" s="177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78" t="s">
        <v>168</v>
      </c>
      <c r="AT111" s="178" t="s">
        <v>164</v>
      </c>
      <c r="AU111" s="178" t="s">
        <v>85</v>
      </c>
      <c r="AY111" s="17" t="s">
        <v>163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17" t="s">
        <v>83</v>
      </c>
      <c r="BK111" s="179">
        <f>ROUND(I111*H111,2)</f>
        <v>0</v>
      </c>
      <c r="BL111" s="17" t="s">
        <v>168</v>
      </c>
      <c r="BM111" s="178" t="s">
        <v>545</v>
      </c>
    </row>
    <row r="112" spans="1:47" s="2" customFormat="1" ht="12">
      <c r="A112" s="34"/>
      <c r="B112" s="35"/>
      <c r="C112" s="36"/>
      <c r="D112" s="197" t="s">
        <v>267</v>
      </c>
      <c r="E112" s="36"/>
      <c r="F112" s="198" t="s">
        <v>306</v>
      </c>
      <c r="G112" s="36"/>
      <c r="H112" s="36"/>
      <c r="I112" s="182"/>
      <c r="J112" s="36"/>
      <c r="K112" s="36"/>
      <c r="L112" s="39"/>
      <c r="M112" s="183"/>
      <c r="N112" s="184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267</v>
      </c>
      <c r="AU112" s="17" t="s">
        <v>85</v>
      </c>
    </row>
    <row r="113" spans="2:51" s="13" customFormat="1" ht="12">
      <c r="B113" s="199"/>
      <c r="C113" s="200"/>
      <c r="D113" s="180" t="s">
        <v>269</v>
      </c>
      <c r="E113" s="201" t="s">
        <v>19</v>
      </c>
      <c r="F113" s="202" t="s">
        <v>546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2">
      <c r="B114" s="199"/>
      <c r="C114" s="200"/>
      <c r="D114" s="180" t="s">
        <v>269</v>
      </c>
      <c r="E114" s="201" t="s">
        <v>19</v>
      </c>
      <c r="F114" s="202" t="s">
        <v>308</v>
      </c>
      <c r="G114" s="200"/>
      <c r="H114" s="203">
        <v>0.45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4" customFormat="1" ht="12">
      <c r="B115" s="210"/>
      <c r="C115" s="211"/>
      <c r="D115" s="180" t="s">
        <v>269</v>
      </c>
      <c r="E115" s="212" t="s">
        <v>19</v>
      </c>
      <c r="F115" s="213" t="s">
        <v>271</v>
      </c>
      <c r="G115" s="211"/>
      <c r="H115" s="214">
        <v>1.45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269</v>
      </c>
      <c r="AU115" s="220" t="s">
        <v>85</v>
      </c>
      <c r="AV115" s="14" t="s">
        <v>168</v>
      </c>
      <c r="AW115" s="14" t="s">
        <v>37</v>
      </c>
      <c r="AX115" s="14" t="s">
        <v>83</v>
      </c>
      <c r="AY115" s="220" t="s">
        <v>163</v>
      </c>
    </row>
    <row r="116" spans="1:65" s="2" customFormat="1" ht="37.95" customHeight="1">
      <c r="A116" s="34"/>
      <c r="B116" s="35"/>
      <c r="C116" s="166" t="s">
        <v>405</v>
      </c>
      <c r="D116" s="166" t="s">
        <v>164</v>
      </c>
      <c r="E116" s="167" t="s">
        <v>309</v>
      </c>
      <c r="F116" s="168" t="s">
        <v>310</v>
      </c>
      <c r="G116" s="169" t="s">
        <v>265</v>
      </c>
      <c r="H116" s="170">
        <v>20.955</v>
      </c>
      <c r="I116" s="171"/>
      <c r="J116" s="172">
        <f>ROUND(I116*H116,2)</f>
        <v>0</v>
      </c>
      <c r="K116" s="173"/>
      <c r="L116" s="39"/>
      <c r="M116" s="174" t="s">
        <v>19</v>
      </c>
      <c r="N116" s="175" t="s">
        <v>46</v>
      </c>
      <c r="O116" s="64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8" t="s">
        <v>168</v>
      </c>
      <c r="AT116" s="178" t="s">
        <v>164</v>
      </c>
      <c r="AU116" s="178" t="s">
        <v>85</v>
      </c>
      <c r="AY116" s="17" t="s">
        <v>163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7" t="s">
        <v>83</v>
      </c>
      <c r="BK116" s="179">
        <f>ROUND(I116*H116,2)</f>
        <v>0</v>
      </c>
      <c r="BL116" s="17" t="s">
        <v>168</v>
      </c>
      <c r="BM116" s="178" t="s">
        <v>547</v>
      </c>
    </row>
    <row r="117" spans="1:47" s="2" customFormat="1" ht="12">
      <c r="A117" s="34"/>
      <c r="B117" s="35"/>
      <c r="C117" s="36"/>
      <c r="D117" s="197" t="s">
        <v>267</v>
      </c>
      <c r="E117" s="36"/>
      <c r="F117" s="198" t="s">
        <v>312</v>
      </c>
      <c r="G117" s="36"/>
      <c r="H117" s="36"/>
      <c r="I117" s="182"/>
      <c r="J117" s="36"/>
      <c r="K117" s="36"/>
      <c r="L117" s="39"/>
      <c r="M117" s="183"/>
      <c r="N117" s="184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267</v>
      </c>
      <c r="AU117" s="17" t="s">
        <v>85</v>
      </c>
    </row>
    <row r="118" spans="2:51" s="13" customFormat="1" ht="12">
      <c r="B118" s="199"/>
      <c r="C118" s="200"/>
      <c r="D118" s="180" t="s">
        <v>269</v>
      </c>
      <c r="E118" s="201" t="s">
        <v>19</v>
      </c>
      <c r="F118" s="202" t="s">
        <v>314</v>
      </c>
      <c r="G118" s="200"/>
      <c r="H118" s="203">
        <v>20.955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4" customFormat="1" ht="12">
      <c r="B119" s="210"/>
      <c r="C119" s="211"/>
      <c r="D119" s="180" t="s">
        <v>269</v>
      </c>
      <c r="E119" s="212" t="s">
        <v>19</v>
      </c>
      <c r="F119" s="213" t="s">
        <v>271</v>
      </c>
      <c r="G119" s="211"/>
      <c r="H119" s="214">
        <v>20.955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269</v>
      </c>
      <c r="AU119" s="220" t="s">
        <v>85</v>
      </c>
      <c r="AV119" s="14" t="s">
        <v>168</v>
      </c>
      <c r="AW119" s="14" t="s">
        <v>37</v>
      </c>
      <c r="AX119" s="14" t="s">
        <v>83</v>
      </c>
      <c r="AY119" s="220" t="s">
        <v>163</v>
      </c>
    </row>
    <row r="120" spans="1:65" s="2" customFormat="1" ht="37.95" customHeight="1">
      <c r="A120" s="34"/>
      <c r="B120" s="35"/>
      <c r="C120" s="166" t="s">
        <v>410</v>
      </c>
      <c r="D120" s="166" t="s">
        <v>164</v>
      </c>
      <c r="E120" s="167" t="s">
        <v>315</v>
      </c>
      <c r="F120" s="168" t="s">
        <v>316</v>
      </c>
      <c r="G120" s="169" t="s">
        <v>285</v>
      </c>
      <c r="H120" s="170">
        <v>27.825</v>
      </c>
      <c r="I120" s="171"/>
      <c r="J120" s="172">
        <f>ROUND(I120*H120,2)</f>
        <v>0</v>
      </c>
      <c r="K120" s="173"/>
      <c r="L120" s="39"/>
      <c r="M120" s="174" t="s">
        <v>19</v>
      </c>
      <c r="N120" s="175" t="s">
        <v>46</v>
      </c>
      <c r="O120" s="64"/>
      <c r="P120" s="176">
        <f>O120*H120</f>
        <v>0</v>
      </c>
      <c r="Q120" s="176">
        <v>0.007258004</v>
      </c>
      <c r="R120" s="176">
        <f>Q120*H120</f>
        <v>0.2019539613</v>
      </c>
      <c r="S120" s="176">
        <v>0</v>
      </c>
      <c r="T120" s="17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8" t="s">
        <v>168</v>
      </c>
      <c r="AT120" s="178" t="s">
        <v>164</v>
      </c>
      <c r="AU120" s="178" t="s">
        <v>85</v>
      </c>
      <c r="AY120" s="17" t="s">
        <v>163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7" t="s">
        <v>83</v>
      </c>
      <c r="BK120" s="179">
        <f>ROUND(I120*H120,2)</f>
        <v>0</v>
      </c>
      <c r="BL120" s="17" t="s">
        <v>168</v>
      </c>
      <c r="BM120" s="178" t="s">
        <v>548</v>
      </c>
    </row>
    <row r="121" spans="1:47" s="2" customFormat="1" ht="12">
      <c r="A121" s="34"/>
      <c r="B121" s="35"/>
      <c r="C121" s="36"/>
      <c r="D121" s="197" t="s">
        <v>267</v>
      </c>
      <c r="E121" s="36"/>
      <c r="F121" s="198" t="s">
        <v>318</v>
      </c>
      <c r="G121" s="36"/>
      <c r="H121" s="36"/>
      <c r="I121" s="182"/>
      <c r="J121" s="36"/>
      <c r="K121" s="36"/>
      <c r="L121" s="39"/>
      <c r="M121" s="183"/>
      <c r="N121" s="184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267</v>
      </c>
      <c r="AU121" s="17" t="s">
        <v>85</v>
      </c>
    </row>
    <row r="122" spans="2:51" s="13" customFormat="1" ht="12">
      <c r="B122" s="199"/>
      <c r="C122" s="200"/>
      <c r="D122" s="180" t="s">
        <v>269</v>
      </c>
      <c r="E122" s="201" t="s">
        <v>19</v>
      </c>
      <c r="F122" s="202" t="s">
        <v>320</v>
      </c>
      <c r="G122" s="200"/>
      <c r="H122" s="203">
        <v>27.825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269</v>
      </c>
      <c r="AU122" s="209" t="s">
        <v>85</v>
      </c>
      <c r="AV122" s="13" t="s">
        <v>85</v>
      </c>
      <c r="AW122" s="13" t="s">
        <v>37</v>
      </c>
      <c r="AX122" s="13" t="s">
        <v>75</v>
      </c>
      <c r="AY122" s="209" t="s">
        <v>163</v>
      </c>
    </row>
    <row r="123" spans="2:51" s="14" customFormat="1" ht="12">
      <c r="B123" s="210"/>
      <c r="C123" s="211"/>
      <c r="D123" s="180" t="s">
        <v>269</v>
      </c>
      <c r="E123" s="212" t="s">
        <v>19</v>
      </c>
      <c r="F123" s="213" t="s">
        <v>271</v>
      </c>
      <c r="G123" s="211"/>
      <c r="H123" s="214">
        <v>27.825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269</v>
      </c>
      <c r="AU123" s="220" t="s">
        <v>85</v>
      </c>
      <c r="AV123" s="14" t="s">
        <v>168</v>
      </c>
      <c r="AW123" s="14" t="s">
        <v>37</v>
      </c>
      <c r="AX123" s="14" t="s">
        <v>83</v>
      </c>
      <c r="AY123" s="220" t="s">
        <v>163</v>
      </c>
    </row>
    <row r="124" spans="1:65" s="2" customFormat="1" ht="37.95" customHeight="1">
      <c r="A124" s="34"/>
      <c r="B124" s="35"/>
      <c r="C124" s="166" t="s">
        <v>418</v>
      </c>
      <c r="D124" s="166" t="s">
        <v>164</v>
      </c>
      <c r="E124" s="167" t="s">
        <v>321</v>
      </c>
      <c r="F124" s="168" t="s">
        <v>322</v>
      </c>
      <c r="G124" s="169" t="s">
        <v>285</v>
      </c>
      <c r="H124" s="170">
        <v>27.825</v>
      </c>
      <c r="I124" s="171"/>
      <c r="J124" s="172">
        <f>ROUND(I124*H124,2)</f>
        <v>0</v>
      </c>
      <c r="K124" s="173"/>
      <c r="L124" s="39"/>
      <c r="M124" s="174" t="s">
        <v>19</v>
      </c>
      <c r="N124" s="175" t="s">
        <v>46</v>
      </c>
      <c r="O124" s="64"/>
      <c r="P124" s="176">
        <f>O124*H124</f>
        <v>0</v>
      </c>
      <c r="Q124" s="176">
        <v>0.000856935</v>
      </c>
      <c r="R124" s="176">
        <f>Q124*H124</f>
        <v>0.023844216374999998</v>
      </c>
      <c r="S124" s="176">
        <v>0</v>
      </c>
      <c r="T124" s="177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8" t="s">
        <v>168</v>
      </c>
      <c r="AT124" s="178" t="s">
        <v>164</v>
      </c>
      <c r="AU124" s="178" t="s">
        <v>85</v>
      </c>
      <c r="AY124" s="17" t="s">
        <v>163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7" t="s">
        <v>83</v>
      </c>
      <c r="BK124" s="179">
        <f>ROUND(I124*H124,2)</f>
        <v>0</v>
      </c>
      <c r="BL124" s="17" t="s">
        <v>168</v>
      </c>
      <c r="BM124" s="178" t="s">
        <v>549</v>
      </c>
    </row>
    <row r="125" spans="1:47" s="2" customFormat="1" ht="12">
      <c r="A125" s="34"/>
      <c r="B125" s="35"/>
      <c r="C125" s="36"/>
      <c r="D125" s="197" t="s">
        <v>267</v>
      </c>
      <c r="E125" s="36"/>
      <c r="F125" s="198" t="s">
        <v>324</v>
      </c>
      <c r="G125" s="36"/>
      <c r="H125" s="36"/>
      <c r="I125" s="182"/>
      <c r="J125" s="36"/>
      <c r="K125" s="36"/>
      <c r="L125" s="39"/>
      <c r="M125" s="183"/>
      <c r="N125" s="184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267</v>
      </c>
      <c r="AU125" s="17" t="s">
        <v>85</v>
      </c>
    </row>
    <row r="126" spans="2:51" s="13" customFormat="1" ht="12">
      <c r="B126" s="199"/>
      <c r="C126" s="200"/>
      <c r="D126" s="180" t="s">
        <v>269</v>
      </c>
      <c r="E126" s="201" t="s">
        <v>19</v>
      </c>
      <c r="F126" s="202" t="s">
        <v>320</v>
      </c>
      <c r="G126" s="200"/>
      <c r="H126" s="203">
        <v>27.825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269</v>
      </c>
      <c r="AU126" s="209" t="s">
        <v>85</v>
      </c>
      <c r="AV126" s="13" t="s">
        <v>85</v>
      </c>
      <c r="AW126" s="13" t="s">
        <v>37</v>
      </c>
      <c r="AX126" s="13" t="s">
        <v>75</v>
      </c>
      <c r="AY126" s="209" t="s">
        <v>163</v>
      </c>
    </row>
    <row r="127" spans="2:51" s="14" customFormat="1" ht="12">
      <c r="B127" s="210"/>
      <c r="C127" s="211"/>
      <c r="D127" s="180" t="s">
        <v>269</v>
      </c>
      <c r="E127" s="212" t="s">
        <v>19</v>
      </c>
      <c r="F127" s="213" t="s">
        <v>271</v>
      </c>
      <c r="G127" s="211"/>
      <c r="H127" s="214">
        <v>27.825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269</v>
      </c>
      <c r="AU127" s="220" t="s">
        <v>85</v>
      </c>
      <c r="AV127" s="14" t="s">
        <v>168</v>
      </c>
      <c r="AW127" s="14" t="s">
        <v>37</v>
      </c>
      <c r="AX127" s="14" t="s">
        <v>83</v>
      </c>
      <c r="AY127" s="220" t="s">
        <v>163</v>
      </c>
    </row>
    <row r="128" spans="1:65" s="2" customFormat="1" ht="44.25" customHeight="1">
      <c r="A128" s="34"/>
      <c r="B128" s="35"/>
      <c r="C128" s="166" t="s">
        <v>423</v>
      </c>
      <c r="D128" s="166" t="s">
        <v>164</v>
      </c>
      <c r="E128" s="167" t="s">
        <v>326</v>
      </c>
      <c r="F128" s="168" t="s">
        <v>327</v>
      </c>
      <c r="G128" s="169" t="s">
        <v>328</v>
      </c>
      <c r="H128" s="170">
        <v>1.798</v>
      </c>
      <c r="I128" s="171"/>
      <c r="J128" s="172">
        <f>ROUND(I128*H128,2)</f>
        <v>0</v>
      </c>
      <c r="K128" s="173"/>
      <c r="L128" s="39"/>
      <c r="M128" s="174" t="s">
        <v>19</v>
      </c>
      <c r="N128" s="175" t="s">
        <v>46</v>
      </c>
      <c r="O128" s="64"/>
      <c r="P128" s="176">
        <f>O128*H128</f>
        <v>0</v>
      </c>
      <c r="Q128" s="176">
        <v>1.0556</v>
      </c>
      <c r="R128" s="176">
        <f>Q128*H128</f>
        <v>1.8979688000000001</v>
      </c>
      <c r="S128" s="176">
        <v>0</v>
      </c>
      <c r="T128" s="17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8" t="s">
        <v>168</v>
      </c>
      <c r="AT128" s="178" t="s">
        <v>164</v>
      </c>
      <c r="AU128" s="178" t="s">
        <v>85</v>
      </c>
      <c r="AY128" s="17" t="s">
        <v>163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7" t="s">
        <v>83</v>
      </c>
      <c r="BK128" s="179">
        <f>ROUND(I128*H128,2)</f>
        <v>0</v>
      </c>
      <c r="BL128" s="17" t="s">
        <v>168</v>
      </c>
      <c r="BM128" s="178" t="s">
        <v>550</v>
      </c>
    </row>
    <row r="129" spans="1:47" s="2" customFormat="1" ht="12">
      <c r="A129" s="34"/>
      <c r="B129" s="35"/>
      <c r="C129" s="36"/>
      <c r="D129" s="197" t="s">
        <v>267</v>
      </c>
      <c r="E129" s="36"/>
      <c r="F129" s="198" t="s">
        <v>330</v>
      </c>
      <c r="G129" s="36"/>
      <c r="H129" s="36"/>
      <c r="I129" s="182"/>
      <c r="J129" s="36"/>
      <c r="K129" s="36"/>
      <c r="L129" s="39"/>
      <c r="M129" s="183"/>
      <c r="N129" s="184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267</v>
      </c>
      <c r="AU129" s="17" t="s">
        <v>85</v>
      </c>
    </row>
    <row r="130" spans="2:51" s="13" customFormat="1" ht="12">
      <c r="B130" s="199"/>
      <c r="C130" s="200"/>
      <c r="D130" s="180" t="s">
        <v>269</v>
      </c>
      <c r="E130" s="201" t="s">
        <v>19</v>
      </c>
      <c r="F130" s="202" t="s">
        <v>332</v>
      </c>
      <c r="G130" s="200"/>
      <c r="H130" s="203">
        <v>1.798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269</v>
      </c>
      <c r="AU130" s="209" t="s">
        <v>85</v>
      </c>
      <c r="AV130" s="13" t="s">
        <v>85</v>
      </c>
      <c r="AW130" s="13" t="s">
        <v>37</v>
      </c>
      <c r="AX130" s="13" t="s">
        <v>75</v>
      </c>
      <c r="AY130" s="209" t="s">
        <v>163</v>
      </c>
    </row>
    <row r="131" spans="2:51" s="14" customFormat="1" ht="12">
      <c r="B131" s="210"/>
      <c r="C131" s="211"/>
      <c r="D131" s="180" t="s">
        <v>269</v>
      </c>
      <c r="E131" s="212" t="s">
        <v>19</v>
      </c>
      <c r="F131" s="213" t="s">
        <v>271</v>
      </c>
      <c r="G131" s="211"/>
      <c r="H131" s="214">
        <v>1.798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269</v>
      </c>
      <c r="AU131" s="220" t="s">
        <v>85</v>
      </c>
      <c r="AV131" s="14" t="s">
        <v>168</v>
      </c>
      <c r="AW131" s="14" t="s">
        <v>37</v>
      </c>
      <c r="AX131" s="14" t="s">
        <v>83</v>
      </c>
      <c r="AY131" s="220" t="s">
        <v>163</v>
      </c>
    </row>
    <row r="132" spans="1:65" s="2" customFormat="1" ht="16.5" customHeight="1">
      <c r="A132" s="34"/>
      <c r="B132" s="35"/>
      <c r="C132" s="166" t="s">
        <v>395</v>
      </c>
      <c r="D132" s="166" t="s">
        <v>164</v>
      </c>
      <c r="E132" s="167" t="s">
        <v>334</v>
      </c>
      <c r="F132" s="168" t="s">
        <v>335</v>
      </c>
      <c r="G132" s="169" t="s">
        <v>336</v>
      </c>
      <c r="H132" s="170">
        <v>10</v>
      </c>
      <c r="I132" s="171"/>
      <c r="J132" s="172">
        <f>ROUND(I132*H132,2)</f>
        <v>0</v>
      </c>
      <c r="K132" s="173"/>
      <c r="L132" s="39"/>
      <c r="M132" s="174" t="s">
        <v>19</v>
      </c>
      <c r="N132" s="175" t="s">
        <v>46</v>
      </c>
      <c r="O132" s="64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8" t="s">
        <v>168</v>
      </c>
      <c r="AT132" s="178" t="s">
        <v>164</v>
      </c>
      <c r="AU132" s="178" t="s">
        <v>85</v>
      </c>
      <c r="AY132" s="17" t="s">
        <v>163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7" t="s">
        <v>83</v>
      </c>
      <c r="BK132" s="179">
        <f>ROUND(I132*H132,2)</f>
        <v>0</v>
      </c>
      <c r="BL132" s="17" t="s">
        <v>168</v>
      </c>
      <c r="BM132" s="178" t="s">
        <v>551</v>
      </c>
    </row>
    <row r="133" spans="1:47" s="2" customFormat="1" ht="19.2">
      <c r="A133" s="34"/>
      <c r="B133" s="35"/>
      <c r="C133" s="36"/>
      <c r="D133" s="180" t="s">
        <v>170</v>
      </c>
      <c r="E133" s="36"/>
      <c r="F133" s="181" t="s">
        <v>338</v>
      </c>
      <c r="G133" s="36"/>
      <c r="H133" s="36"/>
      <c r="I133" s="182"/>
      <c r="J133" s="36"/>
      <c r="K133" s="36"/>
      <c r="L133" s="39"/>
      <c r="M133" s="183"/>
      <c r="N133" s="184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170</v>
      </c>
      <c r="AU133" s="17" t="s">
        <v>85</v>
      </c>
    </row>
    <row r="134" spans="1:65" s="2" customFormat="1" ht="16.5" customHeight="1">
      <c r="A134" s="34"/>
      <c r="B134" s="35"/>
      <c r="C134" s="166" t="s">
        <v>429</v>
      </c>
      <c r="D134" s="166" t="s">
        <v>164</v>
      </c>
      <c r="E134" s="167" t="s">
        <v>339</v>
      </c>
      <c r="F134" s="168" t="s">
        <v>340</v>
      </c>
      <c r="G134" s="169" t="s">
        <v>341</v>
      </c>
      <c r="H134" s="170">
        <v>25</v>
      </c>
      <c r="I134" s="171"/>
      <c r="J134" s="172">
        <f>ROUND(I134*H134,2)</f>
        <v>0</v>
      </c>
      <c r="K134" s="173"/>
      <c r="L134" s="39"/>
      <c r="M134" s="174" t="s">
        <v>19</v>
      </c>
      <c r="N134" s="175" t="s">
        <v>46</v>
      </c>
      <c r="O134" s="6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8" t="s">
        <v>168</v>
      </c>
      <c r="AT134" s="178" t="s">
        <v>164</v>
      </c>
      <c r="AU134" s="178" t="s">
        <v>85</v>
      </c>
      <c r="AY134" s="17" t="s">
        <v>163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7" t="s">
        <v>83</v>
      </c>
      <c r="BK134" s="179">
        <f>ROUND(I134*H134,2)</f>
        <v>0</v>
      </c>
      <c r="BL134" s="17" t="s">
        <v>168</v>
      </c>
      <c r="BM134" s="178" t="s">
        <v>552</v>
      </c>
    </row>
    <row r="135" spans="1:47" s="2" customFormat="1" ht="19.2">
      <c r="A135" s="34"/>
      <c r="B135" s="35"/>
      <c r="C135" s="36"/>
      <c r="D135" s="180" t="s">
        <v>170</v>
      </c>
      <c r="E135" s="36"/>
      <c r="F135" s="181" t="s">
        <v>343</v>
      </c>
      <c r="G135" s="36"/>
      <c r="H135" s="36"/>
      <c r="I135" s="182"/>
      <c r="J135" s="36"/>
      <c r="K135" s="36"/>
      <c r="L135" s="39"/>
      <c r="M135" s="183"/>
      <c r="N135" s="184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170</v>
      </c>
      <c r="AU135" s="17" t="s">
        <v>85</v>
      </c>
    </row>
    <row r="136" spans="2:63" s="11" customFormat="1" ht="22.95" customHeight="1">
      <c r="B136" s="152"/>
      <c r="C136" s="153"/>
      <c r="D136" s="154" t="s">
        <v>74</v>
      </c>
      <c r="E136" s="195" t="s">
        <v>168</v>
      </c>
      <c r="F136" s="195" t="s">
        <v>350</v>
      </c>
      <c r="G136" s="153"/>
      <c r="H136" s="153"/>
      <c r="I136" s="156"/>
      <c r="J136" s="196">
        <f>BK136</f>
        <v>0</v>
      </c>
      <c r="K136" s="153"/>
      <c r="L136" s="158"/>
      <c r="M136" s="159"/>
      <c r="N136" s="160"/>
      <c r="O136" s="160"/>
      <c r="P136" s="161">
        <f>SUM(P137:P149)</f>
        <v>0</v>
      </c>
      <c r="Q136" s="160"/>
      <c r="R136" s="161">
        <f>SUM(R137:R149)</f>
        <v>81.3703261</v>
      </c>
      <c r="S136" s="160"/>
      <c r="T136" s="162">
        <f>SUM(T137:T149)</f>
        <v>0</v>
      </c>
      <c r="AR136" s="163" t="s">
        <v>83</v>
      </c>
      <c r="AT136" s="164" t="s">
        <v>74</v>
      </c>
      <c r="AU136" s="164" t="s">
        <v>83</v>
      </c>
      <c r="AY136" s="163" t="s">
        <v>163</v>
      </c>
      <c r="BK136" s="165">
        <f>SUM(BK137:BK149)</f>
        <v>0</v>
      </c>
    </row>
    <row r="137" spans="1:65" s="2" customFormat="1" ht="24.15" customHeight="1">
      <c r="A137" s="34"/>
      <c r="B137" s="35"/>
      <c r="C137" s="166" t="s">
        <v>203</v>
      </c>
      <c r="D137" s="166" t="s">
        <v>164</v>
      </c>
      <c r="E137" s="167" t="s">
        <v>351</v>
      </c>
      <c r="F137" s="168" t="s">
        <v>352</v>
      </c>
      <c r="G137" s="169" t="s">
        <v>265</v>
      </c>
      <c r="H137" s="170">
        <v>32.5</v>
      </c>
      <c r="I137" s="171"/>
      <c r="J137" s="172">
        <f>ROUND(I137*H137,2)</f>
        <v>0</v>
      </c>
      <c r="K137" s="173"/>
      <c r="L137" s="39"/>
      <c r="M137" s="174" t="s">
        <v>19</v>
      </c>
      <c r="N137" s="175" t="s">
        <v>46</v>
      </c>
      <c r="O137" s="64"/>
      <c r="P137" s="176">
        <f>O137*H137</f>
        <v>0</v>
      </c>
      <c r="Q137" s="176">
        <v>2.002</v>
      </c>
      <c r="R137" s="176">
        <f>Q137*H137</f>
        <v>65.065</v>
      </c>
      <c r="S137" s="176">
        <v>0</v>
      </c>
      <c r="T137" s="17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8" t="s">
        <v>168</v>
      </c>
      <c r="AT137" s="178" t="s">
        <v>164</v>
      </c>
      <c r="AU137" s="178" t="s">
        <v>85</v>
      </c>
      <c r="AY137" s="17" t="s">
        <v>163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7" t="s">
        <v>83</v>
      </c>
      <c r="BK137" s="179">
        <f>ROUND(I137*H137,2)</f>
        <v>0</v>
      </c>
      <c r="BL137" s="17" t="s">
        <v>168</v>
      </c>
      <c r="BM137" s="178" t="s">
        <v>553</v>
      </c>
    </row>
    <row r="138" spans="1:47" s="2" customFormat="1" ht="12">
      <c r="A138" s="34"/>
      <c r="B138" s="35"/>
      <c r="C138" s="36"/>
      <c r="D138" s="197" t="s">
        <v>267</v>
      </c>
      <c r="E138" s="36"/>
      <c r="F138" s="198" t="s">
        <v>354</v>
      </c>
      <c r="G138" s="36"/>
      <c r="H138" s="36"/>
      <c r="I138" s="182"/>
      <c r="J138" s="36"/>
      <c r="K138" s="36"/>
      <c r="L138" s="39"/>
      <c r="M138" s="183"/>
      <c r="N138" s="184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267</v>
      </c>
      <c r="AU138" s="17" t="s">
        <v>85</v>
      </c>
    </row>
    <row r="139" spans="2:51" s="13" customFormat="1" ht="12">
      <c r="B139" s="199"/>
      <c r="C139" s="200"/>
      <c r="D139" s="180" t="s">
        <v>269</v>
      </c>
      <c r="E139" s="201" t="s">
        <v>19</v>
      </c>
      <c r="F139" s="202" t="s">
        <v>281</v>
      </c>
      <c r="G139" s="200"/>
      <c r="H139" s="203">
        <v>32.5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269</v>
      </c>
      <c r="AU139" s="209" t="s">
        <v>85</v>
      </c>
      <c r="AV139" s="13" t="s">
        <v>85</v>
      </c>
      <c r="AW139" s="13" t="s">
        <v>37</v>
      </c>
      <c r="AX139" s="13" t="s">
        <v>75</v>
      </c>
      <c r="AY139" s="209" t="s">
        <v>163</v>
      </c>
    </row>
    <row r="140" spans="2:51" s="14" customFormat="1" ht="12">
      <c r="B140" s="210"/>
      <c r="C140" s="211"/>
      <c r="D140" s="180" t="s">
        <v>269</v>
      </c>
      <c r="E140" s="212" t="s">
        <v>19</v>
      </c>
      <c r="F140" s="213" t="s">
        <v>271</v>
      </c>
      <c r="G140" s="211"/>
      <c r="H140" s="214">
        <v>32.5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269</v>
      </c>
      <c r="AU140" s="220" t="s">
        <v>85</v>
      </c>
      <c r="AV140" s="14" t="s">
        <v>168</v>
      </c>
      <c r="AW140" s="14" t="s">
        <v>37</v>
      </c>
      <c r="AX140" s="14" t="s">
        <v>83</v>
      </c>
      <c r="AY140" s="220" t="s">
        <v>163</v>
      </c>
    </row>
    <row r="141" spans="1:65" s="2" customFormat="1" ht="33" customHeight="1">
      <c r="A141" s="34"/>
      <c r="B141" s="35"/>
      <c r="C141" s="166" t="s">
        <v>208</v>
      </c>
      <c r="D141" s="166" t="s">
        <v>164</v>
      </c>
      <c r="E141" s="167" t="s">
        <v>355</v>
      </c>
      <c r="F141" s="168" t="s">
        <v>356</v>
      </c>
      <c r="G141" s="169" t="s">
        <v>285</v>
      </c>
      <c r="H141" s="170">
        <v>50</v>
      </c>
      <c r="I141" s="171"/>
      <c r="J141" s="172">
        <f>ROUND(I141*H141,2)</f>
        <v>0</v>
      </c>
      <c r="K141" s="173"/>
      <c r="L141" s="39"/>
      <c r="M141" s="174" t="s">
        <v>19</v>
      </c>
      <c r="N141" s="175" t="s">
        <v>46</v>
      </c>
      <c r="O141" s="64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8" t="s">
        <v>168</v>
      </c>
      <c r="AT141" s="178" t="s">
        <v>164</v>
      </c>
      <c r="AU141" s="178" t="s">
        <v>85</v>
      </c>
      <c r="AY141" s="17" t="s">
        <v>163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7" t="s">
        <v>83</v>
      </c>
      <c r="BK141" s="179">
        <f>ROUND(I141*H141,2)</f>
        <v>0</v>
      </c>
      <c r="BL141" s="17" t="s">
        <v>168</v>
      </c>
      <c r="BM141" s="178" t="s">
        <v>554</v>
      </c>
    </row>
    <row r="142" spans="1:47" s="2" customFormat="1" ht="12">
      <c r="A142" s="34"/>
      <c r="B142" s="35"/>
      <c r="C142" s="36"/>
      <c r="D142" s="197" t="s">
        <v>267</v>
      </c>
      <c r="E142" s="36"/>
      <c r="F142" s="198" t="s">
        <v>358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267</v>
      </c>
      <c r="AU142" s="17" t="s">
        <v>85</v>
      </c>
    </row>
    <row r="143" spans="2:51" s="13" customFormat="1" ht="12">
      <c r="B143" s="199"/>
      <c r="C143" s="200"/>
      <c r="D143" s="180" t="s">
        <v>269</v>
      </c>
      <c r="E143" s="201" t="s">
        <v>19</v>
      </c>
      <c r="F143" s="202" t="s">
        <v>359</v>
      </c>
      <c r="G143" s="200"/>
      <c r="H143" s="203">
        <v>50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269</v>
      </c>
      <c r="AU143" s="209" t="s">
        <v>85</v>
      </c>
      <c r="AV143" s="13" t="s">
        <v>85</v>
      </c>
      <c r="AW143" s="13" t="s">
        <v>37</v>
      </c>
      <c r="AX143" s="13" t="s">
        <v>75</v>
      </c>
      <c r="AY143" s="209" t="s">
        <v>163</v>
      </c>
    </row>
    <row r="144" spans="2:51" s="14" customFormat="1" ht="12">
      <c r="B144" s="210"/>
      <c r="C144" s="211"/>
      <c r="D144" s="180" t="s">
        <v>269</v>
      </c>
      <c r="E144" s="212" t="s">
        <v>19</v>
      </c>
      <c r="F144" s="213" t="s">
        <v>271</v>
      </c>
      <c r="G144" s="211"/>
      <c r="H144" s="214">
        <v>50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269</v>
      </c>
      <c r="AU144" s="220" t="s">
        <v>85</v>
      </c>
      <c r="AV144" s="14" t="s">
        <v>168</v>
      </c>
      <c r="AW144" s="14" t="s">
        <v>37</v>
      </c>
      <c r="AX144" s="14" t="s">
        <v>83</v>
      </c>
      <c r="AY144" s="220" t="s">
        <v>163</v>
      </c>
    </row>
    <row r="145" spans="1:65" s="2" customFormat="1" ht="33" customHeight="1">
      <c r="A145" s="34"/>
      <c r="B145" s="35"/>
      <c r="C145" s="166" t="s">
        <v>213</v>
      </c>
      <c r="D145" s="166" t="s">
        <v>164</v>
      </c>
      <c r="E145" s="167" t="s">
        <v>361</v>
      </c>
      <c r="F145" s="168" t="s">
        <v>362</v>
      </c>
      <c r="G145" s="169" t="s">
        <v>285</v>
      </c>
      <c r="H145" s="170">
        <v>15.75</v>
      </c>
      <c r="I145" s="171"/>
      <c r="J145" s="172">
        <f>ROUND(I145*H145,2)</f>
        <v>0</v>
      </c>
      <c r="K145" s="173"/>
      <c r="L145" s="39"/>
      <c r="M145" s="174" t="s">
        <v>19</v>
      </c>
      <c r="N145" s="175" t="s">
        <v>46</v>
      </c>
      <c r="O145" s="64"/>
      <c r="P145" s="176">
        <f>O145*H145</f>
        <v>0</v>
      </c>
      <c r="Q145" s="176">
        <v>1.0352588</v>
      </c>
      <c r="R145" s="176">
        <f>Q145*H145</f>
        <v>16.305326100000002</v>
      </c>
      <c r="S145" s="176">
        <v>0</v>
      </c>
      <c r="T145" s="17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8" t="s">
        <v>168</v>
      </c>
      <c r="AT145" s="178" t="s">
        <v>164</v>
      </c>
      <c r="AU145" s="178" t="s">
        <v>85</v>
      </c>
      <c r="AY145" s="17" t="s">
        <v>163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7" t="s">
        <v>83</v>
      </c>
      <c r="BK145" s="179">
        <f>ROUND(I145*H145,2)</f>
        <v>0</v>
      </c>
      <c r="BL145" s="17" t="s">
        <v>168</v>
      </c>
      <c r="BM145" s="178" t="s">
        <v>555</v>
      </c>
    </row>
    <row r="146" spans="1:47" s="2" customFormat="1" ht="12">
      <c r="A146" s="34"/>
      <c r="B146" s="35"/>
      <c r="C146" s="36"/>
      <c r="D146" s="197" t="s">
        <v>267</v>
      </c>
      <c r="E146" s="36"/>
      <c r="F146" s="198" t="s">
        <v>364</v>
      </c>
      <c r="G146" s="36"/>
      <c r="H146" s="36"/>
      <c r="I146" s="182"/>
      <c r="J146" s="36"/>
      <c r="K146" s="36"/>
      <c r="L146" s="39"/>
      <c r="M146" s="183"/>
      <c r="N146" s="184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267</v>
      </c>
      <c r="AU146" s="17" t="s">
        <v>85</v>
      </c>
    </row>
    <row r="147" spans="2:51" s="13" customFormat="1" ht="12">
      <c r="B147" s="199"/>
      <c r="C147" s="200"/>
      <c r="D147" s="180" t="s">
        <v>269</v>
      </c>
      <c r="E147" s="201" t="s">
        <v>19</v>
      </c>
      <c r="F147" s="202" t="s">
        <v>556</v>
      </c>
      <c r="G147" s="200"/>
      <c r="H147" s="203">
        <v>5.75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269</v>
      </c>
      <c r="AU147" s="209" t="s">
        <v>85</v>
      </c>
      <c r="AV147" s="13" t="s">
        <v>85</v>
      </c>
      <c r="AW147" s="13" t="s">
        <v>37</v>
      </c>
      <c r="AX147" s="13" t="s">
        <v>75</v>
      </c>
      <c r="AY147" s="209" t="s">
        <v>163</v>
      </c>
    </row>
    <row r="148" spans="2:51" s="13" customFormat="1" ht="12">
      <c r="B148" s="199"/>
      <c r="C148" s="200"/>
      <c r="D148" s="180" t="s">
        <v>269</v>
      </c>
      <c r="E148" s="201" t="s">
        <v>19</v>
      </c>
      <c r="F148" s="202" t="s">
        <v>366</v>
      </c>
      <c r="G148" s="200"/>
      <c r="H148" s="203">
        <v>10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269</v>
      </c>
      <c r="AU148" s="209" t="s">
        <v>85</v>
      </c>
      <c r="AV148" s="13" t="s">
        <v>85</v>
      </c>
      <c r="AW148" s="13" t="s">
        <v>37</v>
      </c>
      <c r="AX148" s="13" t="s">
        <v>75</v>
      </c>
      <c r="AY148" s="209" t="s">
        <v>163</v>
      </c>
    </row>
    <row r="149" spans="2:51" s="14" customFormat="1" ht="12">
      <c r="B149" s="210"/>
      <c r="C149" s="211"/>
      <c r="D149" s="180" t="s">
        <v>269</v>
      </c>
      <c r="E149" s="212" t="s">
        <v>19</v>
      </c>
      <c r="F149" s="213" t="s">
        <v>271</v>
      </c>
      <c r="G149" s="211"/>
      <c r="H149" s="214">
        <v>15.75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269</v>
      </c>
      <c r="AU149" s="220" t="s">
        <v>85</v>
      </c>
      <c r="AV149" s="14" t="s">
        <v>168</v>
      </c>
      <c r="AW149" s="14" t="s">
        <v>37</v>
      </c>
      <c r="AX149" s="14" t="s">
        <v>83</v>
      </c>
      <c r="AY149" s="220" t="s">
        <v>163</v>
      </c>
    </row>
    <row r="150" spans="2:63" s="11" customFormat="1" ht="22.95" customHeight="1">
      <c r="B150" s="152"/>
      <c r="C150" s="153"/>
      <c r="D150" s="154" t="s">
        <v>74</v>
      </c>
      <c r="E150" s="195" t="s">
        <v>213</v>
      </c>
      <c r="F150" s="195" t="s">
        <v>376</v>
      </c>
      <c r="G150" s="153"/>
      <c r="H150" s="153"/>
      <c r="I150" s="156"/>
      <c r="J150" s="196">
        <f>BK150</f>
        <v>0</v>
      </c>
      <c r="K150" s="153"/>
      <c r="L150" s="158"/>
      <c r="M150" s="159"/>
      <c r="N150" s="160"/>
      <c r="O150" s="160"/>
      <c r="P150" s="161">
        <f>SUM(P151:P189)</f>
        <v>0</v>
      </c>
      <c r="Q150" s="160"/>
      <c r="R150" s="161">
        <f>SUM(R151:R189)</f>
        <v>3.2731174999999997</v>
      </c>
      <c r="S150" s="160"/>
      <c r="T150" s="162">
        <f>SUM(T151:T189)</f>
        <v>6.40951</v>
      </c>
      <c r="AR150" s="163" t="s">
        <v>83</v>
      </c>
      <c r="AT150" s="164" t="s">
        <v>74</v>
      </c>
      <c r="AU150" s="164" t="s">
        <v>83</v>
      </c>
      <c r="AY150" s="163" t="s">
        <v>163</v>
      </c>
      <c r="BK150" s="165">
        <f>SUM(BK151:BK189)</f>
        <v>0</v>
      </c>
    </row>
    <row r="151" spans="1:65" s="2" customFormat="1" ht="37.95" customHeight="1">
      <c r="A151" s="34"/>
      <c r="B151" s="35"/>
      <c r="C151" s="166" t="s">
        <v>228</v>
      </c>
      <c r="D151" s="166" t="s">
        <v>164</v>
      </c>
      <c r="E151" s="167" t="s">
        <v>377</v>
      </c>
      <c r="F151" s="168" t="s">
        <v>378</v>
      </c>
      <c r="G151" s="169" t="s">
        <v>285</v>
      </c>
      <c r="H151" s="170">
        <v>23</v>
      </c>
      <c r="I151" s="171"/>
      <c r="J151" s="172">
        <f>ROUND(I151*H151,2)</f>
        <v>0</v>
      </c>
      <c r="K151" s="173"/>
      <c r="L151" s="39"/>
      <c r="M151" s="174" t="s">
        <v>19</v>
      </c>
      <c r="N151" s="175" t="s">
        <v>46</v>
      </c>
      <c r="O151" s="64"/>
      <c r="P151" s="176">
        <f>O151*H151</f>
        <v>0</v>
      </c>
      <c r="Q151" s="176">
        <v>0</v>
      </c>
      <c r="R151" s="176">
        <f>Q151*H151</f>
        <v>0</v>
      </c>
      <c r="S151" s="176">
        <v>0.07223</v>
      </c>
      <c r="T151" s="177">
        <f>S151*H151</f>
        <v>1.6612900000000002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8" t="s">
        <v>168</v>
      </c>
      <c r="AT151" s="178" t="s">
        <v>164</v>
      </c>
      <c r="AU151" s="178" t="s">
        <v>85</v>
      </c>
      <c r="AY151" s="17" t="s">
        <v>163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7" t="s">
        <v>83</v>
      </c>
      <c r="BK151" s="179">
        <f>ROUND(I151*H151,2)</f>
        <v>0</v>
      </c>
      <c r="BL151" s="17" t="s">
        <v>168</v>
      </c>
      <c r="BM151" s="178" t="s">
        <v>557</v>
      </c>
    </row>
    <row r="152" spans="1:47" s="2" customFormat="1" ht="12">
      <c r="A152" s="34"/>
      <c r="B152" s="35"/>
      <c r="C152" s="36"/>
      <c r="D152" s="197" t="s">
        <v>267</v>
      </c>
      <c r="E152" s="36"/>
      <c r="F152" s="198" t="s">
        <v>380</v>
      </c>
      <c r="G152" s="36"/>
      <c r="H152" s="36"/>
      <c r="I152" s="182"/>
      <c r="J152" s="36"/>
      <c r="K152" s="36"/>
      <c r="L152" s="39"/>
      <c r="M152" s="183"/>
      <c r="N152" s="184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267</v>
      </c>
      <c r="AU152" s="17" t="s">
        <v>85</v>
      </c>
    </row>
    <row r="153" spans="2:51" s="13" customFormat="1" ht="12">
      <c r="B153" s="199"/>
      <c r="C153" s="200"/>
      <c r="D153" s="180" t="s">
        <v>269</v>
      </c>
      <c r="E153" s="201" t="s">
        <v>19</v>
      </c>
      <c r="F153" s="202" t="s">
        <v>558</v>
      </c>
      <c r="G153" s="200"/>
      <c r="H153" s="203">
        <v>23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269</v>
      </c>
      <c r="AU153" s="209" t="s">
        <v>85</v>
      </c>
      <c r="AV153" s="13" t="s">
        <v>85</v>
      </c>
      <c r="AW153" s="13" t="s">
        <v>37</v>
      </c>
      <c r="AX153" s="13" t="s">
        <v>75</v>
      </c>
      <c r="AY153" s="209" t="s">
        <v>163</v>
      </c>
    </row>
    <row r="154" spans="2:51" s="14" customFormat="1" ht="12">
      <c r="B154" s="210"/>
      <c r="C154" s="211"/>
      <c r="D154" s="180" t="s">
        <v>269</v>
      </c>
      <c r="E154" s="212" t="s">
        <v>19</v>
      </c>
      <c r="F154" s="213" t="s">
        <v>271</v>
      </c>
      <c r="G154" s="211"/>
      <c r="H154" s="214">
        <v>23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269</v>
      </c>
      <c r="AU154" s="220" t="s">
        <v>85</v>
      </c>
      <c r="AV154" s="14" t="s">
        <v>168</v>
      </c>
      <c r="AW154" s="14" t="s">
        <v>37</v>
      </c>
      <c r="AX154" s="14" t="s">
        <v>83</v>
      </c>
      <c r="AY154" s="220" t="s">
        <v>163</v>
      </c>
    </row>
    <row r="155" spans="1:65" s="2" customFormat="1" ht="37.95" customHeight="1">
      <c r="A155" s="34"/>
      <c r="B155" s="35"/>
      <c r="C155" s="166" t="s">
        <v>233</v>
      </c>
      <c r="D155" s="166" t="s">
        <v>164</v>
      </c>
      <c r="E155" s="167" t="s">
        <v>382</v>
      </c>
      <c r="F155" s="168" t="s">
        <v>383</v>
      </c>
      <c r="G155" s="169" t="s">
        <v>285</v>
      </c>
      <c r="H155" s="170">
        <v>60.75</v>
      </c>
      <c r="I155" s="171"/>
      <c r="J155" s="172">
        <f>ROUND(I155*H155,2)</f>
        <v>0</v>
      </c>
      <c r="K155" s="173"/>
      <c r="L155" s="39"/>
      <c r="M155" s="174" t="s">
        <v>19</v>
      </c>
      <c r="N155" s="175" t="s">
        <v>46</v>
      </c>
      <c r="O155" s="64"/>
      <c r="P155" s="176">
        <f>O155*H155</f>
        <v>0</v>
      </c>
      <c r="Q155" s="176">
        <v>0</v>
      </c>
      <c r="R155" s="176">
        <f>Q155*H155</f>
        <v>0</v>
      </c>
      <c r="S155" s="176">
        <v>0.07816</v>
      </c>
      <c r="T155" s="177">
        <f>S155*H155</f>
        <v>4.74822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8" t="s">
        <v>168</v>
      </c>
      <c r="AT155" s="178" t="s">
        <v>164</v>
      </c>
      <c r="AU155" s="178" t="s">
        <v>85</v>
      </c>
      <c r="AY155" s="17" t="s">
        <v>163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7" t="s">
        <v>83</v>
      </c>
      <c r="BK155" s="179">
        <f>ROUND(I155*H155,2)</f>
        <v>0</v>
      </c>
      <c r="BL155" s="17" t="s">
        <v>168</v>
      </c>
      <c r="BM155" s="178" t="s">
        <v>559</v>
      </c>
    </row>
    <row r="156" spans="1:47" s="2" customFormat="1" ht="12">
      <c r="A156" s="34"/>
      <c r="B156" s="35"/>
      <c r="C156" s="36"/>
      <c r="D156" s="197" t="s">
        <v>267</v>
      </c>
      <c r="E156" s="36"/>
      <c r="F156" s="198" t="s">
        <v>385</v>
      </c>
      <c r="G156" s="36"/>
      <c r="H156" s="36"/>
      <c r="I156" s="182"/>
      <c r="J156" s="36"/>
      <c r="K156" s="36"/>
      <c r="L156" s="39"/>
      <c r="M156" s="183"/>
      <c r="N156" s="184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267</v>
      </c>
      <c r="AU156" s="17" t="s">
        <v>85</v>
      </c>
    </row>
    <row r="157" spans="2:51" s="13" customFormat="1" ht="12">
      <c r="B157" s="199"/>
      <c r="C157" s="200"/>
      <c r="D157" s="180" t="s">
        <v>269</v>
      </c>
      <c r="E157" s="201" t="s">
        <v>19</v>
      </c>
      <c r="F157" s="202" t="s">
        <v>560</v>
      </c>
      <c r="G157" s="200"/>
      <c r="H157" s="203">
        <v>48.75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269</v>
      </c>
      <c r="AU157" s="209" t="s">
        <v>85</v>
      </c>
      <c r="AV157" s="13" t="s">
        <v>85</v>
      </c>
      <c r="AW157" s="13" t="s">
        <v>37</v>
      </c>
      <c r="AX157" s="13" t="s">
        <v>75</v>
      </c>
      <c r="AY157" s="209" t="s">
        <v>163</v>
      </c>
    </row>
    <row r="158" spans="2:51" s="13" customFormat="1" ht="12">
      <c r="B158" s="199"/>
      <c r="C158" s="200"/>
      <c r="D158" s="180" t="s">
        <v>269</v>
      </c>
      <c r="E158" s="201" t="s">
        <v>19</v>
      </c>
      <c r="F158" s="202" t="s">
        <v>561</v>
      </c>
      <c r="G158" s="200"/>
      <c r="H158" s="203">
        <v>12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4" customFormat="1" ht="12">
      <c r="B159" s="210"/>
      <c r="C159" s="211"/>
      <c r="D159" s="180" t="s">
        <v>269</v>
      </c>
      <c r="E159" s="212" t="s">
        <v>19</v>
      </c>
      <c r="F159" s="213" t="s">
        <v>271</v>
      </c>
      <c r="G159" s="211"/>
      <c r="H159" s="214">
        <v>60.75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269</v>
      </c>
      <c r="AU159" s="220" t="s">
        <v>85</v>
      </c>
      <c r="AV159" s="14" t="s">
        <v>168</v>
      </c>
      <c r="AW159" s="14" t="s">
        <v>37</v>
      </c>
      <c r="AX159" s="14" t="s">
        <v>83</v>
      </c>
      <c r="AY159" s="220" t="s">
        <v>163</v>
      </c>
    </row>
    <row r="160" spans="1:65" s="2" customFormat="1" ht="16.5" customHeight="1">
      <c r="A160" s="34"/>
      <c r="B160" s="35"/>
      <c r="C160" s="166" t="s">
        <v>237</v>
      </c>
      <c r="D160" s="166" t="s">
        <v>164</v>
      </c>
      <c r="E160" s="167" t="s">
        <v>389</v>
      </c>
      <c r="F160" s="168" t="s">
        <v>390</v>
      </c>
      <c r="G160" s="169" t="s">
        <v>285</v>
      </c>
      <c r="H160" s="170">
        <v>83.75</v>
      </c>
      <c r="I160" s="171"/>
      <c r="J160" s="172">
        <f>ROUND(I160*H160,2)</f>
        <v>0</v>
      </c>
      <c r="K160" s="173"/>
      <c r="L160" s="39"/>
      <c r="M160" s="174" t="s">
        <v>19</v>
      </c>
      <c r="N160" s="175" t="s">
        <v>46</v>
      </c>
      <c r="O160" s="64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8" t="s">
        <v>168</v>
      </c>
      <c r="AT160" s="178" t="s">
        <v>164</v>
      </c>
      <c r="AU160" s="178" t="s">
        <v>85</v>
      </c>
      <c r="AY160" s="17" t="s">
        <v>163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7" t="s">
        <v>83</v>
      </c>
      <c r="BK160" s="179">
        <f>ROUND(I160*H160,2)</f>
        <v>0</v>
      </c>
      <c r="BL160" s="17" t="s">
        <v>168</v>
      </c>
      <c r="BM160" s="178" t="s">
        <v>562</v>
      </c>
    </row>
    <row r="161" spans="1:47" s="2" customFormat="1" ht="12">
      <c r="A161" s="34"/>
      <c r="B161" s="35"/>
      <c r="C161" s="36"/>
      <c r="D161" s="197" t="s">
        <v>267</v>
      </c>
      <c r="E161" s="36"/>
      <c r="F161" s="198" t="s">
        <v>392</v>
      </c>
      <c r="G161" s="36"/>
      <c r="H161" s="36"/>
      <c r="I161" s="182"/>
      <c r="J161" s="36"/>
      <c r="K161" s="36"/>
      <c r="L161" s="39"/>
      <c r="M161" s="183"/>
      <c r="N161" s="184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267</v>
      </c>
      <c r="AU161" s="17" t="s">
        <v>85</v>
      </c>
    </row>
    <row r="162" spans="1:47" s="2" customFormat="1" ht="19.2">
      <c r="A162" s="34"/>
      <c r="B162" s="35"/>
      <c r="C162" s="36"/>
      <c r="D162" s="180" t="s">
        <v>170</v>
      </c>
      <c r="E162" s="36"/>
      <c r="F162" s="181" t="s">
        <v>393</v>
      </c>
      <c r="G162" s="36"/>
      <c r="H162" s="36"/>
      <c r="I162" s="182"/>
      <c r="J162" s="36"/>
      <c r="K162" s="36"/>
      <c r="L162" s="39"/>
      <c r="M162" s="183"/>
      <c r="N162" s="184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170</v>
      </c>
      <c r="AU162" s="17" t="s">
        <v>85</v>
      </c>
    </row>
    <row r="163" spans="2:51" s="13" customFormat="1" ht="12">
      <c r="B163" s="199"/>
      <c r="C163" s="200"/>
      <c r="D163" s="180" t="s">
        <v>269</v>
      </c>
      <c r="E163" s="201" t="s">
        <v>19</v>
      </c>
      <c r="F163" s="202" t="s">
        <v>560</v>
      </c>
      <c r="G163" s="200"/>
      <c r="H163" s="203">
        <v>48.75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269</v>
      </c>
      <c r="AU163" s="209" t="s">
        <v>85</v>
      </c>
      <c r="AV163" s="13" t="s">
        <v>85</v>
      </c>
      <c r="AW163" s="13" t="s">
        <v>37</v>
      </c>
      <c r="AX163" s="13" t="s">
        <v>75</v>
      </c>
      <c r="AY163" s="209" t="s">
        <v>163</v>
      </c>
    </row>
    <row r="164" spans="2:51" s="13" customFormat="1" ht="12">
      <c r="B164" s="199"/>
      <c r="C164" s="200"/>
      <c r="D164" s="180" t="s">
        <v>269</v>
      </c>
      <c r="E164" s="201" t="s">
        <v>19</v>
      </c>
      <c r="F164" s="202" t="s">
        <v>558</v>
      </c>
      <c r="G164" s="200"/>
      <c r="H164" s="203">
        <v>23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269</v>
      </c>
      <c r="AU164" s="209" t="s">
        <v>85</v>
      </c>
      <c r="AV164" s="13" t="s">
        <v>85</v>
      </c>
      <c r="AW164" s="13" t="s">
        <v>37</v>
      </c>
      <c r="AX164" s="13" t="s">
        <v>75</v>
      </c>
      <c r="AY164" s="209" t="s">
        <v>163</v>
      </c>
    </row>
    <row r="165" spans="2:51" s="13" customFormat="1" ht="12">
      <c r="B165" s="199"/>
      <c r="C165" s="200"/>
      <c r="D165" s="180" t="s">
        <v>269</v>
      </c>
      <c r="E165" s="201" t="s">
        <v>19</v>
      </c>
      <c r="F165" s="202" t="s">
        <v>561</v>
      </c>
      <c r="G165" s="200"/>
      <c r="H165" s="203">
        <v>12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269</v>
      </c>
      <c r="AU165" s="209" t="s">
        <v>85</v>
      </c>
      <c r="AV165" s="13" t="s">
        <v>85</v>
      </c>
      <c r="AW165" s="13" t="s">
        <v>37</v>
      </c>
      <c r="AX165" s="13" t="s">
        <v>75</v>
      </c>
      <c r="AY165" s="209" t="s">
        <v>163</v>
      </c>
    </row>
    <row r="166" spans="2:51" s="14" customFormat="1" ht="12">
      <c r="B166" s="210"/>
      <c r="C166" s="211"/>
      <c r="D166" s="180" t="s">
        <v>269</v>
      </c>
      <c r="E166" s="212" t="s">
        <v>19</v>
      </c>
      <c r="F166" s="213" t="s">
        <v>271</v>
      </c>
      <c r="G166" s="211"/>
      <c r="H166" s="214">
        <v>83.75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269</v>
      </c>
      <c r="AU166" s="220" t="s">
        <v>85</v>
      </c>
      <c r="AV166" s="14" t="s">
        <v>168</v>
      </c>
      <c r="AW166" s="14" t="s">
        <v>37</v>
      </c>
      <c r="AX166" s="14" t="s">
        <v>83</v>
      </c>
      <c r="AY166" s="220" t="s">
        <v>163</v>
      </c>
    </row>
    <row r="167" spans="1:65" s="2" customFormat="1" ht="24.15" customHeight="1">
      <c r="A167" s="34"/>
      <c r="B167" s="35"/>
      <c r="C167" s="166" t="s">
        <v>8</v>
      </c>
      <c r="D167" s="166" t="s">
        <v>164</v>
      </c>
      <c r="E167" s="167" t="s">
        <v>396</v>
      </c>
      <c r="F167" s="168" t="s">
        <v>397</v>
      </c>
      <c r="G167" s="169" t="s">
        <v>285</v>
      </c>
      <c r="H167" s="170">
        <v>83.75</v>
      </c>
      <c r="I167" s="171"/>
      <c r="J167" s="172">
        <f>ROUND(I167*H167,2)</f>
        <v>0</v>
      </c>
      <c r="K167" s="173"/>
      <c r="L167" s="39"/>
      <c r="M167" s="174" t="s">
        <v>19</v>
      </c>
      <c r="N167" s="175" t="s">
        <v>46</v>
      </c>
      <c r="O167" s="64"/>
      <c r="P167" s="176">
        <f>O167*H167</f>
        <v>0</v>
      </c>
      <c r="Q167" s="176">
        <v>0.039082</v>
      </c>
      <c r="R167" s="176">
        <f>Q167*H167</f>
        <v>3.2731174999999997</v>
      </c>
      <c r="S167" s="176">
        <v>0</v>
      </c>
      <c r="T167" s="17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8" t="s">
        <v>168</v>
      </c>
      <c r="AT167" s="178" t="s">
        <v>164</v>
      </c>
      <c r="AU167" s="178" t="s">
        <v>85</v>
      </c>
      <c r="AY167" s="17" t="s">
        <v>163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7" t="s">
        <v>83</v>
      </c>
      <c r="BK167" s="179">
        <f>ROUND(I167*H167,2)</f>
        <v>0</v>
      </c>
      <c r="BL167" s="17" t="s">
        <v>168</v>
      </c>
      <c r="BM167" s="178" t="s">
        <v>563</v>
      </c>
    </row>
    <row r="168" spans="1:47" s="2" customFormat="1" ht="12">
      <c r="A168" s="34"/>
      <c r="B168" s="35"/>
      <c r="C168" s="36"/>
      <c r="D168" s="197" t="s">
        <v>267</v>
      </c>
      <c r="E168" s="36"/>
      <c r="F168" s="198" t="s">
        <v>399</v>
      </c>
      <c r="G168" s="36"/>
      <c r="H168" s="36"/>
      <c r="I168" s="182"/>
      <c r="J168" s="36"/>
      <c r="K168" s="36"/>
      <c r="L168" s="39"/>
      <c r="M168" s="183"/>
      <c r="N168" s="184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267</v>
      </c>
      <c r="AU168" s="17" t="s">
        <v>85</v>
      </c>
    </row>
    <row r="169" spans="2:51" s="13" customFormat="1" ht="12">
      <c r="B169" s="199"/>
      <c r="C169" s="200"/>
      <c r="D169" s="180" t="s">
        <v>269</v>
      </c>
      <c r="E169" s="201" t="s">
        <v>19</v>
      </c>
      <c r="F169" s="202" t="s">
        <v>560</v>
      </c>
      <c r="G169" s="200"/>
      <c r="H169" s="203">
        <v>48.75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269</v>
      </c>
      <c r="AU169" s="209" t="s">
        <v>85</v>
      </c>
      <c r="AV169" s="13" t="s">
        <v>85</v>
      </c>
      <c r="AW169" s="13" t="s">
        <v>37</v>
      </c>
      <c r="AX169" s="13" t="s">
        <v>75</v>
      </c>
      <c r="AY169" s="209" t="s">
        <v>163</v>
      </c>
    </row>
    <row r="170" spans="2:51" s="13" customFormat="1" ht="12">
      <c r="B170" s="199"/>
      <c r="C170" s="200"/>
      <c r="D170" s="180" t="s">
        <v>269</v>
      </c>
      <c r="E170" s="201" t="s">
        <v>19</v>
      </c>
      <c r="F170" s="202" t="s">
        <v>558</v>
      </c>
      <c r="G170" s="200"/>
      <c r="H170" s="203">
        <v>23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269</v>
      </c>
      <c r="AU170" s="209" t="s">
        <v>85</v>
      </c>
      <c r="AV170" s="13" t="s">
        <v>85</v>
      </c>
      <c r="AW170" s="13" t="s">
        <v>37</v>
      </c>
      <c r="AX170" s="13" t="s">
        <v>75</v>
      </c>
      <c r="AY170" s="209" t="s">
        <v>163</v>
      </c>
    </row>
    <row r="171" spans="2:51" s="13" customFormat="1" ht="12">
      <c r="B171" s="199"/>
      <c r="C171" s="200"/>
      <c r="D171" s="180" t="s">
        <v>269</v>
      </c>
      <c r="E171" s="201" t="s">
        <v>19</v>
      </c>
      <c r="F171" s="202" t="s">
        <v>561</v>
      </c>
      <c r="G171" s="200"/>
      <c r="H171" s="203">
        <v>12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269</v>
      </c>
      <c r="AU171" s="209" t="s">
        <v>85</v>
      </c>
      <c r="AV171" s="13" t="s">
        <v>85</v>
      </c>
      <c r="AW171" s="13" t="s">
        <v>37</v>
      </c>
      <c r="AX171" s="13" t="s">
        <v>75</v>
      </c>
      <c r="AY171" s="209" t="s">
        <v>163</v>
      </c>
    </row>
    <row r="172" spans="2:51" s="14" customFormat="1" ht="12">
      <c r="B172" s="210"/>
      <c r="C172" s="211"/>
      <c r="D172" s="180" t="s">
        <v>269</v>
      </c>
      <c r="E172" s="212" t="s">
        <v>19</v>
      </c>
      <c r="F172" s="213" t="s">
        <v>271</v>
      </c>
      <c r="G172" s="211"/>
      <c r="H172" s="214">
        <v>83.75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269</v>
      </c>
      <c r="AU172" s="220" t="s">
        <v>85</v>
      </c>
      <c r="AV172" s="14" t="s">
        <v>168</v>
      </c>
      <c r="AW172" s="14" t="s">
        <v>37</v>
      </c>
      <c r="AX172" s="14" t="s">
        <v>83</v>
      </c>
      <c r="AY172" s="220" t="s">
        <v>163</v>
      </c>
    </row>
    <row r="173" spans="1:65" s="2" customFormat="1" ht="24.15" customHeight="1">
      <c r="A173" s="34"/>
      <c r="B173" s="35"/>
      <c r="C173" s="166" t="s">
        <v>246</v>
      </c>
      <c r="D173" s="166" t="s">
        <v>164</v>
      </c>
      <c r="E173" s="167" t="s">
        <v>401</v>
      </c>
      <c r="F173" s="168" t="s">
        <v>402</v>
      </c>
      <c r="G173" s="169" t="s">
        <v>285</v>
      </c>
      <c r="H173" s="170">
        <v>83.75</v>
      </c>
      <c r="I173" s="171"/>
      <c r="J173" s="172">
        <f>ROUND(I173*H173,2)</f>
        <v>0</v>
      </c>
      <c r="K173" s="173"/>
      <c r="L173" s="39"/>
      <c r="M173" s="174" t="s">
        <v>19</v>
      </c>
      <c r="N173" s="175" t="s">
        <v>46</v>
      </c>
      <c r="O173" s="64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8" t="s">
        <v>168</v>
      </c>
      <c r="AT173" s="178" t="s">
        <v>164</v>
      </c>
      <c r="AU173" s="178" t="s">
        <v>85</v>
      </c>
      <c r="AY173" s="17" t="s">
        <v>163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7" t="s">
        <v>83</v>
      </c>
      <c r="BK173" s="179">
        <f>ROUND(I173*H173,2)</f>
        <v>0</v>
      </c>
      <c r="BL173" s="17" t="s">
        <v>168</v>
      </c>
      <c r="BM173" s="178" t="s">
        <v>564</v>
      </c>
    </row>
    <row r="174" spans="1:47" s="2" customFormat="1" ht="12">
      <c r="A174" s="34"/>
      <c r="B174" s="35"/>
      <c r="C174" s="36"/>
      <c r="D174" s="197" t="s">
        <v>267</v>
      </c>
      <c r="E174" s="36"/>
      <c r="F174" s="198" t="s">
        <v>404</v>
      </c>
      <c r="G174" s="36"/>
      <c r="H174" s="36"/>
      <c r="I174" s="182"/>
      <c r="J174" s="36"/>
      <c r="K174" s="36"/>
      <c r="L174" s="39"/>
      <c r="M174" s="183"/>
      <c r="N174" s="184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267</v>
      </c>
      <c r="AU174" s="17" t="s">
        <v>85</v>
      </c>
    </row>
    <row r="175" spans="2:51" s="13" customFormat="1" ht="12">
      <c r="B175" s="199"/>
      <c r="C175" s="200"/>
      <c r="D175" s="180" t="s">
        <v>269</v>
      </c>
      <c r="E175" s="201" t="s">
        <v>19</v>
      </c>
      <c r="F175" s="202" t="s">
        <v>560</v>
      </c>
      <c r="G175" s="200"/>
      <c r="H175" s="203">
        <v>48.75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269</v>
      </c>
      <c r="AU175" s="209" t="s">
        <v>85</v>
      </c>
      <c r="AV175" s="13" t="s">
        <v>85</v>
      </c>
      <c r="AW175" s="13" t="s">
        <v>37</v>
      </c>
      <c r="AX175" s="13" t="s">
        <v>75</v>
      </c>
      <c r="AY175" s="209" t="s">
        <v>163</v>
      </c>
    </row>
    <row r="176" spans="2:51" s="13" customFormat="1" ht="12">
      <c r="B176" s="199"/>
      <c r="C176" s="200"/>
      <c r="D176" s="180" t="s">
        <v>269</v>
      </c>
      <c r="E176" s="201" t="s">
        <v>19</v>
      </c>
      <c r="F176" s="202" t="s">
        <v>558</v>
      </c>
      <c r="G176" s="200"/>
      <c r="H176" s="203">
        <v>23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269</v>
      </c>
      <c r="AU176" s="209" t="s">
        <v>85</v>
      </c>
      <c r="AV176" s="13" t="s">
        <v>85</v>
      </c>
      <c r="AW176" s="13" t="s">
        <v>37</v>
      </c>
      <c r="AX176" s="13" t="s">
        <v>75</v>
      </c>
      <c r="AY176" s="209" t="s">
        <v>163</v>
      </c>
    </row>
    <row r="177" spans="2:51" s="13" customFormat="1" ht="12">
      <c r="B177" s="199"/>
      <c r="C177" s="200"/>
      <c r="D177" s="180" t="s">
        <v>269</v>
      </c>
      <c r="E177" s="201" t="s">
        <v>19</v>
      </c>
      <c r="F177" s="202" t="s">
        <v>561</v>
      </c>
      <c r="G177" s="200"/>
      <c r="H177" s="203">
        <v>12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4" customFormat="1" ht="12">
      <c r="B178" s="210"/>
      <c r="C178" s="211"/>
      <c r="D178" s="180" t="s">
        <v>269</v>
      </c>
      <c r="E178" s="212" t="s">
        <v>19</v>
      </c>
      <c r="F178" s="213" t="s">
        <v>271</v>
      </c>
      <c r="G178" s="211"/>
      <c r="H178" s="214">
        <v>83.75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269</v>
      </c>
      <c r="AU178" s="220" t="s">
        <v>85</v>
      </c>
      <c r="AV178" s="14" t="s">
        <v>168</v>
      </c>
      <c r="AW178" s="14" t="s">
        <v>37</v>
      </c>
      <c r="AX178" s="14" t="s">
        <v>83</v>
      </c>
      <c r="AY178" s="220" t="s">
        <v>163</v>
      </c>
    </row>
    <row r="179" spans="1:65" s="2" customFormat="1" ht="16.5" customHeight="1">
      <c r="A179" s="34"/>
      <c r="B179" s="35"/>
      <c r="C179" s="166" t="s">
        <v>360</v>
      </c>
      <c r="D179" s="166" t="s">
        <v>164</v>
      </c>
      <c r="E179" s="167" t="s">
        <v>406</v>
      </c>
      <c r="F179" s="168" t="s">
        <v>407</v>
      </c>
      <c r="G179" s="169" t="s">
        <v>285</v>
      </c>
      <c r="H179" s="170">
        <v>83.75</v>
      </c>
      <c r="I179" s="171"/>
      <c r="J179" s="172">
        <f>ROUND(I179*H179,2)</f>
        <v>0</v>
      </c>
      <c r="K179" s="173"/>
      <c r="L179" s="39"/>
      <c r="M179" s="174" t="s">
        <v>19</v>
      </c>
      <c r="N179" s="175" t="s">
        <v>46</v>
      </c>
      <c r="O179" s="64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8" t="s">
        <v>168</v>
      </c>
      <c r="AT179" s="178" t="s">
        <v>164</v>
      </c>
      <c r="AU179" s="178" t="s">
        <v>85</v>
      </c>
      <c r="AY179" s="17" t="s">
        <v>163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7" t="s">
        <v>83</v>
      </c>
      <c r="BK179" s="179">
        <f>ROUND(I179*H179,2)</f>
        <v>0</v>
      </c>
      <c r="BL179" s="17" t="s">
        <v>168</v>
      </c>
      <c r="BM179" s="178" t="s">
        <v>565</v>
      </c>
    </row>
    <row r="180" spans="1:47" s="2" customFormat="1" ht="38.4">
      <c r="A180" s="34"/>
      <c r="B180" s="35"/>
      <c r="C180" s="36"/>
      <c r="D180" s="180" t="s">
        <v>170</v>
      </c>
      <c r="E180" s="36"/>
      <c r="F180" s="181" t="s">
        <v>409</v>
      </c>
      <c r="G180" s="36"/>
      <c r="H180" s="36"/>
      <c r="I180" s="182"/>
      <c r="J180" s="36"/>
      <c r="K180" s="36"/>
      <c r="L180" s="39"/>
      <c r="M180" s="183"/>
      <c r="N180" s="184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170</v>
      </c>
      <c r="AU180" s="17" t="s">
        <v>85</v>
      </c>
    </row>
    <row r="181" spans="2:51" s="13" customFormat="1" ht="12">
      <c r="B181" s="199"/>
      <c r="C181" s="200"/>
      <c r="D181" s="180" t="s">
        <v>269</v>
      </c>
      <c r="E181" s="201" t="s">
        <v>19</v>
      </c>
      <c r="F181" s="202" t="s">
        <v>560</v>
      </c>
      <c r="G181" s="200"/>
      <c r="H181" s="203">
        <v>48.75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269</v>
      </c>
      <c r="AU181" s="209" t="s">
        <v>85</v>
      </c>
      <c r="AV181" s="13" t="s">
        <v>85</v>
      </c>
      <c r="AW181" s="13" t="s">
        <v>37</v>
      </c>
      <c r="AX181" s="13" t="s">
        <v>75</v>
      </c>
      <c r="AY181" s="209" t="s">
        <v>163</v>
      </c>
    </row>
    <row r="182" spans="2:51" s="13" customFormat="1" ht="12">
      <c r="B182" s="199"/>
      <c r="C182" s="200"/>
      <c r="D182" s="180" t="s">
        <v>269</v>
      </c>
      <c r="E182" s="201" t="s">
        <v>19</v>
      </c>
      <c r="F182" s="202" t="s">
        <v>558</v>
      </c>
      <c r="G182" s="200"/>
      <c r="H182" s="203">
        <v>23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269</v>
      </c>
      <c r="AU182" s="209" t="s">
        <v>85</v>
      </c>
      <c r="AV182" s="13" t="s">
        <v>85</v>
      </c>
      <c r="AW182" s="13" t="s">
        <v>37</v>
      </c>
      <c r="AX182" s="13" t="s">
        <v>75</v>
      </c>
      <c r="AY182" s="209" t="s">
        <v>163</v>
      </c>
    </row>
    <row r="183" spans="2:51" s="13" customFormat="1" ht="12">
      <c r="B183" s="199"/>
      <c r="C183" s="200"/>
      <c r="D183" s="180" t="s">
        <v>269</v>
      </c>
      <c r="E183" s="201" t="s">
        <v>19</v>
      </c>
      <c r="F183" s="202" t="s">
        <v>561</v>
      </c>
      <c r="G183" s="200"/>
      <c r="H183" s="203">
        <v>12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269</v>
      </c>
      <c r="AU183" s="209" t="s">
        <v>85</v>
      </c>
      <c r="AV183" s="13" t="s">
        <v>85</v>
      </c>
      <c r="AW183" s="13" t="s">
        <v>37</v>
      </c>
      <c r="AX183" s="13" t="s">
        <v>75</v>
      </c>
      <c r="AY183" s="209" t="s">
        <v>163</v>
      </c>
    </row>
    <row r="184" spans="2:51" s="14" customFormat="1" ht="12">
      <c r="B184" s="210"/>
      <c r="C184" s="211"/>
      <c r="D184" s="180" t="s">
        <v>269</v>
      </c>
      <c r="E184" s="212" t="s">
        <v>19</v>
      </c>
      <c r="F184" s="213" t="s">
        <v>271</v>
      </c>
      <c r="G184" s="211"/>
      <c r="H184" s="214">
        <v>83.75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269</v>
      </c>
      <c r="AU184" s="220" t="s">
        <v>85</v>
      </c>
      <c r="AV184" s="14" t="s">
        <v>168</v>
      </c>
      <c r="AW184" s="14" t="s">
        <v>37</v>
      </c>
      <c r="AX184" s="14" t="s">
        <v>83</v>
      </c>
      <c r="AY184" s="220" t="s">
        <v>163</v>
      </c>
    </row>
    <row r="185" spans="1:65" s="2" customFormat="1" ht="16.5" customHeight="1">
      <c r="A185" s="34"/>
      <c r="B185" s="35"/>
      <c r="C185" s="166" t="s">
        <v>176</v>
      </c>
      <c r="D185" s="166" t="s">
        <v>164</v>
      </c>
      <c r="E185" s="167" t="s">
        <v>411</v>
      </c>
      <c r="F185" s="168" t="s">
        <v>390</v>
      </c>
      <c r="G185" s="169" t="s">
        <v>285</v>
      </c>
      <c r="H185" s="170">
        <v>223.75</v>
      </c>
      <c r="I185" s="171"/>
      <c r="J185" s="172">
        <f>ROUND(I185*H185,2)</f>
        <v>0</v>
      </c>
      <c r="K185" s="173"/>
      <c r="L185" s="39"/>
      <c r="M185" s="174" t="s">
        <v>19</v>
      </c>
      <c r="N185" s="175" t="s">
        <v>46</v>
      </c>
      <c r="O185" s="64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8" t="s">
        <v>168</v>
      </c>
      <c r="AT185" s="178" t="s">
        <v>164</v>
      </c>
      <c r="AU185" s="178" t="s">
        <v>85</v>
      </c>
      <c r="AY185" s="17" t="s">
        <v>163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7" t="s">
        <v>83</v>
      </c>
      <c r="BK185" s="179">
        <f>ROUND(I185*H185,2)</f>
        <v>0</v>
      </c>
      <c r="BL185" s="17" t="s">
        <v>168</v>
      </c>
      <c r="BM185" s="178" t="s">
        <v>566</v>
      </c>
    </row>
    <row r="186" spans="1:47" s="2" customFormat="1" ht="12">
      <c r="A186" s="34"/>
      <c r="B186" s="35"/>
      <c r="C186" s="36"/>
      <c r="D186" s="197" t="s">
        <v>267</v>
      </c>
      <c r="E186" s="36"/>
      <c r="F186" s="198" t="s">
        <v>413</v>
      </c>
      <c r="G186" s="36"/>
      <c r="H186" s="36"/>
      <c r="I186" s="182"/>
      <c r="J186" s="36"/>
      <c r="K186" s="36"/>
      <c r="L186" s="39"/>
      <c r="M186" s="183"/>
      <c r="N186" s="184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267</v>
      </c>
      <c r="AU186" s="17" t="s">
        <v>85</v>
      </c>
    </row>
    <row r="187" spans="1:47" s="2" customFormat="1" ht="28.8">
      <c r="A187" s="34"/>
      <c r="B187" s="35"/>
      <c r="C187" s="36"/>
      <c r="D187" s="180" t="s">
        <v>170</v>
      </c>
      <c r="E187" s="36"/>
      <c r="F187" s="181" t="s">
        <v>414</v>
      </c>
      <c r="G187" s="36"/>
      <c r="H187" s="36"/>
      <c r="I187" s="182"/>
      <c r="J187" s="36"/>
      <c r="K187" s="36"/>
      <c r="L187" s="39"/>
      <c r="M187" s="183"/>
      <c r="N187" s="184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170</v>
      </c>
      <c r="AU187" s="17" t="s">
        <v>85</v>
      </c>
    </row>
    <row r="188" spans="2:51" s="13" customFormat="1" ht="12">
      <c r="B188" s="199"/>
      <c r="C188" s="200"/>
      <c r="D188" s="180" t="s">
        <v>269</v>
      </c>
      <c r="E188" s="201" t="s">
        <v>19</v>
      </c>
      <c r="F188" s="202" t="s">
        <v>567</v>
      </c>
      <c r="G188" s="200"/>
      <c r="H188" s="203">
        <v>223.75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4" customFormat="1" ht="12">
      <c r="B189" s="210"/>
      <c r="C189" s="211"/>
      <c r="D189" s="180" t="s">
        <v>269</v>
      </c>
      <c r="E189" s="212" t="s">
        <v>19</v>
      </c>
      <c r="F189" s="213" t="s">
        <v>271</v>
      </c>
      <c r="G189" s="211"/>
      <c r="H189" s="214">
        <v>223.75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269</v>
      </c>
      <c r="AU189" s="220" t="s">
        <v>85</v>
      </c>
      <c r="AV189" s="14" t="s">
        <v>168</v>
      </c>
      <c r="AW189" s="14" t="s">
        <v>37</v>
      </c>
      <c r="AX189" s="14" t="s">
        <v>83</v>
      </c>
      <c r="AY189" s="220" t="s">
        <v>163</v>
      </c>
    </row>
    <row r="190" spans="2:63" s="11" customFormat="1" ht="22.95" customHeight="1">
      <c r="B190" s="152"/>
      <c r="C190" s="153"/>
      <c r="D190" s="154" t="s">
        <v>74</v>
      </c>
      <c r="E190" s="195" t="s">
        <v>416</v>
      </c>
      <c r="F190" s="195" t="s">
        <v>417</v>
      </c>
      <c r="G190" s="153"/>
      <c r="H190" s="153"/>
      <c r="I190" s="156"/>
      <c r="J190" s="196">
        <f>BK190</f>
        <v>0</v>
      </c>
      <c r="K190" s="153"/>
      <c r="L190" s="158"/>
      <c r="M190" s="159"/>
      <c r="N190" s="160"/>
      <c r="O190" s="160"/>
      <c r="P190" s="161">
        <f>SUM(P191:P197)</f>
        <v>0</v>
      </c>
      <c r="Q190" s="160"/>
      <c r="R190" s="161">
        <f>SUM(R191:R197)</f>
        <v>0</v>
      </c>
      <c r="S190" s="160"/>
      <c r="T190" s="162">
        <f>SUM(T191:T197)</f>
        <v>0</v>
      </c>
      <c r="AR190" s="163" t="s">
        <v>83</v>
      </c>
      <c r="AT190" s="164" t="s">
        <v>74</v>
      </c>
      <c r="AU190" s="164" t="s">
        <v>83</v>
      </c>
      <c r="AY190" s="163" t="s">
        <v>163</v>
      </c>
      <c r="BK190" s="165">
        <f>SUM(BK191:BK197)</f>
        <v>0</v>
      </c>
    </row>
    <row r="191" spans="1:65" s="2" customFormat="1" ht="24.15" customHeight="1">
      <c r="A191" s="34"/>
      <c r="B191" s="35"/>
      <c r="C191" s="166" t="s">
        <v>199</v>
      </c>
      <c r="D191" s="166" t="s">
        <v>164</v>
      </c>
      <c r="E191" s="167" t="s">
        <v>419</v>
      </c>
      <c r="F191" s="168" t="s">
        <v>420</v>
      </c>
      <c r="G191" s="169" t="s">
        <v>328</v>
      </c>
      <c r="H191" s="170">
        <v>45.11</v>
      </c>
      <c r="I191" s="171"/>
      <c r="J191" s="172">
        <f>ROUND(I191*H191,2)</f>
        <v>0</v>
      </c>
      <c r="K191" s="173"/>
      <c r="L191" s="39"/>
      <c r="M191" s="174" t="s">
        <v>19</v>
      </c>
      <c r="N191" s="175" t="s">
        <v>46</v>
      </c>
      <c r="O191" s="64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78" t="s">
        <v>168</v>
      </c>
      <c r="AT191" s="178" t="s">
        <v>164</v>
      </c>
      <c r="AU191" s="178" t="s">
        <v>85</v>
      </c>
      <c r="AY191" s="17" t="s">
        <v>163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7" t="s">
        <v>83</v>
      </c>
      <c r="BK191" s="179">
        <f>ROUND(I191*H191,2)</f>
        <v>0</v>
      </c>
      <c r="BL191" s="17" t="s">
        <v>168</v>
      </c>
      <c r="BM191" s="178" t="s">
        <v>568</v>
      </c>
    </row>
    <row r="192" spans="1:47" s="2" customFormat="1" ht="12">
      <c r="A192" s="34"/>
      <c r="B192" s="35"/>
      <c r="C192" s="36"/>
      <c r="D192" s="197" t="s">
        <v>267</v>
      </c>
      <c r="E192" s="36"/>
      <c r="F192" s="198" t="s">
        <v>422</v>
      </c>
      <c r="G192" s="36"/>
      <c r="H192" s="36"/>
      <c r="I192" s="182"/>
      <c r="J192" s="36"/>
      <c r="K192" s="36"/>
      <c r="L192" s="39"/>
      <c r="M192" s="183"/>
      <c r="N192" s="184"/>
      <c r="O192" s="64"/>
      <c r="P192" s="64"/>
      <c r="Q192" s="64"/>
      <c r="R192" s="64"/>
      <c r="S192" s="64"/>
      <c r="T192" s="6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267</v>
      </c>
      <c r="AU192" s="17" t="s">
        <v>85</v>
      </c>
    </row>
    <row r="193" spans="1:65" s="2" customFormat="1" ht="24.15" customHeight="1">
      <c r="A193" s="34"/>
      <c r="B193" s="35"/>
      <c r="C193" s="166" t="s">
        <v>189</v>
      </c>
      <c r="D193" s="166" t="s">
        <v>164</v>
      </c>
      <c r="E193" s="167" t="s">
        <v>424</v>
      </c>
      <c r="F193" s="168" t="s">
        <v>425</v>
      </c>
      <c r="G193" s="169" t="s">
        <v>328</v>
      </c>
      <c r="H193" s="170">
        <v>676.65</v>
      </c>
      <c r="I193" s="171"/>
      <c r="J193" s="172">
        <f>ROUND(I193*H193,2)</f>
        <v>0</v>
      </c>
      <c r="K193" s="173"/>
      <c r="L193" s="39"/>
      <c r="M193" s="174" t="s">
        <v>19</v>
      </c>
      <c r="N193" s="175" t="s">
        <v>46</v>
      </c>
      <c r="O193" s="64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78" t="s">
        <v>168</v>
      </c>
      <c r="AT193" s="178" t="s">
        <v>164</v>
      </c>
      <c r="AU193" s="178" t="s">
        <v>85</v>
      </c>
      <c r="AY193" s="17" t="s">
        <v>163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7" t="s">
        <v>83</v>
      </c>
      <c r="BK193" s="179">
        <f>ROUND(I193*H193,2)</f>
        <v>0</v>
      </c>
      <c r="BL193" s="17" t="s">
        <v>168</v>
      </c>
      <c r="BM193" s="178" t="s">
        <v>569</v>
      </c>
    </row>
    <row r="194" spans="1:47" s="2" customFormat="1" ht="12">
      <c r="A194" s="34"/>
      <c r="B194" s="35"/>
      <c r="C194" s="36"/>
      <c r="D194" s="197" t="s">
        <v>267</v>
      </c>
      <c r="E194" s="36"/>
      <c r="F194" s="198" t="s">
        <v>427</v>
      </c>
      <c r="G194" s="36"/>
      <c r="H194" s="36"/>
      <c r="I194" s="182"/>
      <c r="J194" s="36"/>
      <c r="K194" s="36"/>
      <c r="L194" s="39"/>
      <c r="M194" s="183"/>
      <c r="N194" s="184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267</v>
      </c>
      <c r="AU194" s="17" t="s">
        <v>85</v>
      </c>
    </row>
    <row r="195" spans="2:51" s="13" customFormat="1" ht="12">
      <c r="B195" s="199"/>
      <c r="C195" s="200"/>
      <c r="D195" s="180" t="s">
        <v>269</v>
      </c>
      <c r="E195" s="200"/>
      <c r="F195" s="202" t="s">
        <v>570</v>
      </c>
      <c r="G195" s="200"/>
      <c r="H195" s="203">
        <v>676.65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269</v>
      </c>
      <c r="AU195" s="209" t="s">
        <v>85</v>
      </c>
      <c r="AV195" s="13" t="s">
        <v>85</v>
      </c>
      <c r="AW195" s="13" t="s">
        <v>4</v>
      </c>
      <c r="AX195" s="13" t="s">
        <v>83</v>
      </c>
      <c r="AY195" s="209" t="s">
        <v>163</v>
      </c>
    </row>
    <row r="196" spans="1:65" s="2" customFormat="1" ht="24.15" customHeight="1">
      <c r="A196" s="34"/>
      <c r="B196" s="35"/>
      <c r="C196" s="166" t="s">
        <v>7</v>
      </c>
      <c r="D196" s="166" t="s">
        <v>164</v>
      </c>
      <c r="E196" s="167" t="s">
        <v>430</v>
      </c>
      <c r="F196" s="168" t="s">
        <v>431</v>
      </c>
      <c r="G196" s="169" t="s">
        <v>328</v>
      </c>
      <c r="H196" s="170">
        <v>45.11</v>
      </c>
      <c r="I196" s="171"/>
      <c r="J196" s="172">
        <f>ROUND(I196*H196,2)</f>
        <v>0</v>
      </c>
      <c r="K196" s="173"/>
      <c r="L196" s="39"/>
      <c r="M196" s="174" t="s">
        <v>19</v>
      </c>
      <c r="N196" s="175" t="s">
        <v>46</v>
      </c>
      <c r="O196" s="64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8" t="s">
        <v>168</v>
      </c>
      <c r="AT196" s="178" t="s">
        <v>164</v>
      </c>
      <c r="AU196" s="178" t="s">
        <v>85</v>
      </c>
      <c r="AY196" s="17" t="s">
        <v>163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7" t="s">
        <v>83</v>
      </c>
      <c r="BK196" s="179">
        <f>ROUND(I196*H196,2)</f>
        <v>0</v>
      </c>
      <c r="BL196" s="17" t="s">
        <v>168</v>
      </c>
      <c r="BM196" s="178" t="s">
        <v>571</v>
      </c>
    </row>
    <row r="197" spans="1:47" s="2" customFormat="1" ht="12">
      <c r="A197" s="34"/>
      <c r="B197" s="35"/>
      <c r="C197" s="36"/>
      <c r="D197" s="197" t="s">
        <v>267</v>
      </c>
      <c r="E197" s="36"/>
      <c r="F197" s="198" t="s">
        <v>433</v>
      </c>
      <c r="G197" s="36"/>
      <c r="H197" s="36"/>
      <c r="I197" s="182"/>
      <c r="J197" s="36"/>
      <c r="K197" s="36"/>
      <c r="L197" s="39"/>
      <c r="M197" s="183"/>
      <c r="N197" s="184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267</v>
      </c>
      <c r="AU197" s="17" t="s">
        <v>85</v>
      </c>
    </row>
    <row r="198" spans="2:63" s="11" customFormat="1" ht="22.95" customHeight="1">
      <c r="B198" s="152"/>
      <c r="C198" s="153"/>
      <c r="D198" s="154" t="s">
        <v>74</v>
      </c>
      <c r="E198" s="195" t="s">
        <v>434</v>
      </c>
      <c r="F198" s="195" t="s">
        <v>435</v>
      </c>
      <c r="G198" s="153"/>
      <c r="H198" s="153"/>
      <c r="I198" s="156"/>
      <c r="J198" s="196">
        <f>BK198</f>
        <v>0</v>
      </c>
      <c r="K198" s="153"/>
      <c r="L198" s="158"/>
      <c r="M198" s="159"/>
      <c r="N198" s="160"/>
      <c r="O198" s="160"/>
      <c r="P198" s="161">
        <f>SUM(P199:P200)</f>
        <v>0</v>
      </c>
      <c r="Q198" s="160"/>
      <c r="R198" s="161">
        <f>SUM(R199:R200)</f>
        <v>0</v>
      </c>
      <c r="S198" s="160"/>
      <c r="T198" s="162">
        <f>SUM(T199:T200)</f>
        <v>0</v>
      </c>
      <c r="AR198" s="163" t="s">
        <v>83</v>
      </c>
      <c r="AT198" s="164" t="s">
        <v>74</v>
      </c>
      <c r="AU198" s="164" t="s">
        <v>83</v>
      </c>
      <c r="AY198" s="163" t="s">
        <v>163</v>
      </c>
      <c r="BK198" s="165">
        <f>SUM(BK199:BK200)</f>
        <v>0</v>
      </c>
    </row>
    <row r="199" spans="1:65" s="2" customFormat="1" ht="21.75" customHeight="1">
      <c r="A199" s="34"/>
      <c r="B199" s="35"/>
      <c r="C199" s="166" t="s">
        <v>388</v>
      </c>
      <c r="D199" s="166" t="s">
        <v>164</v>
      </c>
      <c r="E199" s="167" t="s">
        <v>437</v>
      </c>
      <c r="F199" s="168" t="s">
        <v>438</v>
      </c>
      <c r="G199" s="169" t="s">
        <v>328</v>
      </c>
      <c r="H199" s="170">
        <v>91.282</v>
      </c>
      <c r="I199" s="171"/>
      <c r="J199" s="172">
        <f>ROUND(I199*H199,2)</f>
        <v>0</v>
      </c>
      <c r="K199" s="173"/>
      <c r="L199" s="39"/>
      <c r="M199" s="174" t="s">
        <v>19</v>
      </c>
      <c r="N199" s="175" t="s">
        <v>46</v>
      </c>
      <c r="O199" s="64"/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78" t="s">
        <v>168</v>
      </c>
      <c r="AT199" s="178" t="s">
        <v>164</v>
      </c>
      <c r="AU199" s="178" t="s">
        <v>85</v>
      </c>
      <c r="AY199" s="17" t="s">
        <v>163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7" t="s">
        <v>83</v>
      </c>
      <c r="BK199" s="179">
        <f>ROUND(I199*H199,2)</f>
        <v>0</v>
      </c>
      <c r="BL199" s="17" t="s">
        <v>168</v>
      </c>
      <c r="BM199" s="178" t="s">
        <v>572</v>
      </c>
    </row>
    <row r="200" spans="1:47" s="2" customFormat="1" ht="12">
      <c r="A200" s="34"/>
      <c r="B200" s="35"/>
      <c r="C200" s="36"/>
      <c r="D200" s="197" t="s">
        <v>267</v>
      </c>
      <c r="E200" s="36"/>
      <c r="F200" s="198" t="s">
        <v>440</v>
      </c>
      <c r="G200" s="36"/>
      <c r="H200" s="36"/>
      <c r="I200" s="182"/>
      <c r="J200" s="36"/>
      <c r="K200" s="36"/>
      <c r="L200" s="39"/>
      <c r="M200" s="185"/>
      <c r="N200" s="186"/>
      <c r="O200" s="187"/>
      <c r="P200" s="187"/>
      <c r="Q200" s="187"/>
      <c r="R200" s="187"/>
      <c r="S200" s="187"/>
      <c r="T200" s="188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267</v>
      </c>
      <c r="AU200" s="17" t="s">
        <v>85</v>
      </c>
    </row>
    <row r="201" spans="1:31" s="2" customFormat="1" ht="6.9" customHeight="1">
      <c r="A201" s="34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39"/>
      <c r="M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</sheetData>
  <sheetProtection algorithmName="SHA-512" hashValue="nKmiTW2+GGr7Sha+bDNE+MnC3rXLDuvjQUk118e1e93oxtNo/oUmBUXENwpU0lIUCMwu9ON58kyo2C0Z5cn+Tg==" saltValue="rB+KnHNcKAYLJhtDhdrQIXTIMLNnRkR1yrO6bae/k8pjAsaVodCRKC7U6hV/EQ85DX/RkXMPZFpitDae8aLljA==" spinCount="100000" sheet="1" objects="1" scenarios="1" formatColumns="0" formatRows="0" autoFilter="0"/>
  <autoFilter ref="C85:K20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129951113"/>
    <hyperlink ref="F94" r:id="rId2" display="https://podminky.urs.cz/item/CS_URS_2021_02/129253201"/>
    <hyperlink ref="F98" r:id="rId3" display="https://podminky.urs.cz/item/CS_URS_2021_02/132351252"/>
    <hyperlink ref="F102" r:id="rId4" display="https://podminky.urs.cz/item/CS_URS_2021_02/162351123"/>
    <hyperlink ref="F107" r:id="rId5" display="https://podminky.urs.cz/item/CS_URS_2021_02/171151112"/>
    <hyperlink ref="F112" r:id="rId6" display="https://podminky.urs.cz/item/CS_URS_2021_02/321213345"/>
    <hyperlink ref="F117" r:id="rId7" display="https://podminky.urs.cz/item/CS_URS_2021_02/321321116"/>
    <hyperlink ref="F121" r:id="rId8" display="https://podminky.urs.cz/item/CS_URS_2021_02/321351010"/>
    <hyperlink ref="F125" r:id="rId9" display="https://podminky.urs.cz/item/CS_URS_2021_02/321352010"/>
    <hyperlink ref="F129" r:id="rId10" display="https://podminky.urs.cz/item/CS_URS_2021_02/321366112"/>
    <hyperlink ref="F138" r:id="rId11" display="https://podminky.urs.cz/item/CS_URS_2021_02/462514161"/>
    <hyperlink ref="F142" r:id="rId12" display="https://podminky.urs.cz/item/CS_URS_2021_02/462514169"/>
    <hyperlink ref="F146" r:id="rId13" display="https://podminky.urs.cz/item/CS_URS_2021_02/465511513"/>
    <hyperlink ref="F152" r:id="rId14" display="https://podminky.urs.cz/item/CS_URS_2021_02/938903111"/>
    <hyperlink ref="F156" r:id="rId15" display="https://podminky.urs.cz/item/CS_URS_2021_02/938903113"/>
    <hyperlink ref="F161" r:id="rId16" display="https://podminky.urs.cz/item/CS_URS_2021_02/985131111"/>
    <hyperlink ref="F168" r:id="rId17" display="https://podminky.urs.cz/item/CS_URS_2021_02/985232111"/>
    <hyperlink ref="F174" r:id="rId18" display="https://podminky.urs.cz/item/CS_URS_2021_02/985233111"/>
    <hyperlink ref="F186" r:id="rId19" display="https://podminky.urs.cz/item/CS_URS_2021_02/R985131111"/>
    <hyperlink ref="F192" r:id="rId20" display="https://podminky.urs.cz/item/CS_URS_2021_02/997002511"/>
    <hyperlink ref="F194" r:id="rId21" display="https://podminky.urs.cz/item/CS_URS_2021_02/997002519"/>
    <hyperlink ref="F197" r:id="rId22" display="https://podminky.urs.cz/item/CS_URS_2021_02/997013601"/>
    <hyperlink ref="F200" r:id="rId23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100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573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ROUND((SUM(BE83:BE126)),2)</f>
        <v>0</v>
      </c>
      <c r="G33" s="34"/>
      <c r="H33" s="34"/>
      <c r="I33" s="118">
        <v>0.21</v>
      </c>
      <c r="J33" s="117">
        <f>ROUND(((SUM(BE83:BE126))*I33),2)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ROUND((SUM(BF83:BF126)),2)</f>
        <v>0</v>
      </c>
      <c r="G34" s="34"/>
      <c r="H34" s="34"/>
      <c r="I34" s="118">
        <v>0.15</v>
      </c>
      <c r="J34" s="117">
        <f>ROUND(((SUM(BF83:BF126))*I34),2)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ROUND((SUM(BG83:BG126)),2)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ROUND((SUM(BH83:BH126)),2)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ROUND((SUM(BI83:BI126)),2)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1.6 - SO 0111 - ř.km 28,883 - 29,045 - oprava zdi na LB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256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257</v>
      </c>
      <c r="E62" s="192"/>
      <c r="F62" s="192"/>
      <c r="G62" s="192"/>
      <c r="H62" s="192"/>
      <c r="I62" s="192"/>
      <c r="J62" s="193">
        <f>J117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J124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7" t="str">
        <f>E7</f>
        <v>Desná, Loučná nad Desnou - oprava zdí a koryta toku</v>
      </c>
      <c r="F73" s="358"/>
      <c r="G73" s="358"/>
      <c r="H73" s="35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52" t="str">
        <f>E9</f>
        <v>1.6 - SO 0111 - ř.km 28,883 - 29,045 - oprava zdi na LB</v>
      </c>
      <c r="F75" s="356"/>
      <c r="G75" s="356"/>
      <c r="H75" s="35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Loučná nad Desnou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95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5.3815914</v>
      </c>
      <c r="S83" s="72"/>
      <c r="T83" s="150">
        <f>T84</f>
        <v>10.762631999999998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P85+P117+P124</f>
        <v>0</v>
      </c>
      <c r="Q84" s="160"/>
      <c r="R84" s="161">
        <f>R85+R117+R124</f>
        <v>5.3815914</v>
      </c>
      <c r="S84" s="160"/>
      <c r="T84" s="162">
        <f>T85+T117+T124</f>
        <v>10.762631999999998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BK85+BK117+BK124</f>
        <v>0</v>
      </c>
    </row>
    <row r="85" spans="2:63" s="11" customFormat="1" ht="22.95" customHeight="1">
      <c r="B85" s="152"/>
      <c r="C85" s="153"/>
      <c r="D85" s="154" t="s">
        <v>74</v>
      </c>
      <c r="E85" s="195" t="s">
        <v>213</v>
      </c>
      <c r="F85" s="195" t="s">
        <v>376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SUM(P86:P116)</f>
        <v>0</v>
      </c>
      <c r="Q85" s="160"/>
      <c r="R85" s="161">
        <f>SUM(R86:R116)</f>
        <v>5.3815914</v>
      </c>
      <c r="S85" s="160"/>
      <c r="T85" s="162">
        <f>SUM(T86:T116)</f>
        <v>10.762631999999998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SUM(BK86:BK116)</f>
        <v>0</v>
      </c>
    </row>
    <row r="86" spans="1:65" s="2" customFormat="1" ht="37.95" customHeight="1">
      <c r="A86" s="34"/>
      <c r="B86" s="35"/>
      <c r="C86" s="166" t="s">
        <v>85</v>
      </c>
      <c r="D86" s="166" t="s">
        <v>164</v>
      </c>
      <c r="E86" s="167" t="s">
        <v>382</v>
      </c>
      <c r="F86" s="168" t="s">
        <v>383</v>
      </c>
      <c r="G86" s="169" t="s">
        <v>285</v>
      </c>
      <c r="H86" s="170">
        <v>137.7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0.07816</v>
      </c>
      <c r="T86" s="177">
        <f>S86*H86</f>
        <v>10.762631999999998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574</v>
      </c>
    </row>
    <row r="87" spans="1:47" s="2" customFormat="1" ht="12">
      <c r="A87" s="34"/>
      <c r="B87" s="35"/>
      <c r="C87" s="36"/>
      <c r="D87" s="197" t="s">
        <v>267</v>
      </c>
      <c r="E87" s="36"/>
      <c r="F87" s="198" t="s">
        <v>385</v>
      </c>
      <c r="G87" s="36"/>
      <c r="H87" s="36"/>
      <c r="I87" s="182"/>
      <c r="J87" s="36"/>
      <c r="K87" s="36"/>
      <c r="L87" s="39"/>
      <c r="M87" s="183"/>
      <c r="N87" s="184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267</v>
      </c>
      <c r="AU87" s="17" t="s">
        <v>85</v>
      </c>
    </row>
    <row r="88" spans="2:51" s="13" customFormat="1" ht="12">
      <c r="B88" s="199"/>
      <c r="C88" s="200"/>
      <c r="D88" s="180" t="s">
        <v>269</v>
      </c>
      <c r="E88" s="201" t="s">
        <v>19</v>
      </c>
      <c r="F88" s="202" t="s">
        <v>575</v>
      </c>
      <c r="G88" s="200"/>
      <c r="H88" s="203">
        <v>81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269</v>
      </c>
      <c r="AU88" s="209" t="s">
        <v>85</v>
      </c>
      <c r="AV88" s="13" t="s">
        <v>85</v>
      </c>
      <c r="AW88" s="13" t="s">
        <v>37</v>
      </c>
      <c r="AX88" s="13" t="s">
        <v>75</v>
      </c>
      <c r="AY88" s="209" t="s">
        <v>163</v>
      </c>
    </row>
    <row r="89" spans="2:51" s="13" customFormat="1" ht="12">
      <c r="B89" s="199"/>
      <c r="C89" s="200"/>
      <c r="D89" s="180" t="s">
        <v>269</v>
      </c>
      <c r="E89" s="201" t="s">
        <v>19</v>
      </c>
      <c r="F89" s="202" t="s">
        <v>576</v>
      </c>
      <c r="G89" s="200"/>
      <c r="H89" s="203">
        <v>56.7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269</v>
      </c>
      <c r="AU89" s="209" t="s">
        <v>85</v>
      </c>
      <c r="AV89" s="13" t="s">
        <v>85</v>
      </c>
      <c r="AW89" s="13" t="s">
        <v>37</v>
      </c>
      <c r="AX89" s="13" t="s">
        <v>75</v>
      </c>
      <c r="AY89" s="209" t="s">
        <v>163</v>
      </c>
    </row>
    <row r="90" spans="2:51" s="14" customFormat="1" ht="12">
      <c r="B90" s="210"/>
      <c r="C90" s="211"/>
      <c r="D90" s="180" t="s">
        <v>269</v>
      </c>
      <c r="E90" s="212" t="s">
        <v>19</v>
      </c>
      <c r="F90" s="213" t="s">
        <v>271</v>
      </c>
      <c r="G90" s="211"/>
      <c r="H90" s="214">
        <v>137.7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269</v>
      </c>
      <c r="AU90" s="220" t="s">
        <v>85</v>
      </c>
      <c r="AV90" s="14" t="s">
        <v>168</v>
      </c>
      <c r="AW90" s="14" t="s">
        <v>37</v>
      </c>
      <c r="AX90" s="14" t="s">
        <v>83</v>
      </c>
      <c r="AY90" s="220" t="s">
        <v>163</v>
      </c>
    </row>
    <row r="91" spans="1:65" s="2" customFormat="1" ht="16.5" customHeight="1">
      <c r="A91" s="34"/>
      <c r="B91" s="35"/>
      <c r="C91" s="166" t="s">
        <v>180</v>
      </c>
      <c r="D91" s="166" t="s">
        <v>164</v>
      </c>
      <c r="E91" s="167" t="s">
        <v>389</v>
      </c>
      <c r="F91" s="168" t="s">
        <v>390</v>
      </c>
      <c r="G91" s="169" t="s">
        <v>285</v>
      </c>
      <c r="H91" s="170">
        <v>137.7</v>
      </c>
      <c r="I91" s="171"/>
      <c r="J91" s="172">
        <f>ROUND(I91*H91,2)</f>
        <v>0</v>
      </c>
      <c r="K91" s="173"/>
      <c r="L91" s="39"/>
      <c r="M91" s="174" t="s">
        <v>19</v>
      </c>
      <c r="N91" s="175" t="s">
        <v>46</v>
      </c>
      <c r="O91" s="64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8" t="s">
        <v>168</v>
      </c>
      <c r="AT91" s="178" t="s">
        <v>164</v>
      </c>
      <c r="AU91" s="178" t="s">
        <v>85</v>
      </c>
      <c r="AY91" s="17" t="s">
        <v>163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7" t="s">
        <v>83</v>
      </c>
      <c r="BK91" s="179">
        <f>ROUND(I91*H91,2)</f>
        <v>0</v>
      </c>
      <c r="BL91" s="17" t="s">
        <v>168</v>
      </c>
      <c r="BM91" s="178" t="s">
        <v>577</v>
      </c>
    </row>
    <row r="92" spans="1:47" s="2" customFormat="1" ht="12">
      <c r="A92" s="34"/>
      <c r="B92" s="35"/>
      <c r="C92" s="36"/>
      <c r="D92" s="197" t="s">
        <v>267</v>
      </c>
      <c r="E92" s="36"/>
      <c r="F92" s="198" t="s">
        <v>392</v>
      </c>
      <c r="G92" s="36"/>
      <c r="H92" s="36"/>
      <c r="I92" s="182"/>
      <c r="J92" s="36"/>
      <c r="K92" s="36"/>
      <c r="L92" s="39"/>
      <c r="M92" s="183"/>
      <c r="N92" s="184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267</v>
      </c>
      <c r="AU92" s="17" t="s">
        <v>85</v>
      </c>
    </row>
    <row r="93" spans="1:47" s="2" customFormat="1" ht="19.2">
      <c r="A93" s="34"/>
      <c r="B93" s="35"/>
      <c r="C93" s="36"/>
      <c r="D93" s="180" t="s">
        <v>170</v>
      </c>
      <c r="E93" s="36"/>
      <c r="F93" s="181" t="s">
        <v>393</v>
      </c>
      <c r="G93" s="36"/>
      <c r="H93" s="36"/>
      <c r="I93" s="182"/>
      <c r="J93" s="36"/>
      <c r="K93" s="36"/>
      <c r="L93" s="39"/>
      <c r="M93" s="183"/>
      <c r="N93" s="184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170</v>
      </c>
      <c r="AU93" s="17" t="s">
        <v>85</v>
      </c>
    </row>
    <row r="94" spans="2:51" s="13" customFormat="1" ht="12">
      <c r="B94" s="199"/>
      <c r="C94" s="200"/>
      <c r="D94" s="180" t="s">
        <v>269</v>
      </c>
      <c r="E94" s="201" t="s">
        <v>19</v>
      </c>
      <c r="F94" s="202" t="s">
        <v>575</v>
      </c>
      <c r="G94" s="200"/>
      <c r="H94" s="203">
        <v>81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576</v>
      </c>
      <c r="G95" s="200"/>
      <c r="H95" s="203">
        <v>56.7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137.7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168</v>
      </c>
      <c r="D97" s="166" t="s">
        <v>164</v>
      </c>
      <c r="E97" s="167" t="s">
        <v>396</v>
      </c>
      <c r="F97" s="168" t="s">
        <v>397</v>
      </c>
      <c r="G97" s="169" t="s">
        <v>285</v>
      </c>
      <c r="H97" s="170">
        <v>137.7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0.039082</v>
      </c>
      <c r="R97" s="176">
        <f>Q97*H97</f>
        <v>5.3815914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578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399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2:51" s="13" customFormat="1" ht="12">
      <c r="B99" s="199"/>
      <c r="C99" s="200"/>
      <c r="D99" s="180" t="s">
        <v>269</v>
      </c>
      <c r="E99" s="201" t="s">
        <v>19</v>
      </c>
      <c r="F99" s="202" t="s">
        <v>575</v>
      </c>
      <c r="G99" s="200"/>
      <c r="H99" s="203">
        <v>81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269</v>
      </c>
      <c r="AU99" s="209" t="s">
        <v>85</v>
      </c>
      <c r="AV99" s="13" t="s">
        <v>85</v>
      </c>
      <c r="AW99" s="13" t="s">
        <v>37</v>
      </c>
      <c r="AX99" s="13" t="s">
        <v>75</v>
      </c>
      <c r="AY99" s="209" t="s">
        <v>163</v>
      </c>
    </row>
    <row r="100" spans="2:51" s="13" customFormat="1" ht="12">
      <c r="B100" s="199"/>
      <c r="C100" s="200"/>
      <c r="D100" s="180" t="s">
        <v>269</v>
      </c>
      <c r="E100" s="201" t="s">
        <v>19</v>
      </c>
      <c r="F100" s="202" t="s">
        <v>576</v>
      </c>
      <c r="G100" s="200"/>
      <c r="H100" s="203">
        <v>56.7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269</v>
      </c>
      <c r="AU100" s="209" t="s">
        <v>85</v>
      </c>
      <c r="AV100" s="13" t="s">
        <v>85</v>
      </c>
      <c r="AW100" s="13" t="s">
        <v>37</v>
      </c>
      <c r="AX100" s="13" t="s">
        <v>75</v>
      </c>
      <c r="AY100" s="209" t="s">
        <v>163</v>
      </c>
    </row>
    <row r="101" spans="2:51" s="14" customFormat="1" ht="12">
      <c r="B101" s="210"/>
      <c r="C101" s="211"/>
      <c r="D101" s="180" t="s">
        <v>269</v>
      </c>
      <c r="E101" s="212" t="s">
        <v>19</v>
      </c>
      <c r="F101" s="213" t="s">
        <v>271</v>
      </c>
      <c r="G101" s="211"/>
      <c r="H101" s="214">
        <v>137.7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269</v>
      </c>
      <c r="AU101" s="220" t="s">
        <v>85</v>
      </c>
      <c r="AV101" s="14" t="s">
        <v>168</v>
      </c>
      <c r="AW101" s="14" t="s">
        <v>37</v>
      </c>
      <c r="AX101" s="14" t="s">
        <v>83</v>
      </c>
      <c r="AY101" s="220" t="s">
        <v>163</v>
      </c>
    </row>
    <row r="102" spans="1:65" s="2" customFormat="1" ht="24.15" customHeight="1">
      <c r="A102" s="34"/>
      <c r="B102" s="35"/>
      <c r="C102" s="166" t="s">
        <v>162</v>
      </c>
      <c r="D102" s="166" t="s">
        <v>164</v>
      </c>
      <c r="E102" s="167" t="s">
        <v>401</v>
      </c>
      <c r="F102" s="168" t="s">
        <v>402</v>
      </c>
      <c r="G102" s="169" t="s">
        <v>285</v>
      </c>
      <c r="H102" s="170">
        <v>137.7</v>
      </c>
      <c r="I102" s="171"/>
      <c r="J102" s="172">
        <f>ROUND(I102*H102,2)</f>
        <v>0</v>
      </c>
      <c r="K102" s="173"/>
      <c r="L102" s="39"/>
      <c r="M102" s="174" t="s">
        <v>19</v>
      </c>
      <c r="N102" s="175" t="s">
        <v>46</v>
      </c>
      <c r="O102" s="64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8" t="s">
        <v>168</v>
      </c>
      <c r="AT102" s="178" t="s">
        <v>164</v>
      </c>
      <c r="AU102" s="178" t="s">
        <v>85</v>
      </c>
      <c r="AY102" s="17" t="s">
        <v>163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7" t="s">
        <v>83</v>
      </c>
      <c r="BK102" s="179">
        <f>ROUND(I102*H102,2)</f>
        <v>0</v>
      </c>
      <c r="BL102" s="17" t="s">
        <v>168</v>
      </c>
      <c r="BM102" s="178" t="s">
        <v>579</v>
      </c>
    </row>
    <row r="103" spans="1:47" s="2" customFormat="1" ht="12">
      <c r="A103" s="34"/>
      <c r="B103" s="35"/>
      <c r="C103" s="36"/>
      <c r="D103" s="197" t="s">
        <v>267</v>
      </c>
      <c r="E103" s="36"/>
      <c r="F103" s="198" t="s">
        <v>404</v>
      </c>
      <c r="G103" s="36"/>
      <c r="H103" s="36"/>
      <c r="I103" s="182"/>
      <c r="J103" s="36"/>
      <c r="K103" s="36"/>
      <c r="L103" s="39"/>
      <c r="M103" s="183"/>
      <c r="N103" s="184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267</v>
      </c>
      <c r="AU103" s="17" t="s">
        <v>85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575</v>
      </c>
      <c r="G104" s="200"/>
      <c r="H104" s="203">
        <v>81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3" customFormat="1" ht="12">
      <c r="B105" s="199"/>
      <c r="C105" s="200"/>
      <c r="D105" s="180" t="s">
        <v>269</v>
      </c>
      <c r="E105" s="201" t="s">
        <v>19</v>
      </c>
      <c r="F105" s="202" t="s">
        <v>576</v>
      </c>
      <c r="G105" s="200"/>
      <c r="H105" s="203">
        <v>56.7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269</v>
      </c>
      <c r="AU105" s="209" t="s">
        <v>85</v>
      </c>
      <c r="AV105" s="13" t="s">
        <v>85</v>
      </c>
      <c r="AW105" s="13" t="s">
        <v>37</v>
      </c>
      <c r="AX105" s="13" t="s">
        <v>75</v>
      </c>
      <c r="AY105" s="209" t="s">
        <v>163</v>
      </c>
    </row>
    <row r="106" spans="2:51" s="14" customFormat="1" ht="12">
      <c r="B106" s="210"/>
      <c r="C106" s="211"/>
      <c r="D106" s="180" t="s">
        <v>269</v>
      </c>
      <c r="E106" s="212" t="s">
        <v>19</v>
      </c>
      <c r="F106" s="213" t="s">
        <v>271</v>
      </c>
      <c r="G106" s="211"/>
      <c r="H106" s="214">
        <v>137.7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269</v>
      </c>
      <c r="AU106" s="220" t="s">
        <v>85</v>
      </c>
      <c r="AV106" s="14" t="s">
        <v>168</v>
      </c>
      <c r="AW106" s="14" t="s">
        <v>37</v>
      </c>
      <c r="AX106" s="14" t="s">
        <v>83</v>
      </c>
      <c r="AY106" s="220" t="s">
        <v>163</v>
      </c>
    </row>
    <row r="107" spans="1:65" s="2" customFormat="1" ht="16.5" customHeight="1">
      <c r="A107" s="34"/>
      <c r="B107" s="35"/>
      <c r="C107" s="166" t="s">
        <v>194</v>
      </c>
      <c r="D107" s="166" t="s">
        <v>164</v>
      </c>
      <c r="E107" s="167" t="s">
        <v>406</v>
      </c>
      <c r="F107" s="168" t="s">
        <v>407</v>
      </c>
      <c r="G107" s="169" t="s">
        <v>285</v>
      </c>
      <c r="H107" s="170">
        <v>137.7</v>
      </c>
      <c r="I107" s="171"/>
      <c r="J107" s="172">
        <f>ROUND(I107*H107,2)</f>
        <v>0</v>
      </c>
      <c r="K107" s="173"/>
      <c r="L107" s="39"/>
      <c r="M107" s="174" t="s">
        <v>19</v>
      </c>
      <c r="N107" s="175" t="s">
        <v>46</v>
      </c>
      <c r="O107" s="64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78" t="s">
        <v>168</v>
      </c>
      <c r="AT107" s="178" t="s">
        <v>164</v>
      </c>
      <c r="AU107" s="178" t="s">
        <v>85</v>
      </c>
      <c r="AY107" s="17" t="s">
        <v>163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7" t="s">
        <v>83</v>
      </c>
      <c r="BK107" s="179">
        <f>ROUND(I107*H107,2)</f>
        <v>0</v>
      </c>
      <c r="BL107" s="17" t="s">
        <v>168</v>
      </c>
      <c r="BM107" s="178" t="s">
        <v>580</v>
      </c>
    </row>
    <row r="108" spans="1:47" s="2" customFormat="1" ht="38.4">
      <c r="A108" s="34"/>
      <c r="B108" s="35"/>
      <c r="C108" s="36"/>
      <c r="D108" s="180" t="s">
        <v>170</v>
      </c>
      <c r="E108" s="36"/>
      <c r="F108" s="181" t="s">
        <v>409</v>
      </c>
      <c r="G108" s="36"/>
      <c r="H108" s="36"/>
      <c r="I108" s="182"/>
      <c r="J108" s="36"/>
      <c r="K108" s="36"/>
      <c r="L108" s="39"/>
      <c r="M108" s="183"/>
      <c r="N108" s="184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170</v>
      </c>
      <c r="AU108" s="17" t="s">
        <v>85</v>
      </c>
    </row>
    <row r="109" spans="2:51" s="13" customFormat="1" ht="12">
      <c r="B109" s="199"/>
      <c r="C109" s="200"/>
      <c r="D109" s="180" t="s">
        <v>269</v>
      </c>
      <c r="E109" s="201" t="s">
        <v>19</v>
      </c>
      <c r="F109" s="202" t="s">
        <v>575</v>
      </c>
      <c r="G109" s="200"/>
      <c r="H109" s="203">
        <v>81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269</v>
      </c>
      <c r="AU109" s="209" t="s">
        <v>85</v>
      </c>
      <c r="AV109" s="13" t="s">
        <v>85</v>
      </c>
      <c r="AW109" s="13" t="s">
        <v>37</v>
      </c>
      <c r="AX109" s="13" t="s">
        <v>75</v>
      </c>
      <c r="AY109" s="209" t="s">
        <v>163</v>
      </c>
    </row>
    <row r="110" spans="2:51" s="13" customFormat="1" ht="12">
      <c r="B110" s="199"/>
      <c r="C110" s="200"/>
      <c r="D110" s="180" t="s">
        <v>269</v>
      </c>
      <c r="E110" s="201" t="s">
        <v>19</v>
      </c>
      <c r="F110" s="202" t="s">
        <v>576</v>
      </c>
      <c r="G110" s="200"/>
      <c r="H110" s="203">
        <v>56.7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269</v>
      </c>
      <c r="AU110" s="209" t="s">
        <v>85</v>
      </c>
      <c r="AV110" s="13" t="s">
        <v>85</v>
      </c>
      <c r="AW110" s="13" t="s">
        <v>37</v>
      </c>
      <c r="AX110" s="13" t="s">
        <v>75</v>
      </c>
      <c r="AY110" s="209" t="s">
        <v>163</v>
      </c>
    </row>
    <row r="111" spans="2:51" s="14" customFormat="1" ht="12">
      <c r="B111" s="210"/>
      <c r="C111" s="211"/>
      <c r="D111" s="180" t="s">
        <v>269</v>
      </c>
      <c r="E111" s="212" t="s">
        <v>19</v>
      </c>
      <c r="F111" s="213" t="s">
        <v>271</v>
      </c>
      <c r="G111" s="211"/>
      <c r="H111" s="214">
        <v>137.7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269</v>
      </c>
      <c r="AU111" s="220" t="s">
        <v>85</v>
      </c>
      <c r="AV111" s="14" t="s">
        <v>168</v>
      </c>
      <c r="AW111" s="14" t="s">
        <v>37</v>
      </c>
      <c r="AX111" s="14" t="s">
        <v>83</v>
      </c>
      <c r="AY111" s="220" t="s">
        <v>163</v>
      </c>
    </row>
    <row r="112" spans="1:65" s="2" customFormat="1" ht="16.5" customHeight="1">
      <c r="A112" s="34"/>
      <c r="B112" s="35"/>
      <c r="C112" s="166" t="s">
        <v>203</v>
      </c>
      <c r="D112" s="166" t="s">
        <v>164</v>
      </c>
      <c r="E112" s="167" t="s">
        <v>411</v>
      </c>
      <c r="F112" s="168" t="s">
        <v>390</v>
      </c>
      <c r="G112" s="169" t="s">
        <v>285</v>
      </c>
      <c r="H112" s="170">
        <v>340.2</v>
      </c>
      <c r="I112" s="171"/>
      <c r="J112" s="172">
        <f>ROUND(I112*H112,2)</f>
        <v>0</v>
      </c>
      <c r="K112" s="173"/>
      <c r="L112" s="39"/>
      <c r="M112" s="174" t="s">
        <v>19</v>
      </c>
      <c r="N112" s="175" t="s">
        <v>46</v>
      </c>
      <c r="O112" s="64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8" t="s">
        <v>168</v>
      </c>
      <c r="AT112" s="178" t="s">
        <v>164</v>
      </c>
      <c r="AU112" s="178" t="s">
        <v>85</v>
      </c>
      <c r="AY112" s="17" t="s">
        <v>163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7" t="s">
        <v>83</v>
      </c>
      <c r="BK112" s="179">
        <f>ROUND(I112*H112,2)</f>
        <v>0</v>
      </c>
      <c r="BL112" s="17" t="s">
        <v>168</v>
      </c>
      <c r="BM112" s="178" t="s">
        <v>581</v>
      </c>
    </row>
    <row r="113" spans="1:47" s="2" customFormat="1" ht="12">
      <c r="A113" s="34"/>
      <c r="B113" s="35"/>
      <c r="C113" s="36"/>
      <c r="D113" s="197" t="s">
        <v>267</v>
      </c>
      <c r="E113" s="36"/>
      <c r="F113" s="198" t="s">
        <v>413</v>
      </c>
      <c r="G113" s="36"/>
      <c r="H113" s="36"/>
      <c r="I113" s="182"/>
      <c r="J113" s="36"/>
      <c r="K113" s="36"/>
      <c r="L113" s="39"/>
      <c r="M113" s="183"/>
      <c r="N113" s="184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267</v>
      </c>
      <c r="AU113" s="17" t="s">
        <v>85</v>
      </c>
    </row>
    <row r="114" spans="1:47" s="2" customFormat="1" ht="28.8">
      <c r="A114" s="34"/>
      <c r="B114" s="35"/>
      <c r="C114" s="36"/>
      <c r="D114" s="180" t="s">
        <v>170</v>
      </c>
      <c r="E114" s="36"/>
      <c r="F114" s="181" t="s">
        <v>414</v>
      </c>
      <c r="G114" s="36"/>
      <c r="H114" s="36"/>
      <c r="I114" s="182"/>
      <c r="J114" s="36"/>
      <c r="K114" s="36"/>
      <c r="L114" s="39"/>
      <c r="M114" s="183"/>
      <c r="N114" s="184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170</v>
      </c>
      <c r="AU114" s="17" t="s">
        <v>85</v>
      </c>
    </row>
    <row r="115" spans="2:51" s="13" customFormat="1" ht="12">
      <c r="B115" s="199"/>
      <c r="C115" s="200"/>
      <c r="D115" s="180" t="s">
        <v>269</v>
      </c>
      <c r="E115" s="201" t="s">
        <v>19</v>
      </c>
      <c r="F115" s="202" t="s">
        <v>582</v>
      </c>
      <c r="G115" s="200"/>
      <c r="H115" s="203">
        <v>340.2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4" customFormat="1" ht="12">
      <c r="B116" s="210"/>
      <c r="C116" s="211"/>
      <c r="D116" s="180" t="s">
        <v>269</v>
      </c>
      <c r="E116" s="212" t="s">
        <v>19</v>
      </c>
      <c r="F116" s="213" t="s">
        <v>271</v>
      </c>
      <c r="G116" s="211"/>
      <c r="H116" s="214">
        <v>340.2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269</v>
      </c>
      <c r="AU116" s="220" t="s">
        <v>85</v>
      </c>
      <c r="AV116" s="14" t="s">
        <v>168</v>
      </c>
      <c r="AW116" s="14" t="s">
        <v>37</v>
      </c>
      <c r="AX116" s="14" t="s">
        <v>83</v>
      </c>
      <c r="AY116" s="220" t="s">
        <v>163</v>
      </c>
    </row>
    <row r="117" spans="2:63" s="11" customFormat="1" ht="22.95" customHeight="1">
      <c r="B117" s="152"/>
      <c r="C117" s="153"/>
      <c r="D117" s="154" t="s">
        <v>74</v>
      </c>
      <c r="E117" s="195" t="s">
        <v>416</v>
      </c>
      <c r="F117" s="195" t="s">
        <v>417</v>
      </c>
      <c r="G117" s="153"/>
      <c r="H117" s="153"/>
      <c r="I117" s="156"/>
      <c r="J117" s="196">
        <f>BK117</f>
        <v>0</v>
      </c>
      <c r="K117" s="153"/>
      <c r="L117" s="158"/>
      <c r="M117" s="159"/>
      <c r="N117" s="160"/>
      <c r="O117" s="160"/>
      <c r="P117" s="161">
        <f>SUM(P118:P123)</f>
        <v>0</v>
      </c>
      <c r="Q117" s="160"/>
      <c r="R117" s="161">
        <f>SUM(R118:R123)</f>
        <v>0</v>
      </c>
      <c r="S117" s="160"/>
      <c r="T117" s="162">
        <f>SUM(T118:T123)</f>
        <v>0</v>
      </c>
      <c r="AR117" s="163" t="s">
        <v>83</v>
      </c>
      <c r="AT117" s="164" t="s">
        <v>74</v>
      </c>
      <c r="AU117" s="164" t="s">
        <v>83</v>
      </c>
      <c r="AY117" s="163" t="s">
        <v>163</v>
      </c>
      <c r="BK117" s="165">
        <f>SUM(BK118:BK123)</f>
        <v>0</v>
      </c>
    </row>
    <row r="118" spans="1:65" s="2" customFormat="1" ht="24.15" customHeight="1">
      <c r="A118" s="34"/>
      <c r="B118" s="35"/>
      <c r="C118" s="166" t="s">
        <v>208</v>
      </c>
      <c r="D118" s="166" t="s">
        <v>164</v>
      </c>
      <c r="E118" s="167" t="s">
        <v>419</v>
      </c>
      <c r="F118" s="168" t="s">
        <v>420</v>
      </c>
      <c r="G118" s="169" t="s">
        <v>328</v>
      </c>
      <c r="H118" s="170">
        <v>10.763</v>
      </c>
      <c r="I118" s="171"/>
      <c r="J118" s="172">
        <f>ROUND(I118*H118,2)</f>
        <v>0</v>
      </c>
      <c r="K118" s="173"/>
      <c r="L118" s="39"/>
      <c r="M118" s="174" t="s">
        <v>19</v>
      </c>
      <c r="N118" s="175" t="s">
        <v>46</v>
      </c>
      <c r="O118" s="6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8" t="s">
        <v>168</v>
      </c>
      <c r="AT118" s="178" t="s">
        <v>164</v>
      </c>
      <c r="AU118" s="178" t="s">
        <v>85</v>
      </c>
      <c r="AY118" s="17" t="s">
        <v>163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7" t="s">
        <v>83</v>
      </c>
      <c r="BK118" s="179">
        <f>ROUND(I118*H118,2)</f>
        <v>0</v>
      </c>
      <c r="BL118" s="17" t="s">
        <v>168</v>
      </c>
      <c r="BM118" s="178" t="s">
        <v>583</v>
      </c>
    </row>
    <row r="119" spans="1:47" s="2" customFormat="1" ht="12">
      <c r="A119" s="34"/>
      <c r="B119" s="35"/>
      <c r="C119" s="36"/>
      <c r="D119" s="197" t="s">
        <v>267</v>
      </c>
      <c r="E119" s="36"/>
      <c r="F119" s="198" t="s">
        <v>422</v>
      </c>
      <c r="G119" s="36"/>
      <c r="H119" s="36"/>
      <c r="I119" s="182"/>
      <c r="J119" s="36"/>
      <c r="K119" s="36"/>
      <c r="L119" s="39"/>
      <c r="M119" s="183"/>
      <c r="N119" s="184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267</v>
      </c>
      <c r="AU119" s="17" t="s">
        <v>85</v>
      </c>
    </row>
    <row r="120" spans="1:65" s="2" customFormat="1" ht="24.15" customHeight="1">
      <c r="A120" s="34"/>
      <c r="B120" s="35"/>
      <c r="C120" s="166" t="s">
        <v>213</v>
      </c>
      <c r="D120" s="166" t="s">
        <v>164</v>
      </c>
      <c r="E120" s="167" t="s">
        <v>424</v>
      </c>
      <c r="F120" s="168" t="s">
        <v>425</v>
      </c>
      <c r="G120" s="169" t="s">
        <v>328</v>
      </c>
      <c r="H120" s="170">
        <v>10.763</v>
      </c>
      <c r="I120" s="171"/>
      <c r="J120" s="172">
        <f>ROUND(I120*H120,2)</f>
        <v>0</v>
      </c>
      <c r="K120" s="173"/>
      <c r="L120" s="39"/>
      <c r="M120" s="174" t="s">
        <v>19</v>
      </c>
      <c r="N120" s="175" t="s">
        <v>46</v>
      </c>
      <c r="O120" s="6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8" t="s">
        <v>168</v>
      </c>
      <c r="AT120" s="178" t="s">
        <v>164</v>
      </c>
      <c r="AU120" s="178" t="s">
        <v>85</v>
      </c>
      <c r="AY120" s="17" t="s">
        <v>163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7" t="s">
        <v>83</v>
      </c>
      <c r="BK120" s="179">
        <f>ROUND(I120*H120,2)</f>
        <v>0</v>
      </c>
      <c r="BL120" s="17" t="s">
        <v>168</v>
      </c>
      <c r="BM120" s="178" t="s">
        <v>584</v>
      </c>
    </row>
    <row r="121" spans="1:47" s="2" customFormat="1" ht="12">
      <c r="A121" s="34"/>
      <c r="B121" s="35"/>
      <c r="C121" s="36"/>
      <c r="D121" s="197" t="s">
        <v>267</v>
      </c>
      <c r="E121" s="36"/>
      <c r="F121" s="198" t="s">
        <v>427</v>
      </c>
      <c r="G121" s="36"/>
      <c r="H121" s="36"/>
      <c r="I121" s="182"/>
      <c r="J121" s="36"/>
      <c r="K121" s="36"/>
      <c r="L121" s="39"/>
      <c r="M121" s="183"/>
      <c r="N121" s="184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267</v>
      </c>
      <c r="AU121" s="17" t="s">
        <v>85</v>
      </c>
    </row>
    <row r="122" spans="1:65" s="2" customFormat="1" ht="24.15" customHeight="1">
      <c r="A122" s="34"/>
      <c r="B122" s="35"/>
      <c r="C122" s="166" t="s">
        <v>218</v>
      </c>
      <c r="D122" s="166" t="s">
        <v>164</v>
      </c>
      <c r="E122" s="167" t="s">
        <v>430</v>
      </c>
      <c r="F122" s="168" t="s">
        <v>431</v>
      </c>
      <c r="G122" s="169" t="s">
        <v>328</v>
      </c>
      <c r="H122" s="170">
        <v>10.763</v>
      </c>
      <c r="I122" s="171"/>
      <c r="J122" s="172">
        <f>ROUND(I122*H122,2)</f>
        <v>0</v>
      </c>
      <c r="K122" s="173"/>
      <c r="L122" s="39"/>
      <c r="M122" s="174" t="s">
        <v>19</v>
      </c>
      <c r="N122" s="175" t="s">
        <v>46</v>
      </c>
      <c r="O122" s="64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8" t="s">
        <v>168</v>
      </c>
      <c r="AT122" s="178" t="s">
        <v>164</v>
      </c>
      <c r="AU122" s="178" t="s">
        <v>85</v>
      </c>
      <c r="AY122" s="17" t="s">
        <v>163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7" t="s">
        <v>83</v>
      </c>
      <c r="BK122" s="179">
        <f>ROUND(I122*H122,2)</f>
        <v>0</v>
      </c>
      <c r="BL122" s="17" t="s">
        <v>168</v>
      </c>
      <c r="BM122" s="178" t="s">
        <v>585</v>
      </c>
    </row>
    <row r="123" spans="1:47" s="2" customFormat="1" ht="12">
      <c r="A123" s="34"/>
      <c r="B123" s="35"/>
      <c r="C123" s="36"/>
      <c r="D123" s="197" t="s">
        <v>267</v>
      </c>
      <c r="E123" s="36"/>
      <c r="F123" s="198" t="s">
        <v>433</v>
      </c>
      <c r="G123" s="36"/>
      <c r="H123" s="36"/>
      <c r="I123" s="182"/>
      <c r="J123" s="36"/>
      <c r="K123" s="36"/>
      <c r="L123" s="39"/>
      <c r="M123" s="183"/>
      <c r="N123" s="184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267</v>
      </c>
      <c r="AU123" s="17" t="s">
        <v>85</v>
      </c>
    </row>
    <row r="124" spans="2:63" s="11" customFormat="1" ht="22.95" customHeight="1">
      <c r="B124" s="152"/>
      <c r="C124" s="153"/>
      <c r="D124" s="154" t="s">
        <v>74</v>
      </c>
      <c r="E124" s="195" t="s">
        <v>434</v>
      </c>
      <c r="F124" s="195" t="s">
        <v>435</v>
      </c>
      <c r="G124" s="153"/>
      <c r="H124" s="153"/>
      <c r="I124" s="156"/>
      <c r="J124" s="196">
        <f>BK124</f>
        <v>0</v>
      </c>
      <c r="K124" s="153"/>
      <c r="L124" s="158"/>
      <c r="M124" s="159"/>
      <c r="N124" s="160"/>
      <c r="O124" s="160"/>
      <c r="P124" s="161">
        <f>SUM(P125:P126)</f>
        <v>0</v>
      </c>
      <c r="Q124" s="160"/>
      <c r="R124" s="161">
        <f>SUM(R125:R126)</f>
        <v>0</v>
      </c>
      <c r="S124" s="160"/>
      <c r="T124" s="162">
        <f>SUM(T125:T126)</f>
        <v>0</v>
      </c>
      <c r="AR124" s="163" t="s">
        <v>83</v>
      </c>
      <c r="AT124" s="164" t="s">
        <v>74</v>
      </c>
      <c r="AU124" s="164" t="s">
        <v>83</v>
      </c>
      <c r="AY124" s="163" t="s">
        <v>163</v>
      </c>
      <c r="BK124" s="165">
        <f>SUM(BK125:BK126)</f>
        <v>0</v>
      </c>
    </row>
    <row r="125" spans="1:65" s="2" customFormat="1" ht="21.75" customHeight="1">
      <c r="A125" s="34"/>
      <c r="B125" s="35"/>
      <c r="C125" s="166" t="s">
        <v>223</v>
      </c>
      <c r="D125" s="166" t="s">
        <v>164</v>
      </c>
      <c r="E125" s="167" t="s">
        <v>437</v>
      </c>
      <c r="F125" s="168" t="s">
        <v>438</v>
      </c>
      <c r="G125" s="169" t="s">
        <v>328</v>
      </c>
      <c r="H125" s="170">
        <v>5.382</v>
      </c>
      <c r="I125" s="171"/>
      <c r="J125" s="172">
        <f>ROUND(I125*H125,2)</f>
        <v>0</v>
      </c>
      <c r="K125" s="173"/>
      <c r="L125" s="39"/>
      <c r="M125" s="174" t="s">
        <v>19</v>
      </c>
      <c r="N125" s="175" t="s">
        <v>46</v>
      </c>
      <c r="O125" s="64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8" t="s">
        <v>168</v>
      </c>
      <c r="AT125" s="178" t="s">
        <v>164</v>
      </c>
      <c r="AU125" s="178" t="s">
        <v>85</v>
      </c>
      <c r="AY125" s="17" t="s">
        <v>163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7" t="s">
        <v>83</v>
      </c>
      <c r="BK125" s="179">
        <f>ROUND(I125*H125,2)</f>
        <v>0</v>
      </c>
      <c r="BL125" s="17" t="s">
        <v>168</v>
      </c>
      <c r="BM125" s="178" t="s">
        <v>586</v>
      </c>
    </row>
    <row r="126" spans="1:47" s="2" customFormat="1" ht="12">
      <c r="A126" s="34"/>
      <c r="B126" s="35"/>
      <c r="C126" s="36"/>
      <c r="D126" s="197" t="s">
        <v>267</v>
      </c>
      <c r="E126" s="36"/>
      <c r="F126" s="198" t="s">
        <v>440</v>
      </c>
      <c r="G126" s="36"/>
      <c r="H126" s="36"/>
      <c r="I126" s="182"/>
      <c r="J126" s="36"/>
      <c r="K126" s="36"/>
      <c r="L126" s="39"/>
      <c r="M126" s="185"/>
      <c r="N126" s="186"/>
      <c r="O126" s="187"/>
      <c r="P126" s="187"/>
      <c r="Q126" s="187"/>
      <c r="R126" s="187"/>
      <c r="S126" s="187"/>
      <c r="T126" s="188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267</v>
      </c>
      <c r="AU126" s="17" t="s">
        <v>85</v>
      </c>
    </row>
    <row r="127" spans="1:31" s="2" customFormat="1" ht="6.9" customHeight="1">
      <c r="A127" s="34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39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sheetProtection algorithmName="SHA-512" hashValue="FRueQvgsTd2rAO6vVL+CQufq707aNeyqZa4hZHBp3QA28uL85x9r++4mWQl5gj7ULA2YuIRUOvOGR8SsDtEWmQ==" saltValue="qntk3ZMIDn/wThANwj46MhZCUxmnNY/iz+spW2SPNizgoBQtDq0jGaGxFSivemc7etD06pAtCNZVMQ30lkgf2A==" spinCount="100000" sheet="1" objects="1" scenarios="1" formatColumns="0" formatRows="0" autoFilter="0"/>
  <autoFilter ref="C82:K12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938903113"/>
    <hyperlink ref="F92" r:id="rId2" display="https://podminky.urs.cz/item/CS_URS_2021_02/985131111"/>
    <hyperlink ref="F98" r:id="rId3" display="https://podminky.urs.cz/item/CS_URS_2021_02/985232111"/>
    <hyperlink ref="F103" r:id="rId4" display="https://podminky.urs.cz/item/CS_URS_2021_02/985233111"/>
    <hyperlink ref="F113" r:id="rId5" display="https://podminky.urs.cz/item/CS_URS_2021_02/R985131111"/>
    <hyperlink ref="F119" r:id="rId6" display="https://podminky.urs.cz/item/CS_URS_2021_02/997002511"/>
    <hyperlink ref="F121" r:id="rId7" display="https://podminky.urs.cz/item/CS_URS_2021_02/997002519"/>
    <hyperlink ref="F123" r:id="rId8" display="https://podminky.urs.cz/item/CS_URS_2021_02/997013601"/>
    <hyperlink ref="F126" r:id="rId9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07">
      <selection activeCell="G139" sqref="G13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103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1" t="s">
        <v>587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ROUND((SUM(BE83:BE144)),2)</f>
        <v>0</v>
      </c>
      <c r="G33" s="34"/>
      <c r="H33" s="34"/>
      <c r="I33" s="118">
        <v>0.21</v>
      </c>
      <c r="J33" s="117">
        <f>ROUND(((SUM(BE83:BE144))*I33),2)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ROUND((SUM(BF83:BF144)),2)</f>
        <v>0</v>
      </c>
      <c r="G34" s="34"/>
      <c r="H34" s="34"/>
      <c r="I34" s="118">
        <v>0.15</v>
      </c>
      <c r="J34" s="117">
        <f>ROUND(((SUM(BF83:BF144))*I34),2)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ROUND((SUM(BG83:BG144)),2)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ROUND((SUM(BH83:BH144)),2)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ROUND((SUM(BI83:BI144)),2)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52" t="str">
        <f>E9</f>
        <v>2.1 - SO 021 - ř.km 30,264 - 300,422 - oprava opevnění na PB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255</v>
      </c>
      <c r="E62" s="192"/>
      <c r="F62" s="192"/>
      <c r="G62" s="192"/>
      <c r="H62" s="192"/>
      <c r="I62" s="192"/>
      <c r="J62" s="193">
        <f>J128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J142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7" t="str">
        <f>E7</f>
        <v>Desná, Loučná nad Desnou - oprava zdí a koryta toku</v>
      </c>
      <c r="F73" s="358"/>
      <c r="G73" s="358"/>
      <c r="H73" s="35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52" t="str">
        <f>E9</f>
        <v>2.1 - SO 021 - ř.km 30,264 - 300,422 - oprava opevnění na PB</v>
      </c>
      <c r="F75" s="356"/>
      <c r="G75" s="356"/>
      <c r="H75" s="35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Loučná nad Desnou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95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1038.6375999999998</v>
      </c>
      <c r="S83" s="72"/>
      <c r="T83" s="150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P85+P128+P142</f>
        <v>0</v>
      </c>
      <c r="Q84" s="160"/>
      <c r="R84" s="161">
        <f>R85+R128+R142</f>
        <v>1038.6375999999998</v>
      </c>
      <c r="S84" s="160"/>
      <c r="T84" s="162">
        <f>T85+T128+T142</f>
        <v>0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BK85+BK128+BK142</f>
        <v>0</v>
      </c>
    </row>
    <row r="85" spans="2:63" s="11" customFormat="1" ht="22.95" customHeight="1">
      <c r="B85" s="152"/>
      <c r="C85" s="153"/>
      <c r="D85" s="154" t="s">
        <v>74</v>
      </c>
      <c r="E85" s="195" t="s">
        <v>83</v>
      </c>
      <c r="F85" s="195" t="s">
        <v>261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SUM(P86:P127)</f>
        <v>0</v>
      </c>
      <c r="Q85" s="160"/>
      <c r="R85" s="161">
        <f>SUM(R86:R127)</f>
        <v>0</v>
      </c>
      <c r="S85" s="160"/>
      <c r="T85" s="162">
        <f>SUM(T86:T127)</f>
        <v>0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SUM(BK86:BK127)</f>
        <v>0</v>
      </c>
    </row>
    <row r="86" spans="1:65" s="2" customFormat="1" ht="21.75" customHeight="1">
      <c r="A86" s="34"/>
      <c r="B86" s="35"/>
      <c r="C86" s="166" t="s">
        <v>180</v>
      </c>
      <c r="D86" s="166" t="s">
        <v>164</v>
      </c>
      <c r="E86" s="167" t="s">
        <v>461</v>
      </c>
      <c r="F86" s="168" t="s">
        <v>462</v>
      </c>
      <c r="G86" s="169" t="s">
        <v>265</v>
      </c>
      <c r="H86" s="170">
        <v>345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588</v>
      </c>
    </row>
    <row r="87" spans="1:47" s="2" customFormat="1" ht="12">
      <c r="A87" s="34"/>
      <c r="B87" s="35"/>
      <c r="C87" s="36"/>
      <c r="D87" s="197" t="s">
        <v>267</v>
      </c>
      <c r="E87" s="36"/>
      <c r="F87" s="198" t="s">
        <v>464</v>
      </c>
      <c r="G87" s="36"/>
      <c r="H87" s="36"/>
      <c r="I87" s="182"/>
      <c r="J87" s="36"/>
      <c r="K87" s="36"/>
      <c r="L87" s="39"/>
      <c r="M87" s="183"/>
      <c r="N87" s="184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267</v>
      </c>
      <c r="AU87" s="17" t="s">
        <v>85</v>
      </c>
    </row>
    <row r="88" spans="2:51" s="13" customFormat="1" ht="12">
      <c r="B88" s="199"/>
      <c r="C88" s="200"/>
      <c r="D88" s="180" t="s">
        <v>269</v>
      </c>
      <c r="E88" s="201" t="s">
        <v>19</v>
      </c>
      <c r="F88" s="202" t="s">
        <v>589</v>
      </c>
      <c r="G88" s="200"/>
      <c r="H88" s="203">
        <v>345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269</v>
      </c>
      <c r="AU88" s="209" t="s">
        <v>85</v>
      </c>
      <c r="AV88" s="13" t="s">
        <v>85</v>
      </c>
      <c r="AW88" s="13" t="s">
        <v>37</v>
      </c>
      <c r="AX88" s="13" t="s">
        <v>75</v>
      </c>
      <c r="AY88" s="209" t="s">
        <v>163</v>
      </c>
    </row>
    <row r="89" spans="2:51" s="14" customFormat="1" ht="12">
      <c r="B89" s="210"/>
      <c r="C89" s="211"/>
      <c r="D89" s="180" t="s">
        <v>269</v>
      </c>
      <c r="E89" s="212" t="s">
        <v>19</v>
      </c>
      <c r="F89" s="213" t="s">
        <v>271</v>
      </c>
      <c r="G89" s="211"/>
      <c r="H89" s="214">
        <v>345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269</v>
      </c>
      <c r="AU89" s="220" t="s">
        <v>85</v>
      </c>
      <c r="AV89" s="14" t="s">
        <v>168</v>
      </c>
      <c r="AW89" s="14" t="s">
        <v>37</v>
      </c>
      <c r="AX89" s="14" t="s">
        <v>83</v>
      </c>
      <c r="AY89" s="220" t="s">
        <v>163</v>
      </c>
    </row>
    <row r="90" spans="1:65" s="2" customFormat="1" ht="24.15" customHeight="1">
      <c r="A90" s="34"/>
      <c r="B90" s="35"/>
      <c r="C90" s="166" t="s">
        <v>168</v>
      </c>
      <c r="D90" s="166" t="s">
        <v>164</v>
      </c>
      <c r="E90" s="167" t="s">
        <v>590</v>
      </c>
      <c r="F90" s="168" t="s">
        <v>591</v>
      </c>
      <c r="G90" s="169" t="s">
        <v>265</v>
      </c>
      <c r="H90" s="170">
        <v>173.8</v>
      </c>
      <c r="I90" s="171"/>
      <c r="J90" s="172">
        <f>ROUND(I90*H90,2)</f>
        <v>0</v>
      </c>
      <c r="K90" s="173"/>
      <c r="L90" s="39"/>
      <c r="M90" s="174" t="s">
        <v>19</v>
      </c>
      <c r="N90" s="175" t="s">
        <v>46</v>
      </c>
      <c r="O90" s="64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78" t="s">
        <v>168</v>
      </c>
      <c r="AT90" s="178" t="s">
        <v>164</v>
      </c>
      <c r="AU90" s="178" t="s">
        <v>85</v>
      </c>
      <c r="AY90" s="17" t="s">
        <v>163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7" t="s">
        <v>83</v>
      </c>
      <c r="BK90" s="179">
        <f>ROUND(I90*H90,2)</f>
        <v>0</v>
      </c>
      <c r="BL90" s="17" t="s">
        <v>168</v>
      </c>
      <c r="BM90" s="178" t="s">
        <v>592</v>
      </c>
    </row>
    <row r="91" spans="1:47" s="2" customFormat="1" ht="12">
      <c r="A91" s="34"/>
      <c r="B91" s="35"/>
      <c r="C91" s="36"/>
      <c r="D91" s="197" t="s">
        <v>267</v>
      </c>
      <c r="E91" s="36"/>
      <c r="F91" s="198" t="s">
        <v>593</v>
      </c>
      <c r="G91" s="36"/>
      <c r="H91" s="36"/>
      <c r="I91" s="182"/>
      <c r="J91" s="36"/>
      <c r="K91" s="36"/>
      <c r="L91" s="39"/>
      <c r="M91" s="183"/>
      <c r="N91" s="184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267</v>
      </c>
      <c r="AU91" s="17" t="s">
        <v>85</v>
      </c>
    </row>
    <row r="92" spans="2:51" s="13" customFormat="1" ht="12">
      <c r="B92" s="199"/>
      <c r="C92" s="200"/>
      <c r="D92" s="180" t="s">
        <v>269</v>
      </c>
      <c r="E92" s="201" t="s">
        <v>19</v>
      </c>
      <c r="F92" s="202" t="s">
        <v>594</v>
      </c>
      <c r="G92" s="200"/>
      <c r="H92" s="203">
        <v>173.8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269</v>
      </c>
      <c r="AU92" s="209" t="s">
        <v>85</v>
      </c>
      <c r="AV92" s="13" t="s">
        <v>85</v>
      </c>
      <c r="AW92" s="13" t="s">
        <v>37</v>
      </c>
      <c r="AX92" s="13" t="s">
        <v>75</v>
      </c>
      <c r="AY92" s="209" t="s">
        <v>163</v>
      </c>
    </row>
    <row r="93" spans="2:51" s="14" customFormat="1" ht="12">
      <c r="B93" s="210"/>
      <c r="C93" s="211"/>
      <c r="D93" s="180" t="s">
        <v>269</v>
      </c>
      <c r="E93" s="212" t="s">
        <v>19</v>
      </c>
      <c r="F93" s="213" t="s">
        <v>271</v>
      </c>
      <c r="G93" s="211"/>
      <c r="H93" s="214">
        <v>173.8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269</v>
      </c>
      <c r="AU93" s="220" t="s">
        <v>85</v>
      </c>
      <c r="AV93" s="14" t="s">
        <v>168</v>
      </c>
      <c r="AW93" s="14" t="s">
        <v>37</v>
      </c>
      <c r="AX93" s="14" t="s">
        <v>83</v>
      </c>
      <c r="AY93" s="220" t="s">
        <v>163</v>
      </c>
    </row>
    <row r="94" spans="1:65" s="2" customFormat="1" ht="37.95" customHeight="1">
      <c r="A94" s="34"/>
      <c r="B94" s="35"/>
      <c r="C94" s="166" t="s">
        <v>162</v>
      </c>
      <c r="D94" s="166" t="s">
        <v>164</v>
      </c>
      <c r="E94" s="167" t="s">
        <v>595</v>
      </c>
      <c r="F94" s="168" t="s">
        <v>596</v>
      </c>
      <c r="G94" s="169" t="s">
        <v>265</v>
      </c>
      <c r="H94" s="170">
        <v>518.8</v>
      </c>
      <c r="I94" s="171"/>
      <c r="J94" s="172">
        <f>ROUND(I94*H94,2)</f>
        <v>0</v>
      </c>
      <c r="K94" s="173"/>
      <c r="L94" s="39"/>
      <c r="M94" s="174" t="s">
        <v>19</v>
      </c>
      <c r="N94" s="175" t="s">
        <v>46</v>
      </c>
      <c r="O94" s="64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8" t="s">
        <v>168</v>
      </c>
      <c r="AT94" s="178" t="s">
        <v>164</v>
      </c>
      <c r="AU94" s="178" t="s">
        <v>85</v>
      </c>
      <c r="AY94" s="17" t="s">
        <v>163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7" t="s">
        <v>83</v>
      </c>
      <c r="BK94" s="179">
        <f>ROUND(I94*H94,2)</f>
        <v>0</v>
      </c>
      <c r="BL94" s="17" t="s">
        <v>168</v>
      </c>
      <c r="BM94" s="178" t="s">
        <v>597</v>
      </c>
    </row>
    <row r="95" spans="1:47" s="2" customFormat="1" ht="12">
      <c r="A95" s="34"/>
      <c r="B95" s="35"/>
      <c r="C95" s="36"/>
      <c r="D95" s="197" t="s">
        <v>267</v>
      </c>
      <c r="E95" s="36"/>
      <c r="F95" s="198" t="s">
        <v>598</v>
      </c>
      <c r="G95" s="36"/>
      <c r="H95" s="36"/>
      <c r="I95" s="182"/>
      <c r="J95" s="36"/>
      <c r="K95" s="36"/>
      <c r="L95" s="39"/>
      <c r="M95" s="183"/>
      <c r="N95" s="184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267</v>
      </c>
      <c r="AU95" s="17" t="s">
        <v>85</v>
      </c>
    </row>
    <row r="96" spans="2:51" s="13" customFormat="1" ht="12">
      <c r="B96" s="199"/>
      <c r="C96" s="200"/>
      <c r="D96" s="180" t="s">
        <v>269</v>
      </c>
      <c r="E96" s="201" t="s">
        <v>19</v>
      </c>
      <c r="F96" s="202" t="s">
        <v>589</v>
      </c>
      <c r="G96" s="200"/>
      <c r="H96" s="203">
        <v>345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269</v>
      </c>
      <c r="AU96" s="209" t="s">
        <v>85</v>
      </c>
      <c r="AV96" s="13" t="s">
        <v>85</v>
      </c>
      <c r="AW96" s="13" t="s">
        <v>37</v>
      </c>
      <c r="AX96" s="13" t="s">
        <v>75</v>
      </c>
      <c r="AY96" s="209" t="s">
        <v>163</v>
      </c>
    </row>
    <row r="97" spans="2:51" s="13" customFormat="1" ht="12">
      <c r="B97" s="199"/>
      <c r="C97" s="200"/>
      <c r="D97" s="180" t="s">
        <v>269</v>
      </c>
      <c r="E97" s="201" t="s">
        <v>19</v>
      </c>
      <c r="F97" s="202" t="s">
        <v>594</v>
      </c>
      <c r="G97" s="200"/>
      <c r="H97" s="203">
        <v>173.8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269</v>
      </c>
      <c r="AU97" s="209" t="s">
        <v>85</v>
      </c>
      <c r="AV97" s="13" t="s">
        <v>85</v>
      </c>
      <c r="AW97" s="13" t="s">
        <v>37</v>
      </c>
      <c r="AX97" s="13" t="s">
        <v>75</v>
      </c>
      <c r="AY97" s="209" t="s">
        <v>163</v>
      </c>
    </row>
    <row r="98" spans="2:51" s="14" customFormat="1" ht="12">
      <c r="B98" s="210"/>
      <c r="C98" s="211"/>
      <c r="D98" s="180" t="s">
        <v>269</v>
      </c>
      <c r="E98" s="212" t="s">
        <v>19</v>
      </c>
      <c r="F98" s="213" t="s">
        <v>271</v>
      </c>
      <c r="G98" s="211"/>
      <c r="H98" s="214">
        <v>518.8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269</v>
      </c>
      <c r="AU98" s="220" t="s">
        <v>85</v>
      </c>
      <c r="AV98" s="14" t="s">
        <v>168</v>
      </c>
      <c r="AW98" s="14" t="s">
        <v>37</v>
      </c>
      <c r="AX98" s="14" t="s">
        <v>83</v>
      </c>
      <c r="AY98" s="220" t="s">
        <v>163</v>
      </c>
    </row>
    <row r="99" spans="1:65" s="2" customFormat="1" ht="37.95" customHeight="1">
      <c r="A99" s="34"/>
      <c r="B99" s="35"/>
      <c r="C99" s="166" t="s">
        <v>194</v>
      </c>
      <c r="D99" s="166" t="s">
        <v>164</v>
      </c>
      <c r="E99" s="167" t="s">
        <v>599</v>
      </c>
      <c r="F99" s="168" t="s">
        <v>600</v>
      </c>
      <c r="G99" s="169" t="s">
        <v>265</v>
      </c>
      <c r="H99" s="170">
        <v>3631.6</v>
      </c>
      <c r="I99" s="171"/>
      <c r="J99" s="172">
        <f>ROUND(I99*H99,2)</f>
        <v>0</v>
      </c>
      <c r="K99" s="173"/>
      <c r="L99" s="39"/>
      <c r="M99" s="174" t="s">
        <v>19</v>
      </c>
      <c r="N99" s="175" t="s">
        <v>46</v>
      </c>
      <c r="O99" s="64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8" t="s">
        <v>168</v>
      </c>
      <c r="AT99" s="178" t="s">
        <v>164</v>
      </c>
      <c r="AU99" s="178" t="s">
        <v>85</v>
      </c>
      <c r="AY99" s="17" t="s">
        <v>163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7" t="s">
        <v>83</v>
      </c>
      <c r="BK99" s="179">
        <f>ROUND(I99*H99,2)</f>
        <v>0</v>
      </c>
      <c r="BL99" s="17" t="s">
        <v>168</v>
      </c>
      <c r="BM99" s="178" t="s">
        <v>601</v>
      </c>
    </row>
    <row r="100" spans="1:47" s="2" customFormat="1" ht="12">
      <c r="A100" s="34"/>
      <c r="B100" s="35"/>
      <c r="C100" s="36"/>
      <c r="D100" s="197" t="s">
        <v>267</v>
      </c>
      <c r="E100" s="36"/>
      <c r="F100" s="198" t="s">
        <v>602</v>
      </c>
      <c r="G100" s="36"/>
      <c r="H100" s="36"/>
      <c r="I100" s="182"/>
      <c r="J100" s="36"/>
      <c r="K100" s="36"/>
      <c r="L100" s="39"/>
      <c r="M100" s="183"/>
      <c r="N100" s="184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267</v>
      </c>
      <c r="AU100" s="17" t="s">
        <v>85</v>
      </c>
    </row>
    <row r="101" spans="2:51" s="13" customFormat="1" ht="12">
      <c r="B101" s="199"/>
      <c r="C101" s="200"/>
      <c r="D101" s="180" t="s">
        <v>269</v>
      </c>
      <c r="E101" s="201" t="s">
        <v>19</v>
      </c>
      <c r="F101" s="202" t="s">
        <v>589</v>
      </c>
      <c r="G101" s="200"/>
      <c r="H101" s="203">
        <v>345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37</v>
      </c>
      <c r="AX101" s="13" t="s">
        <v>75</v>
      </c>
      <c r="AY101" s="209" t="s">
        <v>163</v>
      </c>
    </row>
    <row r="102" spans="2:51" s="13" customFormat="1" ht="12">
      <c r="B102" s="199"/>
      <c r="C102" s="200"/>
      <c r="D102" s="180" t="s">
        <v>269</v>
      </c>
      <c r="E102" s="201" t="s">
        <v>19</v>
      </c>
      <c r="F102" s="202" t="s">
        <v>594</v>
      </c>
      <c r="G102" s="200"/>
      <c r="H102" s="203">
        <v>173.8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4" customFormat="1" ht="12">
      <c r="B103" s="210"/>
      <c r="C103" s="211"/>
      <c r="D103" s="180" t="s">
        <v>269</v>
      </c>
      <c r="E103" s="212" t="s">
        <v>19</v>
      </c>
      <c r="F103" s="213" t="s">
        <v>271</v>
      </c>
      <c r="G103" s="211"/>
      <c r="H103" s="214">
        <v>518.8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269</v>
      </c>
      <c r="AU103" s="220" t="s">
        <v>85</v>
      </c>
      <c r="AV103" s="14" t="s">
        <v>168</v>
      </c>
      <c r="AW103" s="14" t="s">
        <v>37</v>
      </c>
      <c r="AX103" s="14" t="s">
        <v>83</v>
      </c>
      <c r="AY103" s="220" t="s">
        <v>163</v>
      </c>
    </row>
    <row r="104" spans="2:51" s="13" customFormat="1" ht="12">
      <c r="B104" s="199"/>
      <c r="C104" s="200"/>
      <c r="D104" s="180" t="s">
        <v>269</v>
      </c>
      <c r="E104" s="200"/>
      <c r="F104" s="202" t="s">
        <v>603</v>
      </c>
      <c r="G104" s="200"/>
      <c r="H104" s="203">
        <v>3631.6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4</v>
      </c>
      <c r="AX104" s="13" t="s">
        <v>83</v>
      </c>
      <c r="AY104" s="209" t="s">
        <v>163</v>
      </c>
    </row>
    <row r="105" spans="1:65" s="2" customFormat="1" ht="24.15" customHeight="1">
      <c r="A105" s="34"/>
      <c r="B105" s="35"/>
      <c r="C105" s="166" t="s">
        <v>189</v>
      </c>
      <c r="D105" s="166" t="s">
        <v>164</v>
      </c>
      <c r="E105" s="167" t="s">
        <v>604</v>
      </c>
      <c r="F105" s="168" t="s">
        <v>605</v>
      </c>
      <c r="G105" s="169" t="s">
        <v>265</v>
      </c>
      <c r="H105" s="170">
        <v>173.8</v>
      </c>
      <c r="I105" s="171"/>
      <c r="J105" s="172">
        <f>ROUND(I105*H105,2)</f>
        <v>0</v>
      </c>
      <c r="K105" s="173"/>
      <c r="L105" s="39"/>
      <c r="M105" s="174" t="s">
        <v>19</v>
      </c>
      <c r="N105" s="175" t="s">
        <v>46</v>
      </c>
      <c r="O105" s="64"/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8" t="s">
        <v>168</v>
      </c>
      <c r="AT105" s="178" t="s">
        <v>164</v>
      </c>
      <c r="AU105" s="178" t="s">
        <v>85</v>
      </c>
      <c r="AY105" s="17" t="s">
        <v>163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7" t="s">
        <v>83</v>
      </c>
      <c r="BK105" s="179">
        <f>ROUND(I105*H105,2)</f>
        <v>0</v>
      </c>
      <c r="BL105" s="17" t="s">
        <v>168</v>
      </c>
      <c r="BM105" s="178" t="s">
        <v>606</v>
      </c>
    </row>
    <row r="106" spans="1:47" s="2" customFormat="1" ht="12">
      <c r="A106" s="34"/>
      <c r="B106" s="35"/>
      <c r="C106" s="36"/>
      <c r="D106" s="197" t="s">
        <v>267</v>
      </c>
      <c r="E106" s="36"/>
      <c r="F106" s="198" t="s">
        <v>607</v>
      </c>
      <c r="G106" s="36"/>
      <c r="H106" s="36"/>
      <c r="I106" s="182"/>
      <c r="J106" s="36"/>
      <c r="K106" s="36"/>
      <c r="L106" s="39"/>
      <c r="M106" s="183"/>
      <c r="N106" s="184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267</v>
      </c>
      <c r="AU106" s="17" t="s">
        <v>85</v>
      </c>
    </row>
    <row r="107" spans="1:47" s="2" customFormat="1" ht="19.2">
      <c r="A107" s="34"/>
      <c r="B107" s="35"/>
      <c r="C107" s="36"/>
      <c r="D107" s="180" t="s">
        <v>170</v>
      </c>
      <c r="E107" s="36"/>
      <c r="F107" s="181" t="s">
        <v>608</v>
      </c>
      <c r="G107" s="36"/>
      <c r="H107" s="36"/>
      <c r="I107" s="182"/>
      <c r="J107" s="36"/>
      <c r="K107" s="36"/>
      <c r="L107" s="39"/>
      <c r="M107" s="183"/>
      <c r="N107" s="184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170</v>
      </c>
      <c r="AU107" s="17" t="s">
        <v>85</v>
      </c>
    </row>
    <row r="108" spans="2:51" s="13" customFormat="1" ht="12">
      <c r="B108" s="199"/>
      <c r="C108" s="200"/>
      <c r="D108" s="180" t="s">
        <v>269</v>
      </c>
      <c r="E108" s="201" t="s">
        <v>19</v>
      </c>
      <c r="F108" s="202" t="s">
        <v>594</v>
      </c>
      <c r="G108" s="200"/>
      <c r="H108" s="203">
        <v>173.8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269</v>
      </c>
      <c r="AU108" s="209" t="s">
        <v>85</v>
      </c>
      <c r="AV108" s="13" t="s">
        <v>85</v>
      </c>
      <c r="AW108" s="13" t="s">
        <v>37</v>
      </c>
      <c r="AX108" s="13" t="s">
        <v>75</v>
      </c>
      <c r="AY108" s="209" t="s">
        <v>163</v>
      </c>
    </row>
    <row r="109" spans="2:51" s="14" customFormat="1" ht="12">
      <c r="B109" s="210"/>
      <c r="C109" s="211"/>
      <c r="D109" s="180" t="s">
        <v>269</v>
      </c>
      <c r="E109" s="212" t="s">
        <v>19</v>
      </c>
      <c r="F109" s="213" t="s">
        <v>271</v>
      </c>
      <c r="G109" s="211"/>
      <c r="H109" s="214">
        <v>173.8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269</v>
      </c>
      <c r="AU109" s="220" t="s">
        <v>85</v>
      </c>
      <c r="AV109" s="14" t="s">
        <v>168</v>
      </c>
      <c r="AW109" s="14" t="s">
        <v>37</v>
      </c>
      <c r="AX109" s="14" t="s">
        <v>83</v>
      </c>
      <c r="AY109" s="220" t="s">
        <v>163</v>
      </c>
    </row>
    <row r="110" spans="1:65" s="2" customFormat="1" ht="24.15" customHeight="1">
      <c r="A110" s="34"/>
      <c r="B110" s="35"/>
      <c r="C110" s="166" t="s">
        <v>208</v>
      </c>
      <c r="D110" s="166" t="s">
        <v>164</v>
      </c>
      <c r="E110" s="167" t="s">
        <v>298</v>
      </c>
      <c r="F110" s="168" t="s">
        <v>299</v>
      </c>
      <c r="G110" s="169" t="s">
        <v>265</v>
      </c>
      <c r="H110" s="170">
        <v>173.8</v>
      </c>
      <c r="I110" s="171"/>
      <c r="J110" s="172">
        <f>ROUND(I110*H110,2)</f>
        <v>0</v>
      </c>
      <c r="K110" s="173"/>
      <c r="L110" s="39"/>
      <c r="M110" s="174" t="s">
        <v>19</v>
      </c>
      <c r="N110" s="175" t="s">
        <v>46</v>
      </c>
      <c r="O110" s="64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8" t="s">
        <v>168</v>
      </c>
      <c r="AT110" s="178" t="s">
        <v>164</v>
      </c>
      <c r="AU110" s="178" t="s">
        <v>85</v>
      </c>
      <c r="AY110" s="17" t="s">
        <v>163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7" t="s">
        <v>83</v>
      </c>
      <c r="BK110" s="179">
        <f>ROUND(I110*H110,2)</f>
        <v>0</v>
      </c>
      <c r="BL110" s="17" t="s">
        <v>168</v>
      </c>
      <c r="BM110" s="178" t="s">
        <v>609</v>
      </c>
    </row>
    <row r="111" spans="1:47" s="2" customFormat="1" ht="12">
      <c r="A111" s="34"/>
      <c r="B111" s="35"/>
      <c r="C111" s="36"/>
      <c r="D111" s="197" t="s">
        <v>267</v>
      </c>
      <c r="E111" s="36"/>
      <c r="F111" s="198" t="s">
        <v>301</v>
      </c>
      <c r="G111" s="36"/>
      <c r="H111" s="36"/>
      <c r="I111" s="182"/>
      <c r="J111" s="36"/>
      <c r="K111" s="36"/>
      <c r="L111" s="39"/>
      <c r="M111" s="183"/>
      <c r="N111" s="184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267</v>
      </c>
      <c r="AU111" s="17" t="s">
        <v>85</v>
      </c>
    </row>
    <row r="112" spans="1:47" s="2" customFormat="1" ht="19.2">
      <c r="A112" s="34"/>
      <c r="B112" s="35"/>
      <c r="C112" s="36"/>
      <c r="D112" s="180" t="s">
        <v>170</v>
      </c>
      <c r="E112" s="36"/>
      <c r="F112" s="181" t="s">
        <v>608</v>
      </c>
      <c r="G112" s="36"/>
      <c r="H112" s="36"/>
      <c r="I112" s="182"/>
      <c r="J112" s="36"/>
      <c r="K112" s="36"/>
      <c r="L112" s="39"/>
      <c r="M112" s="183"/>
      <c r="N112" s="184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170</v>
      </c>
      <c r="AU112" s="17" t="s">
        <v>85</v>
      </c>
    </row>
    <row r="113" spans="2:51" s="13" customFormat="1" ht="12">
      <c r="B113" s="199"/>
      <c r="C113" s="200"/>
      <c r="D113" s="180" t="s">
        <v>269</v>
      </c>
      <c r="E113" s="201" t="s">
        <v>19</v>
      </c>
      <c r="F113" s="202" t="s">
        <v>594</v>
      </c>
      <c r="G113" s="200"/>
      <c r="H113" s="203">
        <v>173.8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4" customFormat="1" ht="12">
      <c r="B114" s="210"/>
      <c r="C114" s="211"/>
      <c r="D114" s="180" t="s">
        <v>269</v>
      </c>
      <c r="E114" s="212" t="s">
        <v>19</v>
      </c>
      <c r="F114" s="213" t="s">
        <v>271</v>
      </c>
      <c r="G114" s="211"/>
      <c r="H114" s="214">
        <v>173.8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269</v>
      </c>
      <c r="AU114" s="220" t="s">
        <v>85</v>
      </c>
      <c r="AV114" s="14" t="s">
        <v>168</v>
      </c>
      <c r="AW114" s="14" t="s">
        <v>37</v>
      </c>
      <c r="AX114" s="14" t="s">
        <v>83</v>
      </c>
      <c r="AY114" s="220" t="s">
        <v>163</v>
      </c>
    </row>
    <row r="115" spans="1:65" s="2" customFormat="1" ht="24.15" customHeight="1">
      <c r="A115" s="34"/>
      <c r="B115" s="35"/>
      <c r="C115" s="166" t="s">
        <v>213</v>
      </c>
      <c r="D115" s="166" t="s">
        <v>164</v>
      </c>
      <c r="E115" s="167" t="s">
        <v>453</v>
      </c>
      <c r="F115" s="168" t="s">
        <v>454</v>
      </c>
      <c r="G115" s="169" t="s">
        <v>265</v>
      </c>
      <c r="H115" s="170">
        <v>518.8</v>
      </c>
      <c r="I115" s="171"/>
      <c r="J115" s="172">
        <f>ROUND(I115*H115,2)</f>
        <v>0</v>
      </c>
      <c r="K115" s="173"/>
      <c r="L115" s="39"/>
      <c r="M115" s="174" t="s">
        <v>19</v>
      </c>
      <c r="N115" s="175" t="s">
        <v>46</v>
      </c>
      <c r="O115" s="64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8" t="s">
        <v>168</v>
      </c>
      <c r="AT115" s="178" t="s">
        <v>164</v>
      </c>
      <c r="AU115" s="178" t="s">
        <v>85</v>
      </c>
      <c r="AY115" s="17" t="s">
        <v>163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7" t="s">
        <v>83</v>
      </c>
      <c r="BK115" s="179">
        <f>ROUND(I115*H115,2)</f>
        <v>0</v>
      </c>
      <c r="BL115" s="17" t="s">
        <v>168</v>
      </c>
      <c r="BM115" s="178" t="s">
        <v>610</v>
      </c>
    </row>
    <row r="116" spans="1:47" s="2" customFormat="1" ht="12">
      <c r="A116" s="34"/>
      <c r="B116" s="35"/>
      <c r="C116" s="36"/>
      <c r="D116" s="197" t="s">
        <v>267</v>
      </c>
      <c r="E116" s="36"/>
      <c r="F116" s="198" t="s">
        <v>456</v>
      </c>
      <c r="G116" s="36"/>
      <c r="H116" s="36"/>
      <c r="I116" s="182"/>
      <c r="J116" s="36"/>
      <c r="K116" s="36"/>
      <c r="L116" s="39"/>
      <c r="M116" s="183"/>
      <c r="N116" s="184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267</v>
      </c>
      <c r="AU116" s="17" t="s">
        <v>85</v>
      </c>
    </row>
    <row r="117" spans="2:51" s="13" customFormat="1" ht="12">
      <c r="B117" s="199"/>
      <c r="C117" s="200"/>
      <c r="D117" s="180" t="s">
        <v>269</v>
      </c>
      <c r="E117" s="201" t="s">
        <v>19</v>
      </c>
      <c r="F117" s="202" t="s">
        <v>589</v>
      </c>
      <c r="G117" s="200"/>
      <c r="H117" s="203">
        <v>345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269</v>
      </c>
      <c r="AU117" s="209" t="s">
        <v>85</v>
      </c>
      <c r="AV117" s="13" t="s">
        <v>85</v>
      </c>
      <c r="AW117" s="13" t="s">
        <v>37</v>
      </c>
      <c r="AX117" s="13" t="s">
        <v>75</v>
      </c>
      <c r="AY117" s="209" t="s">
        <v>163</v>
      </c>
    </row>
    <row r="118" spans="2:51" s="13" customFormat="1" ht="12">
      <c r="B118" s="199"/>
      <c r="C118" s="200"/>
      <c r="D118" s="180" t="s">
        <v>269</v>
      </c>
      <c r="E118" s="201" t="s">
        <v>19</v>
      </c>
      <c r="F118" s="202" t="s">
        <v>594</v>
      </c>
      <c r="G118" s="200"/>
      <c r="H118" s="203">
        <v>173.8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269</v>
      </c>
      <c r="AU118" s="209" t="s">
        <v>85</v>
      </c>
      <c r="AV118" s="13" t="s">
        <v>85</v>
      </c>
      <c r="AW118" s="13" t="s">
        <v>37</v>
      </c>
      <c r="AX118" s="13" t="s">
        <v>75</v>
      </c>
      <c r="AY118" s="209" t="s">
        <v>163</v>
      </c>
    </row>
    <row r="119" spans="2:51" s="14" customFormat="1" ht="12">
      <c r="B119" s="210"/>
      <c r="C119" s="211"/>
      <c r="D119" s="180" t="s">
        <v>269</v>
      </c>
      <c r="E119" s="212" t="s">
        <v>19</v>
      </c>
      <c r="F119" s="213" t="s">
        <v>271</v>
      </c>
      <c r="G119" s="211"/>
      <c r="H119" s="214">
        <v>518.8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269</v>
      </c>
      <c r="AU119" s="220" t="s">
        <v>85</v>
      </c>
      <c r="AV119" s="14" t="s">
        <v>168</v>
      </c>
      <c r="AW119" s="14" t="s">
        <v>37</v>
      </c>
      <c r="AX119" s="14" t="s">
        <v>83</v>
      </c>
      <c r="AY119" s="220" t="s">
        <v>163</v>
      </c>
    </row>
    <row r="120" spans="1:65" s="2" customFormat="1" ht="24.15" customHeight="1">
      <c r="A120" s="34"/>
      <c r="B120" s="35"/>
      <c r="C120" s="166" t="s">
        <v>218</v>
      </c>
      <c r="D120" s="166" t="s">
        <v>164</v>
      </c>
      <c r="E120" s="167" t="s">
        <v>611</v>
      </c>
      <c r="F120" s="168" t="s">
        <v>612</v>
      </c>
      <c r="G120" s="169" t="s">
        <v>285</v>
      </c>
      <c r="H120" s="170">
        <v>690</v>
      </c>
      <c r="I120" s="171"/>
      <c r="J120" s="172">
        <f>ROUND(I120*H120,2)</f>
        <v>0</v>
      </c>
      <c r="K120" s="173"/>
      <c r="L120" s="39"/>
      <c r="M120" s="174" t="s">
        <v>19</v>
      </c>
      <c r="N120" s="175" t="s">
        <v>46</v>
      </c>
      <c r="O120" s="64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8" t="s">
        <v>168</v>
      </c>
      <c r="AT120" s="178" t="s">
        <v>164</v>
      </c>
      <c r="AU120" s="178" t="s">
        <v>85</v>
      </c>
      <c r="AY120" s="17" t="s">
        <v>163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7" t="s">
        <v>83</v>
      </c>
      <c r="BK120" s="179">
        <f>ROUND(I120*H120,2)</f>
        <v>0</v>
      </c>
      <c r="BL120" s="17" t="s">
        <v>168</v>
      </c>
      <c r="BM120" s="178" t="s">
        <v>613</v>
      </c>
    </row>
    <row r="121" spans="1:47" s="2" customFormat="1" ht="12">
      <c r="A121" s="34"/>
      <c r="B121" s="35"/>
      <c r="C121" s="36"/>
      <c r="D121" s="197" t="s">
        <v>267</v>
      </c>
      <c r="E121" s="36"/>
      <c r="F121" s="198" t="s">
        <v>614</v>
      </c>
      <c r="G121" s="36"/>
      <c r="H121" s="36"/>
      <c r="I121" s="182"/>
      <c r="J121" s="36"/>
      <c r="K121" s="36"/>
      <c r="L121" s="39"/>
      <c r="M121" s="183"/>
      <c r="N121" s="184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267</v>
      </c>
      <c r="AU121" s="17" t="s">
        <v>85</v>
      </c>
    </row>
    <row r="122" spans="2:51" s="13" customFormat="1" ht="12">
      <c r="B122" s="199"/>
      <c r="C122" s="200"/>
      <c r="D122" s="180" t="s">
        <v>269</v>
      </c>
      <c r="E122" s="201" t="s">
        <v>19</v>
      </c>
      <c r="F122" s="202" t="s">
        <v>615</v>
      </c>
      <c r="G122" s="200"/>
      <c r="H122" s="203">
        <v>690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269</v>
      </c>
      <c r="AU122" s="209" t="s">
        <v>85</v>
      </c>
      <c r="AV122" s="13" t="s">
        <v>85</v>
      </c>
      <c r="AW122" s="13" t="s">
        <v>37</v>
      </c>
      <c r="AX122" s="13" t="s">
        <v>75</v>
      </c>
      <c r="AY122" s="209" t="s">
        <v>163</v>
      </c>
    </row>
    <row r="123" spans="2:51" s="14" customFormat="1" ht="12">
      <c r="B123" s="210"/>
      <c r="C123" s="211"/>
      <c r="D123" s="180" t="s">
        <v>269</v>
      </c>
      <c r="E123" s="212" t="s">
        <v>19</v>
      </c>
      <c r="F123" s="213" t="s">
        <v>271</v>
      </c>
      <c r="G123" s="211"/>
      <c r="H123" s="214">
        <v>690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269</v>
      </c>
      <c r="AU123" s="220" t="s">
        <v>85</v>
      </c>
      <c r="AV123" s="14" t="s">
        <v>168</v>
      </c>
      <c r="AW123" s="14" t="s">
        <v>37</v>
      </c>
      <c r="AX123" s="14" t="s">
        <v>83</v>
      </c>
      <c r="AY123" s="220" t="s">
        <v>163</v>
      </c>
    </row>
    <row r="124" spans="1:65" s="2" customFormat="1" ht="16.5" customHeight="1">
      <c r="A124" s="34"/>
      <c r="B124" s="35"/>
      <c r="C124" s="166" t="s">
        <v>237</v>
      </c>
      <c r="D124" s="166" t="s">
        <v>164</v>
      </c>
      <c r="E124" s="167" t="s">
        <v>457</v>
      </c>
      <c r="F124" s="168" t="s">
        <v>458</v>
      </c>
      <c r="G124" s="169" t="s">
        <v>265</v>
      </c>
      <c r="H124" s="170">
        <v>518.8</v>
      </c>
      <c r="I124" s="171"/>
      <c r="J124" s="172">
        <f>ROUND(I124*H124,2)</f>
        <v>0</v>
      </c>
      <c r="K124" s="173"/>
      <c r="L124" s="39"/>
      <c r="M124" s="174" t="s">
        <v>19</v>
      </c>
      <c r="N124" s="175" t="s">
        <v>46</v>
      </c>
      <c r="O124" s="64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8" t="s">
        <v>168</v>
      </c>
      <c r="AT124" s="178" t="s">
        <v>164</v>
      </c>
      <c r="AU124" s="178" t="s">
        <v>85</v>
      </c>
      <c r="AY124" s="17" t="s">
        <v>163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7" t="s">
        <v>83</v>
      </c>
      <c r="BK124" s="179">
        <f>ROUND(I124*H124,2)</f>
        <v>0</v>
      </c>
      <c r="BL124" s="17" t="s">
        <v>168</v>
      </c>
      <c r="BM124" s="178" t="s">
        <v>616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589</v>
      </c>
      <c r="G125" s="200"/>
      <c r="H125" s="203">
        <v>345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3" customFormat="1" ht="12">
      <c r="B126" s="199"/>
      <c r="C126" s="200"/>
      <c r="D126" s="180" t="s">
        <v>269</v>
      </c>
      <c r="E126" s="201" t="s">
        <v>19</v>
      </c>
      <c r="F126" s="202" t="s">
        <v>594</v>
      </c>
      <c r="G126" s="200"/>
      <c r="H126" s="203">
        <v>173.8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269</v>
      </c>
      <c r="AU126" s="209" t="s">
        <v>85</v>
      </c>
      <c r="AV126" s="13" t="s">
        <v>85</v>
      </c>
      <c r="AW126" s="13" t="s">
        <v>37</v>
      </c>
      <c r="AX126" s="13" t="s">
        <v>75</v>
      </c>
      <c r="AY126" s="209" t="s">
        <v>163</v>
      </c>
    </row>
    <row r="127" spans="2:51" s="14" customFormat="1" ht="12">
      <c r="B127" s="210"/>
      <c r="C127" s="211"/>
      <c r="D127" s="180" t="s">
        <v>269</v>
      </c>
      <c r="E127" s="212" t="s">
        <v>19</v>
      </c>
      <c r="F127" s="213" t="s">
        <v>271</v>
      </c>
      <c r="G127" s="211"/>
      <c r="H127" s="214">
        <v>518.8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269</v>
      </c>
      <c r="AU127" s="220" t="s">
        <v>85</v>
      </c>
      <c r="AV127" s="14" t="s">
        <v>168</v>
      </c>
      <c r="AW127" s="14" t="s">
        <v>37</v>
      </c>
      <c r="AX127" s="14" t="s">
        <v>83</v>
      </c>
      <c r="AY127" s="220" t="s">
        <v>163</v>
      </c>
    </row>
    <row r="128" spans="2:63" s="11" customFormat="1" ht="22.95" customHeight="1">
      <c r="B128" s="152"/>
      <c r="C128" s="153"/>
      <c r="D128" s="154" t="s">
        <v>74</v>
      </c>
      <c r="E128" s="195" t="s">
        <v>168</v>
      </c>
      <c r="F128" s="195" t="s">
        <v>350</v>
      </c>
      <c r="G128" s="153"/>
      <c r="H128" s="153"/>
      <c r="I128" s="156"/>
      <c r="J128" s="196">
        <f>BK128</f>
        <v>0</v>
      </c>
      <c r="K128" s="153"/>
      <c r="L128" s="158"/>
      <c r="M128" s="159"/>
      <c r="N128" s="160"/>
      <c r="O128" s="160"/>
      <c r="P128" s="161">
        <f>SUM(P129:P141)</f>
        <v>0</v>
      </c>
      <c r="Q128" s="160"/>
      <c r="R128" s="161">
        <f>SUM(R129:R141)</f>
        <v>1038.6375999999998</v>
      </c>
      <c r="S128" s="160"/>
      <c r="T128" s="162">
        <f>SUM(T129:T141)</f>
        <v>0</v>
      </c>
      <c r="AR128" s="163" t="s">
        <v>83</v>
      </c>
      <c r="AT128" s="164" t="s">
        <v>74</v>
      </c>
      <c r="AU128" s="164" t="s">
        <v>83</v>
      </c>
      <c r="AY128" s="163" t="s">
        <v>163</v>
      </c>
      <c r="BK128" s="165">
        <f>SUM(BK129:BK141)</f>
        <v>0</v>
      </c>
    </row>
    <row r="129" spans="1:65" s="2" customFormat="1" ht="24.15" customHeight="1">
      <c r="A129" s="34"/>
      <c r="B129" s="35"/>
      <c r="C129" s="166" t="s">
        <v>8</v>
      </c>
      <c r="D129" s="166" t="s">
        <v>164</v>
      </c>
      <c r="E129" s="167" t="s">
        <v>351</v>
      </c>
      <c r="F129" s="168" t="s">
        <v>352</v>
      </c>
      <c r="G129" s="169" t="s">
        <v>265</v>
      </c>
      <c r="H129" s="170">
        <v>518.8</v>
      </c>
      <c r="I129" s="171"/>
      <c r="J129" s="172">
        <f>ROUND(I129*H129,2)</f>
        <v>0</v>
      </c>
      <c r="K129" s="173"/>
      <c r="L129" s="39"/>
      <c r="M129" s="174" t="s">
        <v>19</v>
      </c>
      <c r="N129" s="175" t="s">
        <v>46</v>
      </c>
      <c r="O129" s="64"/>
      <c r="P129" s="176">
        <f>O129*H129</f>
        <v>0</v>
      </c>
      <c r="Q129" s="176">
        <v>2.002</v>
      </c>
      <c r="R129" s="176">
        <f>Q129*H129</f>
        <v>1038.6375999999998</v>
      </c>
      <c r="S129" s="176">
        <v>0</v>
      </c>
      <c r="T129" s="17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8" t="s">
        <v>168</v>
      </c>
      <c r="AT129" s="178" t="s">
        <v>164</v>
      </c>
      <c r="AU129" s="178" t="s">
        <v>85</v>
      </c>
      <c r="AY129" s="17" t="s">
        <v>163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7" t="s">
        <v>83</v>
      </c>
      <c r="BK129" s="179">
        <f>ROUND(I129*H129,2)</f>
        <v>0</v>
      </c>
      <c r="BL129" s="17" t="s">
        <v>168</v>
      </c>
      <c r="BM129" s="178" t="s">
        <v>617</v>
      </c>
    </row>
    <row r="130" spans="1:47" s="2" customFormat="1" ht="12">
      <c r="A130" s="34"/>
      <c r="B130" s="35"/>
      <c r="C130" s="36"/>
      <c r="D130" s="197" t="s">
        <v>267</v>
      </c>
      <c r="E130" s="36"/>
      <c r="F130" s="198" t="s">
        <v>354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267</v>
      </c>
      <c r="AU130" s="17" t="s">
        <v>85</v>
      </c>
    </row>
    <row r="131" spans="2:51" s="13" customFormat="1" ht="12">
      <c r="B131" s="199"/>
      <c r="C131" s="200"/>
      <c r="D131" s="180" t="s">
        <v>269</v>
      </c>
      <c r="E131" s="201" t="s">
        <v>19</v>
      </c>
      <c r="F131" s="202" t="s">
        <v>594</v>
      </c>
      <c r="G131" s="200"/>
      <c r="H131" s="203">
        <v>173.8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269</v>
      </c>
      <c r="AU131" s="209" t="s">
        <v>85</v>
      </c>
      <c r="AV131" s="13" t="s">
        <v>85</v>
      </c>
      <c r="AW131" s="13" t="s">
        <v>37</v>
      </c>
      <c r="AX131" s="13" t="s">
        <v>75</v>
      </c>
      <c r="AY131" s="209" t="s">
        <v>163</v>
      </c>
    </row>
    <row r="132" spans="2:51" s="13" customFormat="1" ht="12">
      <c r="B132" s="199"/>
      <c r="C132" s="200"/>
      <c r="D132" s="180" t="s">
        <v>269</v>
      </c>
      <c r="E132" s="201" t="s">
        <v>19</v>
      </c>
      <c r="F132" s="202" t="s">
        <v>618</v>
      </c>
      <c r="G132" s="200"/>
      <c r="H132" s="203">
        <v>345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269</v>
      </c>
      <c r="AU132" s="209" t="s">
        <v>85</v>
      </c>
      <c r="AV132" s="13" t="s">
        <v>85</v>
      </c>
      <c r="AW132" s="13" t="s">
        <v>37</v>
      </c>
      <c r="AX132" s="13" t="s">
        <v>75</v>
      </c>
      <c r="AY132" s="209" t="s">
        <v>163</v>
      </c>
    </row>
    <row r="133" spans="2:51" s="14" customFormat="1" ht="12">
      <c r="B133" s="210"/>
      <c r="C133" s="211"/>
      <c r="D133" s="180" t="s">
        <v>269</v>
      </c>
      <c r="E133" s="212" t="s">
        <v>19</v>
      </c>
      <c r="F133" s="213" t="s">
        <v>271</v>
      </c>
      <c r="G133" s="211"/>
      <c r="H133" s="214">
        <v>518.8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269</v>
      </c>
      <c r="AU133" s="220" t="s">
        <v>85</v>
      </c>
      <c r="AV133" s="14" t="s">
        <v>168</v>
      </c>
      <c r="AW133" s="14" t="s">
        <v>37</v>
      </c>
      <c r="AX133" s="14" t="s">
        <v>83</v>
      </c>
      <c r="AY133" s="220" t="s">
        <v>163</v>
      </c>
    </row>
    <row r="134" spans="1:65" s="2" customFormat="1" ht="33" customHeight="1">
      <c r="A134" s="34"/>
      <c r="B134" s="35"/>
      <c r="C134" s="166" t="s">
        <v>246</v>
      </c>
      <c r="D134" s="166" t="s">
        <v>164</v>
      </c>
      <c r="E134" s="167" t="s">
        <v>355</v>
      </c>
      <c r="F134" s="168" t="s">
        <v>356</v>
      </c>
      <c r="G134" s="169" t="s">
        <v>285</v>
      </c>
      <c r="H134" s="170">
        <v>848</v>
      </c>
      <c r="I134" s="171"/>
      <c r="J134" s="172">
        <f>ROUND(I134*H134,2)</f>
        <v>0</v>
      </c>
      <c r="K134" s="173"/>
      <c r="L134" s="39"/>
      <c r="M134" s="174" t="s">
        <v>19</v>
      </c>
      <c r="N134" s="175" t="s">
        <v>46</v>
      </c>
      <c r="O134" s="64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8" t="s">
        <v>168</v>
      </c>
      <c r="AT134" s="178" t="s">
        <v>164</v>
      </c>
      <c r="AU134" s="178" t="s">
        <v>85</v>
      </c>
      <c r="AY134" s="17" t="s">
        <v>163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7" t="s">
        <v>83</v>
      </c>
      <c r="BK134" s="179">
        <f>ROUND(I134*H134,2)</f>
        <v>0</v>
      </c>
      <c r="BL134" s="17" t="s">
        <v>168</v>
      </c>
      <c r="BM134" s="178" t="s">
        <v>619</v>
      </c>
    </row>
    <row r="135" spans="1:47" s="2" customFormat="1" ht="12">
      <c r="A135" s="34"/>
      <c r="B135" s="35"/>
      <c r="C135" s="36"/>
      <c r="D135" s="197" t="s">
        <v>267</v>
      </c>
      <c r="E135" s="36"/>
      <c r="F135" s="198" t="s">
        <v>358</v>
      </c>
      <c r="G135" s="36"/>
      <c r="H135" s="36"/>
      <c r="I135" s="182"/>
      <c r="J135" s="36"/>
      <c r="K135" s="36"/>
      <c r="L135" s="39"/>
      <c r="M135" s="183"/>
      <c r="N135" s="184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267</v>
      </c>
      <c r="AU135" s="17" t="s">
        <v>85</v>
      </c>
    </row>
    <row r="136" spans="2:51" s="13" customFormat="1" ht="12">
      <c r="B136" s="199"/>
      <c r="C136" s="200"/>
      <c r="D136" s="180" t="s">
        <v>269</v>
      </c>
      <c r="E136" s="201" t="s">
        <v>19</v>
      </c>
      <c r="F136" s="202" t="s">
        <v>620</v>
      </c>
      <c r="G136" s="200"/>
      <c r="H136" s="203">
        <v>158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269</v>
      </c>
      <c r="AU136" s="209" t="s">
        <v>85</v>
      </c>
      <c r="AV136" s="13" t="s">
        <v>85</v>
      </c>
      <c r="AW136" s="13" t="s">
        <v>37</v>
      </c>
      <c r="AX136" s="13" t="s">
        <v>75</v>
      </c>
      <c r="AY136" s="209" t="s">
        <v>163</v>
      </c>
    </row>
    <row r="137" spans="2:51" s="13" customFormat="1" ht="12">
      <c r="B137" s="199"/>
      <c r="C137" s="200"/>
      <c r="D137" s="180" t="s">
        <v>269</v>
      </c>
      <c r="E137" s="201" t="s">
        <v>19</v>
      </c>
      <c r="F137" s="202" t="s">
        <v>621</v>
      </c>
      <c r="G137" s="200"/>
      <c r="H137" s="203">
        <v>690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4" customFormat="1" ht="12">
      <c r="B138" s="210"/>
      <c r="C138" s="211"/>
      <c r="D138" s="180" t="s">
        <v>269</v>
      </c>
      <c r="E138" s="212" t="s">
        <v>19</v>
      </c>
      <c r="F138" s="213" t="s">
        <v>271</v>
      </c>
      <c r="G138" s="211"/>
      <c r="H138" s="214">
        <v>848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269</v>
      </c>
      <c r="AU138" s="220" t="s">
        <v>85</v>
      </c>
      <c r="AV138" s="14" t="s">
        <v>168</v>
      </c>
      <c r="AW138" s="14" t="s">
        <v>37</v>
      </c>
      <c r="AX138" s="14" t="s">
        <v>83</v>
      </c>
      <c r="AY138" s="220" t="s">
        <v>163</v>
      </c>
    </row>
    <row r="139" spans="1:65" s="2" customFormat="1" ht="16.5" customHeight="1">
      <c r="A139" s="34"/>
      <c r="B139" s="35"/>
      <c r="C139" s="166" t="s">
        <v>7</v>
      </c>
      <c r="D139" s="166" t="s">
        <v>164</v>
      </c>
      <c r="E139" s="167" t="s">
        <v>622</v>
      </c>
      <c r="F139" s="168" t="s">
        <v>623</v>
      </c>
      <c r="G139" s="169" t="s">
        <v>285</v>
      </c>
      <c r="H139" s="170">
        <v>690</v>
      </c>
      <c r="I139" s="171"/>
      <c r="J139" s="172">
        <f>ROUND(I139*H139,2)</f>
        <v>0</v>
      </c>
      <c r="K139" s="173"/>
      <c r="L139" s="39"/>
      <c r="M139" s="174" t="s">
        <v>19</v>
      </c>
      <c r="N139" s="175" t="s">
        <v>46</v>
      </c>
      <c r="O139" s="64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8" t="s">
        <v>168</v>
      </c>
      <c r="AT139" s="178" t="s">
        <v>164</v>
      </c>
      <c r="AU139" s="178" t="s">
        <v>85</v>
      </c>
      <c r="AY139" s="17" t="s">
        <v>163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7" t="s">
        <v>83</v>
      </c>
      <c r="BK139" s="179">
        <f>ROUND(I139*H139,2)</f>
        <v>0</v>
      </c>
      <c r="BL139" s="17" t="s">
        <v>168</v>
      </c>
      <c r="BM139" s="178" t="s">
        <v>624</v>
      </c>
    </row>
    <row r="140" spans="2:51" s="13" customFormat="1" ht="12">
      <c r="B140" s="199"/>
      <c r="C140" s="200"/>
      <c r="D140" s="180" t="s">
        <v>269</v>
      </c>
      <c r="E140" s="201" t="s">
        <v>19</v>
      </c>
      <c r="F140" s="202" t="s">
        <v>621</v>
      </c>
      <c r="G140" s="200"/>
      <c r="H140" s="203">
        <v>690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269</v>
      </c>
      <c r="AU140" s="209" t="s">
        <v>85</v>
      </c>
      <c r="AV140" s="13" t="s">
        <v>85</v>
      </c>
      <c r="AW140" s="13" t="s">
        <v>37</v>
      </c>
      <c r="AX140" s="13" t="s">
        <v>75</v>
      </c>
      <c r="AY140" s="209" t="s">
        <v>163</v>
      </c>
    </row>
    <row r="141" spans="2:51" s="14" customFormat="1" ht="12">
      <c r="B141" s="210"/>
      <c r="C141" s="211"/>
      <c r="D141" s="180" t="s">
        <v>269</v>
      </c>
      <c r="E141" s="212" t="s">
        <v>19</v>
      </c>
      <c r="F141" s="213" t="s">
        <v>271</v>
      </c>
      <c r="G141" s="211"/>
      <c r="H141" s="214">
        <v>690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269</v>
      </c>
      <c r="AU141" s="220" t="s">
        <v>85</v>
      </c>
      <c r="AV141" s="14" t="s">
        <v>168</v>
      </c>
      <c r="AW141" s="14" t="s">
        <v>37</v>
      </c>
      <c r="AX141" s="14" t="s">
        <v>83</v>
      </c>
      <c r="AY141" s="220" t="s">
        <v>163</v>
      </c>
    </row>
    <row r="142" spans="2:63" s="11" customFormat="1" ht="22.95" customHeight="1">
      <c r="B142" s="152"/>
      <c r="C142" s="153"/>
      <c r="D142" s="154" t="s">
        <v>74</v>
      </c>
      <c r="E142" s="195" t="s">
        <v>434</v>
      </c>
      <c r="F142" s="195" t="s">
        <v>435</v>
      </c>
      <c r="G142" s="153"/>
      <c r="H142" s="153"/>
      <c r="I142" s="156"/>
      <c r="J142" s="196">
        <f>BK142</f>
        <v>0</v>
      </c>
      <c r="K142" s="153"/>
      <c r="L142" s="158"/>
      <c r="M142" s="159"/>
      <c r="N142" s="160"/>
      <c r="O142" s="160"/>
      <c r="P142" s="161">
        <f>SUM(P143:P144)</f>
        <v>0</v>
      </c>
      <c r="Q142" s="160"/>
      <c r="R142" s="161">
        <f>SUM(R143:R144)</f>
        <v>0</v>
      </c>
      <c r="S142" s="160"/>
      <c r="T142" s="162">
        <f>SUM(T143:T144)</f>
        <v>0</v>
      </c>
      <c r="AR142" s="163" t="s">
        <v>83</v>
      </c>
      <c r="AT142" s="164" t="s">
        <v>74</v>
      </c>
      <c r="AU142" s="164" t="s">
        <v>83</v>
      </c>
      <c r="AY142" s="163" t="s">
        <v>163</v>
      </c>
      <c r="BK142" s="165">
        <f>SUM(BK143:BK144)</f>
        <v>0</v>
      </c>
    </row>
    <row r="143" spans="1:65" s="2" customFormat="1" ht="21.75" customHeight="1">
      <c r="A143" s="34"/>
      <c r="B143" s="35"/>
      <c r="C143" s="166" t="s">
        <v>199</v>
      </c>
      <c r="D143" s="166" t="s">
        <v>164</v>
      </c>
      <c r="E143" s="167" t="s">
        <v>437</v>
      </c>
      <c r="F143" s="168" t="s">
        <v>438</v>
      </c>
      <c r="G143" s="169" t="s">
        <v>328</v>
      </c>
      <c r="H143" s="170">
        <v>1038.638</v>
      </c>
      <c r="I143" s="171"/>
      <c r="J143" s="172">
        <f>ROUND(I143*H143,2)</f>
        <v>0</v>
      </c>
      <c r="K143" s="173"/>
      <c r="L143" s="39"/>
      <c r="M143" s="174" t="s">
        <v>19</v>
      </c>
      <c r="N143" s="175" t="s">
        <v>46</v>
      </c>
      <c r="O143" s="64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8" t="s">
        <v>168</v>
      </c>
      <c r="AT143" s="178" t="s">
        <v>164</v>
      </c>
      <c r="AU143" s="178" t="s">
        <v>85</v>
      </c>
      <c r="AY143" s="17" t="s">
        <v>163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7" t="s">
        <v>83</v>
      </c>
      <c r="BK143" s="179">
        <f>ROUND(I143*H143,2)</f>
        <v>0</v>
      </c>
      <c r="BL143" s="17" t="s">
        <v>168</v>
      </c>
      <c r="BM143" s="178" t="s">
        <v>625</v>
      </c>
    </row>
    <row r="144" spans="1:47" s="2" customFormat="1" ht="12">
      <c r="A144" s="34"/>
      <c r="B144" s="35"/>
      <c r="C144" s="36"/>
      <c r="D144" s="197" t="s">
        <v>267</v>
      </c>
      <c r="E144" s="36"/>
      <c r="F144" s="198" t="s">
        <v>440</v>
      </c>
      <c r="G144" s="36"/>
      <c r="H144" s="36"/>
      <c r="I144" s="182"/>
      <c r="J144" s="36"/>
      <c r="K144" s="36"/>
      <c r="L144" s="39"/>
      <c r="M144" s="185"/>
      <c r="N144" s="186"/>
      <c r="O144" s="187"/>
      <c r="P144" s="187"/>
      <c r="Q144" s="187"/>
      <c r="R144" s="187"/>
      <c r="S144" s="187"/>
      <c r="T144" s="188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267</v>
      </c>
      <c r="AU144" s="17" t="s">
        <v>85</v>
      </c>
    </row>
    <row r="145" spans="1:31" s="2" customFormat="1" ht="6.9" customHeight="1">
      <c r="A145" s="34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39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sheetProtection algorithmName="SHA-512" hashValue="ayTUiR2ahR3ss10ItedYdXneA3+a7kZEmQwOtNwDjt2N70Y1E/9df8+9+6Vpmdhm998sjXy8JOU7wzXn+WBerw==" saltValue="4xL5144c5zdMwO1/R/PtHw==" spinCount="100000" sheet="1" objects="1" scenarios="1" formatColumns="0" formatRows="0" autoFilter="0"/>
  <autoFilter ref="C82:K14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122351104"/>
    <hyperlink ref="F91" r:id="rId2" display="https://podminky.urs.cz/item/CS_URS_2021_02/132351103"/>
    <hyperlink ref="F95" r:id="rId3" display="https://podminky.urs.cz/item/CS_URS_2021_02/162751137"/>
    <hyperlink ref="F100" r:id="rId4" display="https://podminky.urs.cz/item/CS_URS_2021_02/162751139"/>
    <hyperlink ref="F106" r:id="rId5" display="https://podminky.urs.cz/item/CS_URS_2021_02/167151102"/>
    <hyperlink ref="F111" r:id="rId6" display="https://podminky.urs.cz/item/CS_URS_2021_02/171151112"/>
    <hyperlink ref="F116" r:id="rId7" display="https://podminky.urs.cz/item/CS_URS_2021_02/171251201"/>
    <hyperlink ref="F121" r:id="rId8" display="https://podminky.urs.cz/item/CS_URS_2021_02/182151112"/>
    <hyperlink ref="F130" r:id="rId9" display="https://podminky.urs.cz/item/CS_URS_2021_02/462514161"/>
    <hyperlink ref="F135" r:id="rId10" display="https://podminky.urs.cz/item/CS_URS_2021_02/462514169"/>
    <hyperlink ref="F144" r:id="rId11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7" t="s">
        <v>106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" customHeight="1">
      <c r="B4" s="20"/>
      <c r="D4" s="103" t="s">
        <v>140</v>
      </c>
      <c r="L4" s="20"/>
      <c r="M4" s="104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9" t="str">
        <f>'Rekapitulace stavby'!K6</f>
        <v>Desná, Loučná nad Desnou - oprava zdí a koryta toku</v>
      </c>
      <c r="F7" s="360"/>
      <c r="G7" s="360"/>
      <c r="H7" s="360"/>
      <c r="L7" s="20"/>
    </row>
    <row r="8" spans="1:31" s="2" customFormat="1" ht="12" customHeight="1">
      <c r="A8" s="34"/>
      <c r="B8" s="39"/>
      <c r="C8" s="34"/>
      <c r="D8" s="105" t="s">
        <v>141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361" t="s">
        <v>626</v>
      </c>
      <c r="F9" s="362"/>
      <c r="G9" s="362"/>
      <c r="H9" s="36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17. 9. 2021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30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31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3" t="str">
        <f>'Rekapitulace stavby'!E14</f>
        <v>Vyplň údaj</v>
      </c>
      <c r="F18" s="364"/>
      <c r="G18" s="364"/>
      <c r="H18" s="364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33</v>
      </c>
      <c r="E20" s="34"/>
      <c r="F20" s="34"/>
      <c r="G20" s="34"/>
      <c r="H20" s="34"/>
      <c r="I20" s="105" t="s">
        <v>26</v>
      </c>
      <c r="J20" s="107" t="str">
        <f>IF('Rekapitulace stavby'!AN16="","",'Rekapitulace stavby'!AN16)</f>
        <v>04373863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Ing. Vít Pučálek</v>
      </c>
      <c r="F21" s="34"/>
      <c r="G21" s="34"/>
      <c r="H21" s="34"/>
      <c r="I21" s="105" t="s">
        <v>29</v>
      </c>
      <c r="J21" s="107" t="str">
        <f>IF('Rekapitulace stavby'!AN17="","",'Rekapitulace stavby'!AN17)</f>
        <v>CZ8208233528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38</v>
      </c>
      <c r="E23" s="34"/>
      <c r="F23" s="34"/>
      <c r="G23" s="34"/>
      <c r="H23" s="34"/>
      <c r="I23" s="105" t="s">
        <v>26</v>
      </c>
      <c r="J23" s="107" t="s">
        <v>34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35</v>
      </c>
      <c r="F24" s="34"/>
      <c r="G24" s="34"/>
      <c r="H24" s="34"/>
      <c r="I24" s="105" t="s">
        <v>29</v>
      </c>
      <c r="J24" s="107" t="s">
        <v>36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65" t="s">
        <v>19</v>
      </c>
      <c r="F27" s="365"/>
      <c r="G27" s="365"/>
      <c r="H27" s="36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6" t="s">
        <v>45</v>
      </c>
      <c r="E33" s="105" t="s">
        <v>46</v>
      </c>
      <c r="F33" s="117">
        <f>ROUND((SUM(BE83:BE214)),2)</f>
        <v>0</v>
      </c>
      <c r="G33" s="34"/>
      <c r="H33" s="34"/>
      <c r="I33" s="118">
        <v>0.21</v>
      </c>
      <c r="J33" s="117">
        <f>ROUND(((SUM(BE83:BE214))*I33),2)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5" t="s">
        <v>47</v>
      </c>
      <c r="F34" s="117">
        <f>ROUND((SUM(BF83:BF214)),2)</f>
        <v>0</v>
      </c>
      <c r="G34" s="34"/>
      <c r="H34" s="34"/>
      <c r="I34" s="118">
        <v>0.15</v>
      </c>
      <c r="J34" s="117">
        <f>ROUND(((SUM(BF83:BF214))*I34),2)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5" t="s">
        <v>48</v>
      </c>
      <c r="F35" s="117">
        <f>ROUND((SUM(BG83:BG214)),2)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5" t="s">
        <v>49</v>
      </c>
      <c r="F36" s="117">
        <f>ROUND((SUM(BH83:BH214)),2)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5" t="s">
        <v>50</v>
      </c>
      <c r="F37" s="117">
        <f>ROUND((SUM(BI83:BI214)),2)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" customHeight="1">
      <c r="A45" s="34"/>
      <c r="B45" s="35"/>
      <c r="C45" s="23" t="s">
        <v>143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7" t="str">
        <f>E7</f>
        <v>Desná, Loučná nad Desnou - oprava zdí a koryta toku</v>
      </c>
      <c r="F48" s="358"/>
      <c r="G48" s="358"/>
      <c r="H48" s="35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141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352" t="str">
        <f>E9</f>
        <v>3.1 - SO 031 + SO 032 + SO 033 + SO 0310 + SO 0311 + SO 0313 + SO 0320 - oprava opevnění</v>
      </c>
      <c r="F50" s="356"/>
      <c r="G50" s="356"/>
      <c r="H50" s="356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Loučná nad Desnou</v>
      </c>
      <c r="G52" s="36"/>
      <c r="H52" s="36"/>
      <c r="I52" s="29" t="s">
        <v>23</v>
      </c>
      <c r="J52" s="59" t="str">
        <f>IF(J12="","",J12)</f>
        <v>17. 9. 2021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9" t="s">
        <v>25</v>
      </c>
      <c r="D54" s="36"/>
      <c r="E54" s="36"/>
      <c r="F54" s="27" t="str">
        <f>E15</f>
        <v>Povodí Moravy, s.p.</v>
      </c>
      <c r="G54" s="36"/>
      <c r="H54" s="36"/>
      <c r="I54" s="29" t="s">
        <v>33</v>
      </c>
      <c r="J54" s="32" t="str">
        <f>E21</f>
        <v>Ing. Vít Pučálek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Vít Pučálek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144</v>
      </c>
      <c r="D57" s="131"/>
      <c r="E57" s="131"/>
      <c r="F57" s="131"/>
      <c r="G57" s="131"/>
      <c r="H57" s="131"/>
      <c r="I57" s="131"/>
      <c r="J57" s="132" t="s">
        <v>145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5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146</v>
      </c>
    </row>
    <row r="60" spans="2:12" s="9" customFormat="1" ht="24.9" customHeight="1">
      <c r="B60" s="134"/>
      <c r="C60" s="135"/>
      <c r="D60" s="136" t="s">
        <v>252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2" customFormat="1" ht="19.95" customHeight="1">
      <c r="B61" s="189"/>
      <c r="C61" s="190"/>
      <c r="D61" s="191" t="s">
        <v>253</v>
      </c>
      <c r="E61" s="192"/>
      <c r="F61" s="192"/>
      <c r="G61" s="192"/>
      <c r="H61" s="192"/>
      <c r="I61" s="192"/>
      <c r="J61" s="193">
        <f>J85</f>
        <v>0</v>
      </c>
      <c r="K61" s="190"/>
      <c r="L61" s="194"/>
    </row>
    <row r="62" spans="2:12" s="12" customFormat="1" ht="19.95" customHeight="1">
      <c r="B62" s="189"/>
      <c r="C62" s="190"/>
      <c r="D62" s="191" t="s">
        <v>255</v>
      </c>
      <c r="E62" s="192"/>
      <c r="F62" s="192"/>
      <c r="G62" s="192"/>
      <c r="H62" s="192"/>
      <c r="I62" s="192"/>
      <c r="J62" s="193">
        <f>J181</f>
        <v>0</v>
      </c>
      <c r="K62" s="190"/>
      <c r="L62" s="194"/>
    </row>
    <row r="63" spans="2:12" s="12" customFormat="1" ht="19.95" customHeight="1">
      <c r="B63" s="189"/>
      <c r="C63" s="190"/>
      <c r="D63" s="191" t="s">
        <v>258</v>
      </c>
      <c r="E63" s="192"/>
      <c r="F63" s="192"/>
      <c r="G63" s="192"/>
      <c r="H63" s="192"/>
      <c r="I63" s="192"/>
      <c r="J63" s="193">
        <f>J212</f>
        <v>0</v>
      </c>
      <c r="K63" s="190"/>
      <c r="L63" s="194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" customHeight="1">
      <c r="A70" s="34"/>
      <c r="B70" s="35"/>
      <c r="C70" s="23" t="s">
        <v>148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7" t="str">
        <f>E7</f>
        <v>Desná, Loučná nad Desnou - oprava zdí a koryta toku</v>
      </c>
      <c r="F73" s="358"/>
      <c r="G73" s="358"/>
      <c r="H73" s="35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141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30" customHeight="1">
      <c r="A75" s="34"/>
      <c r="B75" s="35"/>
      <c r="C75" s="36"/>
      <c r="D75" s="36"/>
      <c r="E75" s="352" t="str">
        <f>E9</f>
        <v>3.1 - SO 031 + SO 032 + SO 033 + SO 0310 + SO 0311 + SO 0313 + SO 0320 - oprava opevnění</v>
      </c>
      <c r="F75" s="356"/>
      <c r="G75" s="356"/>
      <c r="H75" s="35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Loučná nad Desnou</v>
      </c>
      <c r="G77" s="36"/>
      <c r="H77" s="36"/>
      <c r="I77" s="29" t="s">
        <v>23</v>
      </c>
      <c r="J77" s="59" t="str">
        <f>IF(J12="","",J12)</f>
        <v>17. 9. 2021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15" customHeight="1">
      <c r="A79" s="34"/>
      <c r="B79" s="35"/>
      <c r="C79" s="29" t="s">
        <v>25</v>
      </c>
      <c r="D79" s="36"/>
      <c r="E79" s="36"/>
      <c r="F79" s="27" t="str">
        <f>E15</f>
        <v>Povodí Moravy, s.p.</v>
      </c>
      <c r="G79" s="36"/>
      <c r="H79" s="36"/>
      <c r="I79" s="29" t="s">
        <v>33</v>
      </c>
      <c r="J79" s="32" t="str">
        <f>E21</f>
        <v>Ing. Vít Pučálek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Vít Pučálek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0" customFormat="1" ht="29.25" customHeight="1">
      <c r="A82" s="140"/>
      <c r="B82" s="141"/>
      <c r="C82" s="142" t="s">
        <v>149</v>
      </c>
      <c r="D82" s="143" t="s">
        <v>60</v>
      </c>
      <c r="E82" s="143" t="s">
        <v>56</v>
      </c>
      <c r="F82" s="143" t="s">
        <v>57</v>
      </c>
      <c r="G82" s="143" t="s">
        <v>150</v>
      </c>
      <c r="H82" s="143" t="s">
        <v>151</v>
      </c>
      <c r="I82" s="143" t="s">
        <v>152</v>
      </c>
      <c r="J82" s="144" t="s">
        <v>145</v>
      </c>
      <c r="K82" s="145" t="s">
        <v>153</v>
      </c>
      <c r="L82" s="146"/>
      <c r="M82" s="68" t="s">
        <v>19</v>
      </c>
      <c r="N82" s="69" t="s">
        <v>45</v>
      </c>
      <c r="O82" s="69" t="s">
        <v>154</v>
      </c>
      <c r="P82" s="69" t="s">
        <v>155</v>
      </c>
      <c r="Q82" s="69" t="s">
        <v>156</v>
      </c>
      <c r="R82" s="69" t="s">
        <v>157</v>
      </c>
      <c r="S82" s="69" t="s">
        <v>158</v>
      </c>
      <c r="T82" s="70" t="s">
        <v>159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63" s="2" customFormat="1" ht="22.95" customHeight="1">
      <c r="A83" s="34"/>
      <c r="B83" s="35"/>
      <c r="C83" s="75" t="s">
        <v>160</v>
      </c>
      <c r="D83" s="36"/>
      <c r="E83" s="36"/>
      <c r="F83" s="36"/>
      <c r="G83" s="36"/>
      <c r="H83" s="36"/>
      <c r="I83" s="36"/>
      <c r="J83" s="147">
        <f>BK83</f>
        <v>0</v>
      </c>
      <c r="K83" s="36"/>
      <c r="L83" s="39"/>
      <c r="M83" s="71"/>
      <c r="N83" s="148"/>
      <c r="O83" s="72"/>
      <c r="P83" s="149">
        <f>P84</f>
        <v>0</v>
      </c>
      <c r="Q83" s="72"/>
      <c r="R83" s="149">
        <f>R84</f>
        <v>1110.109</v>
      </c>
      <c r="S83" s="72"/>
      <c r="T83" s="150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146</v>
      </c>
      <c r="BK83" s="151">
        <f>BK84</f>
        <v>0</v>
      </c>
    </row>
    <row r="84" spans="2:63" s="11" customFormat="1" ht="25.95" customHeight="1">
      <c r="B84" s="152"/>
      <c r="C84" s="153"/>
      <c r="D84" s="154" t="s">
        <v>74</v>
      </c>
      <c r="E84" s="155" t="s">
        <v>259</v>
      </c>
      <c r="F84" s="155" t="s">
        <v>260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P85+P181+P212</f>
        <v>0</v>
      </c>
      <c r="Q84" s="160"/>
      <c r="R84" s="161">
        <f>R85+R181+R212</f>
        <v>1110.109</v>
      </c>
      <c r="S84" s="160"/>
      <c r="T84" s="162">
        <f>T85+T181+T212</f>
        <v>0</v>
      </c>
      <c r="AR84" s="163" t="s">
        <v>83</v>
      </c>
      <c r="AT84" s="164" t="s">
        <v>74</v>
      </c>
      <c r="AU84" s="164" t="s">
        <v>75</v>
      </c>
      <c r="AY84" s="163" t="s">
        <v>163</v>
      </c>
      <c r="BK84" s="165">
        <f>BK85+BK181+BK212</f>
        <v>0</v>
      </c>
    </row>
    <row r="85" spans="2:63" s="11" customFormat="1" ht="22.95" customHeight="1">
      <c r="B85" s="152"/>
      <c r="C85" s="153"/>
      <c r="D85" s="154" t="s">
        <v>74</v>
      </c>
      <c r="E85" s="195" t="s">
        <v>83</v>
      </c>
      <c r="F85" s="195" t="s">
        <v>261</v>
      </c>
      <c r="G85" s="153"/>
      <c r="H85" s="153"/>
      <c r="I85" s="156"/>
      <c r="J85" s="196">
        <f>BK85</f>
        <v>0</v>
      </c>
      <c r="K85" s="153"/>
      <c r="L85" s="158"/>
      <c r="M85" s="159"/>
      <c r="N85" s="160"/>
      <c r="O85" s="160"/>
      <c r="P85" s="161">
        <f>SUM(P86:P180)</f>
        <v>0</v>
      </c>
      <c r="Q85" s="160"/>
      <c r="R85" s="161">
        <f>SUM(R86:R180)</f>
        <v>0</v>
      </c>
      <c r="S85" s="160"/>
      <c r="T85" s="162">
        <f>SUM(T86:T180)</f>
        <v>0</v>
      </c>
      <c r="AR85" s="163" t="s">
        <v>83</v>
      </c>
      <c r="AT85" s="164" t="s">
        <v>74</v>
      </c>
      <c r="AU85" s="164" t="s">
        <v>83</v>
      </c>
      <c r="AY85" s="163" t="s">
        <v>163</v>
      </c>
      <c r="BK85" s="165">
        <f>SUM(BK86:BK180)</f>
        <v>0</v>
      </c>
    </row>
    <row r="86" spans="1:65" s="2" customFormat="1" ht="21.75" customHeight="1">
      <c r="A86" s="34"/>
      <c r="B86" s="35"/>
      <c r="C86" s="166" t="s">
        <v>180</v>
      </c>
      <c r="D86" s="166" t="s">
        <v>164</v>
      </c>
      <c r="E86" s="167" t="s">
        <v>461</v>
      </c>
      <c r="F86" s="168" t="s">
        <v>462</v>
      </c>
      <c r="G86" s="169" t="s">
        <v>265</v>
      </c>
      <c r="H86" s="170">
        <v>503.25</v>
      </c>
      <c r="I86" s="171"/>
      <c r="J86" s="172">
        <f>ROUND(I86*H86,2)</f>
        <v>0</v>
      </c>
      <c r="K86" s="173"/>
      <c r="L86" s="39"/>
      <c r="M86" s="174" t="s">
        <v>19</v>
      </c>
      <c r="N86" s="175" t="s">
        <v>46</v>
      </c>
      <c r="O86" s="64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8" t="s">
        <v>168</v>
      </c>
      <c r="AT86" s="178" t="s">
        <v>164</v>
      </c>
      <c r="AU86" s="178" t="s">
        <v>85</v>
      </c>
      <c r="AY86" s="17" t="s">
        <v>163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7" t="s">
        <v>83</v>
      </c>
      <c r="BK86" s="179">
        <f>ROUND(I86*H86,2)</f>
        <v>0</v>
      </c>
      <c r="BL86" s="17" t="s">
        <v>168</v>
      </c>
      <c r="BM86" s="178" t="s">
        <v>627</v>
      </c>
    </row>
    <row r="87" spans="1:47" s="2" customFormat="1" ht="12">
      <c r="A87" s="34"/>
      <c r="B87" s="35"/>
      <c r="C87" s="36"/>
      <c r="D87" s="197" t="s">
        <v>267</v>
      </c>
      <c r="E87" s="36"/>
      <c r="F87" s="198" t="s">
        <v>464</v>
      </c>
      <c r="G87" s="36"/>
      <c r="H87" s="36"/>
      <c r="I87" s="182"/>
      <c r="J87" s="36"/>
      <c r="K87" s="36"/>
      <c r="L87" s="39"/>
      <c r="M87" s="183"/>
      <c r="N87" s="184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267</v>
      </c>
      <c r="AU87" s="17" t="s">
        <v>85</v>
      </c>
    </row>
    <row r="88" spans="1:47" s="2" customFormat="1" ht="19.2">
      <c r="A88" s="34"/>
      <c r="B88" s="35"/>
      <c r="C88" s="36"/>
      <c r="D88" s="180" t="s">
        <v>170</v>
      </c>
      <c r="E88" s="36"/>
      <c r="F88" s="181" t="s">
        <v>628</v>
      </c>
      <c r="G88" s="36"/>
      <c r="H88" s="36"/>
      <c r="I88" s="182"/>
      <c r="J88" s="36"/>
      <c r="K88" s="36"/>
      <c r="L88" s="39"/>
      <c r="M88" s="183"/>
      <c r="N88" s="184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170</v>
      </c>
      <c r="AU88" s="17" t="s">
        <v>85</v>
      </c>
    </row>
    <row r="89" spans="2:51" s="13" customFormat="1" ht="12">
      <c r="B89" s="199"/>
      <c r="C89" s="200"/>
      <c r="D89" s="180" t="s">
        <v>269</v>
      </c>
      <c r="E89" s="201" t="s">
        <v>19</v>
      </c>
      <c r="F89" s="202" t="s">
        <v>629</v>
      </c>
      <c r="G89" s="200"/>
      <c r="H89" s="203">
        <v>30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269</v>
      </c>
      <c r="AU89" s="209" t="s">
        <v>85</v>
      </c>
      <c r="AV89" s="13" t="s">
        <v>85</v>
      </c>
      <c r="AW89" s="13" t="s">
        <v>37</v>
      </c>
      <c r="AX89" s="13" t="s">
        <v>75</v>
      </c>
      <c r="AY89" s="209" t="s">
        <v>163</v>
      </c>
    </row>
    <row r="90" spans="2:51" s="13" customFormat="1" ht="12">
      <c r="B90" s="199"/>
      <c r="C90" s="200"/>
      <c r="D90" s="180" t="s">
        <v>269</v>
      </c>
      <c r="E90" s="201" t="s">
        <v>19</v>
      </c>
      <c r="F90" s="202" t="s">
        <v>630</v>
      </c>
      <c r="G90" s="200"/>
      <c r="H90" s="203">
        <v>185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269</v>
      </c>
      <c r="AU90" s="209" t="s">
        <v>85</v>
      </c>
      <c r="AV90" s="13" t="s">
        <v>85</v>
      </c>
      <c r="AW90" s="13" t="s">
        <v>37</v>
      </c>
      <c r="AX90" s="13" t="s">
        <v>75</v>
      </c>
      <c r="AY90" s="209" t="s">
        <v>163</v>
      </c>
    </row>
    <row r="91" spans="2:51" s="13" customFormat="1" ht="12">
      <c r="B91" s="199"/>
      <c r="C91" s="200"/>
      <c r="D91" s="180" t="s">
        <v>269</v>
      </c>
      <c r="E91" s="201" t="s">
        <v>19</v>
      </c>
      <c r="F91" s="202" t="s">
        <v>631</v>
      </c>
      <c r="G91" s="200"/>
      <c r="H91" s="203">
        <v>32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269</v>
      </c>
      <c r="AU91" s="209" t="s">
        <v>85</v>
      </c>
      <c r="AV91" s="13" t="s">
        <v>85</v>
      </c>
      <c r="AW91" s="13" t="s">
        <v>37</v>
      </c>
      <c r="AX91" s="13" t="s">
        <v>75</v>
      </c>
      <c r="AY91" s="209" t="s">
        <v>163</v>
      </c>
    </row>
    <row r="92" spans="2:51" s="13" customFormat="1" ht="12">
      <c r="B92" s="199"/>
      <c r="C92" s="200"/>
      <c r="D92" s="180" t="s">
        <v>269</v>
      </c>
      <c r="E92" s="201" t="s">
        <v>19</v>
      </c>
      <c r="F92" s="202" t="s">
        <v>632</v>
      </c>
      <c r="G92" s="200"/>
      <c r="H92" s="203">
        <v>26.25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269</v>
      </c>
      <c r="AU92" s="209" t="s">
        <v>85</v>
      </c>
      <c r="AV92" s="13" t="s">
        <v>85</v>
      </c>
      <c r="AW92" s="13" t="s">
        <v>37</v>
      </c>
      <c r="AX92" s="13" t="s">
        <v>75</v>
      </c>
      <c r="AY92" s="209" t="s">
        <v>163</v>
      </c>
    </row>
    <row r="93" spans="2:51" s="13" customFormat="1" ht="12">
      <c r="B93" s="199"/>
      <c r="C93" s="200"/>
      <c r="D93" s="180" t="s">
        <v>269</v>
      </c>
      <c r="E93" s="201" t="s">
        <v>19</v>
      </c>
      <c r="F93" s="202" t="s">
        <v>633</v>
      </c>
      <c r="G93" s="200"/>
      <c r="H93" s="203">
        <v>80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269</v>
      </c>
      <c r="AU93" s="209" t="s">
        <v>85</v>
      </c>
      <c r="AV93" s="13" t="s">
        <v>85</v>
      </c>
      <c r="AW93" s="13" t="s">
        <v>37</v>
      </c>
      <c r="AX93" s="13" t="s">
        <v>75</v>
      </c>
      <c r="AY93" s="209" t="s">
        <v>163</v>
      </c>
    </row>
    <row r="94" spans="2:51" s="13" customFormat="1" ht="12">
      <c r="B94" s="199"/>
      <c r="C94" s="200"/>
      <c r="D94" s="180" t="s">
        <v>269</v>
      </c>
      <c r="E94" s="201" t="s">
        <v>19</v>
      </c>
      <c r="F94" s="202" t="s">
        <v>634</v>
      </c>
      <c r="G94" s="200"/>
      <c r="H94" s="203">
        <v>120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269</v>
      </c>
      <c r="AU94" s="209" t="s">
        <v>85</v>
      </c>
      <c r="AV94" s="13" t="s">
        <v>85</v>
      </c>
      <c r="AW94" s="13" t="s">
        <v>37</v>
      </c>
      <c r="AX94" s="13" t="s">
        <v>75</v>
      </c>
      <c r="AY94" s="209" t="s">
        <v>163</v>
      </c>
    </row>
    <row r="95" spans="2:51" s="13" customFormat="1" ht="12">
      <c r="B95" s="199"/>
      <c r="C95" s="200"/>
      <c r="D95" s="180" t="s">
        <v>269</v>
      </c>
      <c r="E95" s="201" t="s">
        <v>19</v>
      </c>
      <c r="F95" s="202" t="s">
        <v>635</v>
      </c>
      <c r="G95" s="200"/>
      <c r="H95" s="203">
        <v>30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269</v>
      </c>
      <c r="AU95" s="209" t="s">
        <v>85</v>
      </c>
      <c r="AV95" s="13" t="s">
        <v>85</v>
      </c>
      <c r="AW95" s="13" t="s">
        <v>37</v>
      </c>
      <c r="AX95" s="13" t="s">
        <v>75</v>
      </c>
      <c r="AY95" s="209" t="s">
        <v>163</v>
      </c>
    </row>
    <row r="96" spans="2:51" s="14" customFormat="1" ht="12">
      <c r="B96" s="210"/>
      <c r="C96" s="211"/>
      <c r="D96" s="180" t="s">
        <v>269</v>
      </c>
      <c r="E96" s="212" t="s">
        <v>19</v>
      </c>
      <c r="F96" s="213" t="s">
        <v>271</v>
      </c>
      <c r="G96" s="211"/>
      <c r="H96" s="214">
        <v>503.25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269</v>
      </c>
      <c r="AU96" s="220" t="s">
        <v>85</v>
      </c>
      <c r="AV96" s="14" t="s">
        <v>168</v>
      </c>
      <c r="AW96" s="14" t="s">
        <v>37</v>
      </c>
      <c r="AX96" s="14" t="s">
        <v>83</v>
      </c>
      <c r="AY96" s="220" t="s">
        <v>163</v>
      </c>
    </row>
    <row r="97" spans="1:65" s="2" customFormat="1" ht="24.15" customHeight="1">
      <c r="A97" s="34"/>
      <c r="B97" s="35"/>
      <c r="C97" s="166" t="s">
        <v>168</v>
      </c>
      <c r="D97" s="166" t="s">
        <v>164</v>
      </c>
      <c r="E97" s="167" t="s">
        <v>590</v>
      </c>
      <c r="F97" s="168" t="s">
        <v>591</v>
      </c>
      <c r="G97" s="169" t="s">
        <v>265</v>
      </c>
      <c r="H97" s="170">
        <v>269.5</v>
      </c>
      <c r="I97" s="171"/>
      <c r="J97" s="172">
        <f>ROUND(I97*H97,2)</f>
        <v>0</v>
      </c>
      <c r="K97" s="173"/>
      <c r="L97" s="39"/>
      <c r="M97" s="174" t="s">
        <v>19</v>
      </c>
      <c r="N97" s="175" t="s">
        <v>46</v>
      </c>
      <c r="O97" s="64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8" t="s">
        <v>168</v>
      </c>
      <c r="AT97" s="178" t="s">
        <v>164</v>
      </c>
      <c r="AU97" s="178" t="s">
        <v>85</v>
      </c>
      <c r="AY97" s="17" t="s">
        <v>163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7" t="s">
        <v>83</v>
      </c>
      <c r="BK97" s="179">
        <f>ROUND(I97*H97,2)</f>
        <v>0</v>
      </c>
      <c r="BL97" s="17" t="s">
        <v>168</v>
      </c>
      <c r="BM97" s="178" t="s">
        <v>636</v>
      </c>
    </row>
    <row r="98" spans="1:47" s="2" customFormat="1" ht="12">
      <c r="A98" s="34"/>
      <c r="B98" s="35"/>
      <c r="C98" s="36"/>
      <c r="D98" s="197" t="s">
        <v>267</v>
      </c>
      <c r="E98" s="36"/>
      <c r="F98" s="198" t="s">
        <v>593</v>
      </c>
      <c r="G98" s="36"/>
      <c r="H98" s="36"/>
      <c r="I98" s="182"/>
      <c r="J98" s="36"/>
      <c r="K98" s="36"/>
      <c r="L98" s="39"/>
      <c r="M98" s="183"/>
      <c r="N98" s="184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267</v>
      </c>
      <c r="AU98" s="17" t="s">
        <v>85</v>
      </c>
    </row>
    <row r="99" spans="1:47" s="2" customFormat="1" ht="19.2">
      <c r="A99" s="34"/>
      <c r="B99" s="35"/>
      <c r="C99" s="36"/>
      <c r="D99" s="180" t="s">
        <v>170</v>
      </c>
      <c r="E99" s="36"/>
      <c r="F99" s="181" t="s">
        <v>637</v>
      </c>
      <c r="G99" s="36"/>
      <c r="H99" s="36"/>
      <c r="I99" s="182"/>
      <c r="J99" s="36"/>
      <c r="K99" s="36"/>
      <c r="L99" s="39"/>
      <c r="M99" s="183"/>
      <c r="N99" s="184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170</v>
      </c>
      <c r="AU99" s="17" t="s">
        <v>85</v>
      </c>
    </row>
    <row r="100" spans="2:51" s="13" customFormat="1" ht="12">
      <c r="B100" s="199"/>
      <c r="C100" s="200"/>
      <c r="D100" s="180" t="s">
        <v>269</v>
      </c>
      <c r="E100" s="201" t="s">
        <v>19</v>
      </c>
      <c r="F100" s="202" t="s">
        <v>638</v>
      </c>
      <c r="G100" s="200"/>
      <c r="H100" s="203">
        <v>16.5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269</v>
      </c>
      <c r="AU100" s="209" t="s">
        <v>85</v>
      </c>
      <c r="AV100" s="13" t="s">
        <v>85</v>
      </c>
      <c r="AW100" s="13" t="s">
        <v>37</v>
      </c>
      <c r="AX100" s="13" t="s">
        <v>75</v>
      </c>
      <c r="AY100" s="209" t="s">
        <v>163</v>
      </c>
    </row>
    <row r="101" spans="2:51" s="13" customFormat="1" ht="12">
      <c r="B101" s="199"/>
      <c r="C101" s="200"/>
      <c r="D101" s="180" t="s">
        <v>269</v>
      </c>
      <c r="E101" s="201" t="s">
        <v>19</v>
      </c>
      <c r="F101" s="202" t="s">
        <v>639</v>
      </c>
      <c r="G101" s="200"/>
      <c r="H101" s="203">
        <v>99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269</v>
      </c>
      <c r="AU101" s="209" t="s">
        <v>85</v>
      </c>
      <c r="AV101" s="13" t="s">
        <v>85</v>
      </c>
      <c r="AW101" s="13" t="s">
        <v>37</v>
      </c>
      <c r="AX101" s="13" t="s">
        <v>75</v>
      </c>
      <c r="AY101" s="209" t="s">
        <v>163</v>
      </c>
    </row>
    <row r="102" spans="2:51" s="13" customFormat="1" ht="12">
      <c r="B102" s="199"/>
      <c r="C102" s="200"/>
      <c r="D102" s="180" t="s">
        <v>269</v>
      </c>
      <c r="E102" s="201" t="s">
        <v>19</v>
      </c>
      <c r="F102" s="202" t="s">
        <v>640</v>
      </c>
      <c r="G102" s="200"/>
      <c r="H102" s="203">
        <v>11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269</v>
      </c>
      <c r="AU102" s="209" t="s">
        <v>85</v>
      </c>
      <c r="AV102" s="13" t="s">
        <v>85</v>
      </c>
      <c r="AW102" s="13" t="s">
        <v>37</v>
      </c>
      <c r="AX102" s="13" t="s">
        <v>75</v>
      </c>
      <c r="AY102" s="209" t="s">
        <v>163</v>
      </c>
    </row>
    <row r="103" spans="2:51" s="13" customFormat="1" ht="12">
      <c r="B103" s="199"/>
      <c r="C103" s="200"/>
      <c r="D103" s="180" t="s">
        <v>269</v>
      </c>
      <c r="E103" s="201" t="s">
        <v>19</v>
      </c>
      <c r="F103" s="202" t="s">
        <v>641</v>
      </c>
      <c r="G103" s="200"/>
      <c r="H103" s="203">
        <v>16.5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269</v>
      </c>
      <c r="AU103" s="209" t="s">
        <v>85</v>
      </c>
      <c r="AV103" s="13" t="s">
        <v>85</v>
      </c>
      <c r="AW103" s="13" t="s">
        <v>37</v>
      </c>
      <c r="AX103" s="13" t="s">
        <v>75</v>
      </c>
      <c r="AY103" s="209" t="s">
        <v>163</v>
      </c>
    </row>
    <row r="104" spans="2:51" s="13" customFormat="1" ht="12">
      <c r="B104" s="199"/>
      <c r="C104" s="200"/>
      <c r="D104" s="180" t="s">
        <v>269</v>
      </c>
      <c r="E104" s="201" t="s">
        <v>19</v>
      </c>
      <c r="F104" s="202" t="s">
        <v>642</v>
      </c>
      <c r="G104" s="200"/>
      <c r="H104" s="203">
        <v>44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269</v>
      </c>
      <c r="AU104" s="209" t="s">
        <v>85</v>
      </c>
      <c r="AV104" s="13" t="s">
        <v>85</v>
      </c>
      <c r="AW104" s="13" t="s">
        <v>37</v>
      </c>
      <c r="AX104" s="13" t="s">
        <v>75</v>
      </c>
      <c r="AY104" s="209" t="s">
        <v>163</v>
      </c>
    </row>
    <row r="105" spans="2:51" s="13" customFormat="1" ht="12">
      <c r="B105" s="199"/>
      <c r="C105" s="200"/>
      <c r="D105" s="180" t="s">
        <v>269</v>
      </c>
      <c r="E105" s="201" t="s">
        <v>19</v>
      </c>
      <c r="F105" s="202" t="s">
        <v>643</v>
      </c>
      <c r="G105" s="200"/>
      <c r="H105" s="203">
        <v>66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269</v>
      </c>
      <c r="AU105" s="209" t="s">
        <v>85</v>
      </c>
      <c r="AV105" s="13" t="s">
        <v>85</v>
      </c>
      <c r="AW105" s="13" t="s">
        <v>37</v>
      </c>
      <c r="AX105" s="13" t="s">
        <v>75</v>
      </c>
      <c r="AY105" s="209" t="s">
        <v>163</v>
      </c>
    </row>
    <row r="106" spans="2:51" s="13" customFormat="1" ht="12">
      <c r="B106" s="199"/>
      <c r="C106" s="200"/>
      <c r="D106" s="180" t="s">
        <v>269</v>
      </c>
      <c r="E106" s="201" t="s">
        <v>19</v>
      </c>
      <c r="F106" s="202" t="s">
        <v>644</v>
      </c>
      <c r="G106" s="200"/>
      <c r="H106" s="203">
        <v>16.5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269</v>
      </c>
      <c r="AU106" s="209" t="s">
        <v>85</v>
      </c>
      <c r="AV106" s="13" t="s">
        <v>85</v>
      </c>
      <c r="AW106" s="13" t="s">
        <v>37</v>
      </c>
      <c r="AX106" s="13" t="s">
        <v>75</v>
      </c>
      <c r="AY106" s="209" t="s">
        <v>163</v>
      </c>
    </row>
    <row r="107" spans="2:51" s="14" customFormat="1" ht="12">
      <c r="B107" s="210"/>
      <c r="C107" s="211"/>
      <c r="D107" s="180" t="s">
        <v>269</v>
      </c>
      <c r="E107" s="212" t="s">
        <v>19</v>
      </c>
      <c r="F107" s="213" t="s">
        <v>271</v>
      </c>
      <c r="G107" s="211"/>
      <c r="H107" s="214">
        <v>269.5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269</v>
      </c>
      <c r="AU107" s="220" t="s">
        <v>85</v>
      </c>
      <c r="AV107" s="14" t="s">
        <v>168</v>
      </c>
      <c r="AW107" s="14" t="s">
        <v>37</v>
      </c>
      <c r="AX107" s="14" t="s">
        <v>83</v>
      </c>
      <c r="AY107" s="220" t="s">
        <v>163</v>
      </c>
    </row>
    <row r="108" spans="1:65" s="2" customFormat="1" ht="37.95" customHeight="1">
      <c r="A108" s="34"/>
      <c r="B108" s="35"/>
      <c r="C108" s="166" t="s">
        <v>162</v>
      </c>
      <c r="D108" s="166" t="s">
        <v>164</v>
      </c>
      <c r="E108" s="167" t="s">
        <v>595</v>
      </c>
      <c r="F108" s="168" t="s">
        <v>596</v>
      </c>
      <c r="G108" s="169" t="s">
        <v>265</v>
      </c>
      <c r="H108" s="170">
        <v>772.75</v>
      </c>
      <c r="I108" s="171"/>
      <c r="J108" s="172">
        <f>ROUND(I108*H108,2)</f>
        <v>0</v>
      </c>
      <c r="K108" s="173"/>
      <c r="L108" s="39"/>
      <c r="M108" s="174" t="s">
        <v>19</v>
      </c>
      <c r="N108" s="175" t="s">
        <v>46</v>
      </c>
      <c r="O108" s="64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8" t="s">
        <v>168</v>
      </c>
      <c r="AT108" s="178" t="s">
        <v>164</v>
      </c>
      <c r="AU108" s="178" t="s">
        <v>85</v>
      </c>
      <c r="AY108" s="17" t="s">
        <v>163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7" t="s">
        <v>83</v>
      </c>
      <c r="BK108" s="179">
        <f>ROUND(I108*H108,2)</f>
        <v>0</v>
      </c>
      <c r="BL108" s="17" t="s">
        <v>168</v>
      </c>
      <c r="BM108" s="178" t="s">
        <v>645</v>
      </c>
    </row>
    <row r="109" spans="1:47" s="2" customFormat="1" ht="12">
      <c r="A109" s="34"/>
      <c r="B109" s="35"/>
      <c r="C109" s="36"/>
      <c r="D109" s="197" t="s">
        <v>267</v>
      </c>
      <c r="E109" s="36"/>
      <c r="F109" s="198" t="s">
        <v>598</v>
      </c>
      <c r="G109" s="36"/>
      <c r="H109" s="36"/>
      <c r="I109" s="182"/>
      <c r="J109" s="36"/>
      <c r="K109" s="36"/>
      <c r="L109" s="39"/>
      <c r="M109" s="183"/>
      <c r="N109" s="184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267</v>
      </c>
      <c r="AU109" s="17" t="s">
        <v>85</v>
      </c>
    </row>
    <row r="110" spans="2:51" s="13" customFormat="1" ht="12">
      <c r="B110" s="199"/>
      <c r="C110" s="200"/>
      <c r="D110" s="180" t="s">
        <v>269</v>
      </c>
      <c r="E110" s="201" t="s">
        <v>19</v>
      </c>
      <c r="F110" s="202" t="s">
        <v>646</v>
      </c>
      <c r="G110" s="200"/>
      <c r="H110" s="203">
        <v>46.5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269</v>
      </c>
      <c r="AU110" s="209" t="s">
        <v>85</v>
      </c>
      <c r="AV110" s="13" t="s">
        <v>85</v>
      </c>
      <c r="AW110" s="13" t="s">
        <v>37</v>
      </c>
      <c r="AX110" s="13" t="s">
        <v>75</v>
      </c>
      <c r="AY110" s="209" t="s">
        <v>163</v>
      </c>
    </row>
    <row r="111" spans="2:51" s="13" customFormat="1" ht="12">
      <c r="B111" s="199"/>
      <c r="C111" s="200"/>
      <c r="D111" s="180" t="s">
        <v>269</v>
      </c>
      <c r="E111" s="201" t="s">
        <v>19</v>
      </c>
      <c r="F111" s="202" t="s">
        <v>647</v>
      </c>
      <c r="G111" s="200"/>
      <c r="H111" s="203">
        <v>284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269</v>
      </c>
      <c r="AU111" s="209" t="s">
        <v>85</v>
      </c>
      <c r="AV111" s="13" t="s">
        <v>85</v>
      </c>
      <c r="AW111" s="13" t="s">
        <v>37</v>
      </c>
      <c r="AX111" s="13" t="s">
        <v>75</v>
      </c>
      <c r="AY111" s="209" t="s">
        <v>163</v>
      </c>
    </row>
    <row r="112" spans="2:51" s="13" customFormat="1" ht="12">
      <c r="B112" s="199"/>
      <c r="C112" s="200"/>
      <c r="D112" s="180" t="s">
        <v>269</v>
      </c>
      <c r="E112" s="201" t="s">
        <v>19</v>
      </c>
      <c r="F112" s="202" t="s">
        <v>648</v>
      </c>
      <c r="G112" s="200"/>
      <c r="H112" s="203">
        <v>43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269</v>
      </c>
      <c r="AU112" s="209" t="s">
        <v>85</v>
      </c>
      <c r="AV112" s="13" t="s">
        <v>85</v>
      </c>
      <c r="AW112" s="13" t="s">
        <v>37</v>
      </c>
      <c r="AX112" s="13" t="s">
        <v>75</v>
      </c>
      <c r="AY112" s="209" t="s">
        <v>163</v>
      </c>
    </row>
    <row r="113" spans="2:51" s="13" customFormat="1" ht="12">
      <c r="B113" s="199"/>
      <c r="C113" s="200"/>
      <c r="D113" s="180" t="s">
        <v>269</v>
      </c>
      <c r="E113" s="201" t="s">
        <v>19</v>
      </c>
      <c r="F113" s="202" t="s">
        <v>649</v>
      </c>
      <c r="G113" s="200"/>
      <c r="H113" s="203">
        <v>42.75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269</v>
      </c>
      <c r="AU113" s="209" t="s">
        <v>85</v>
      </c>
      <c r="AV113" s="13" t="s">
        <v>85</v>
      </c>
      <c r="AW113" s="13" t="s">
        <v>37</v>
      </c>
      <c r="AX113" s="13" t="s">
        <v>75</v>
      </c>
      <c r="AY113" s="209" t="s">
        <v>163</v>
      </c>
    </row>
    <row r="114" spans="2:51" s="13" customFormat="1" ht="12">
      <c r="B114" s="199"/>
      <c r="C114" s="200"/>
      <c r="D114" s="180" t="s">
        <v>269</v>
      </c>
      <c r="E114" s="201" t="s">
        <v>19</v>
      </c>
      <c r="F114" s="202" t="s">
        <v>650</v>
      </c>
      <c r="G114" s="200"/>
      <c r="H114" s="203">
        <v>124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269</v>
      </c>
      <c r="AU114" s="209" t="s">
        <v>85</v>
      </c>
      <c r="AV114" s="13" t="s">
        <v>85</v>
      </c>
      <c r="AW114" s="13" t="s">
        <v>37</v>
      </c>
      <c r="AX114" s="13" t="s">
        <v>75</v>
      </c>
      <c r="AY114" s="209" t="s">
        <v>163</v>
      </c>
    </row>
    <row r="115" spans="2:51" s="13" customFormat="1" ht="12">
      <c r="B115" s="199"/>
      <c r="C115" s="200"/>
      <c r="D115" s="180" t="s">
        <v>269</v>
      </c>
      <c r="E115" s="201" t="s">
        <v>19</v>
      </c>
      <c r="F115" s="202" t="s">
        <v>651</v>
      </c>
      <c r="G115" s="200"/>
      <c r="H115" s="203">
        <v>186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269</v>
      </c>
      <c r="AU115" s="209" t="s">
        <v>85</v>
      </c>
      <c r="AV115" s="13" t="s">
        <v>85</v>
      </c>
      <c r="AW115" s="13" t="s">
        <v>37</v>
      </c>
      <c r="AX115" s="13" t="s">
        <v>75</v>
      </c>
      <c r="AY115" s="209" t="s">
        <v>163</v>
      </c>
    </row>
    <row r="116" spans="2:51" s="13" customFormat="1" ht="12">
      <c r="B116" s="199"/>
      <c r="C116" s="200"/>
      <c r="D116" s="180" t="s">
        <v>269</v>
      </c>
      <c r="E116" s="201" t="s">
        <v>19</v>
      </c>
      <c r="F116" s="202" t="s">
        <v>652</v>
      </c>
      <c r="G116" s="200"/>
      <c r="H116" s="203">
        <v>46.5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269</v>
      </c>
      <c r="AU116" s="209" t="s">
        <v>85</v>
      </c>
      <c r="AV116" s="13" t="s">
        <v>85</v>
      </c>
      <c r="AW116" s="13" t="s">
        <v>37</v>
      </c>
      <c r="AX116" s="13" t="s">
        <v>75</v>
      </c>
      <c r="AY116" s="209" t="s">
        <v>163</v>
      </c>
    </row>
    <row r="117" spans="2:51" s="14" customFormat="1" ht="12">
      <c r="B117" s="210"/>
      <c r="C117" s="211"/>
      <c r="D117" s="180" t="s">
        <v>269</v>
      </c>
      <c r="E117" s="212" t="s">
        <v>19</v>
      </c>
      <c r="F117" s="213" t="s">
        <v>271</v>
      </c>
      <c r="G117" s="211"/>
      <c r="H117" s="214">
        <v>772.75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269</v>
      </c>
      <c r="AU117" s="220" t="s">
        <v>85</v>
      </c>
      <c r="AV117" s="14" t="s">
        <v>168</v>
      </c>
      <c r="AW117" s="14" t="s">
        <v>37</v>
      </c>
      <c r="AX117" s="14" t="s">
        <v>83</v>
      </c>
      <c r="AY117" s="220" t="s">
        <v>163</v>
      </c>
    </row>
    <row r="118" spans="1:65" s="2" customFormat="1" ht="37.95" customHeight="1">
      <c r="A118" s="34"/>
      <c r="B118" s="35"/>
      <c r="C118" s="166" t="s">
        <v>194</v>
      </c>
      <c r="D118" s="166" t="s">
        <v>164</v>
      </c>
      <c r="E118" s="167" t="s">
        <v>599</v>
      </c>
      <c r="F118" s="168" t="s">
        <v>600</v>
      </c>
      <c r="G118" s="169" t="s">
        <v>265</v>
      </c>
      <c r="H118" s="170">
        <v>7727.5</v>
      </c>
      <c r="I118" s="171"/>
      <c r="J118" s="172">
        <f>ROUND(I118*H118,2)</f>
        <v>0</v>
      </c>
      <c r="K118" s="173"/>
      <c r="L118" s="39"/>
      <c r="M118" s="174" t="s">
        <v>19</v>
      </c>
      <c r="N118" s="175" t="s">
        <v>46</v>
      </c>
      <c r="O118" s="64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8" t="s">
        <v>168</v>
      </c>
      <c r="AT118" s="178" t="s">
        <v>164</v>
      </c>
      <c r="AU118" s="178" t="s">
        <v>85</v>
      </c>
      <c r="AY118" s="17" t="s">
        <v>163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7" t="s">
        <v>83</v>
      </c>
      <c r="BK118" s="179">
        <f>ROUND(I118*H118,2)</f>
        <v>0</v>
      </c>
      <c r="BL118" s="17" t="s">
        <v>168</v>
      </c>
      <c r="BM118" s="178" t="s">
        <v>653</v>
      </c>
    </row>
    <row r="119" spans="1:47" s="2" customFormat="1" ht="12">
      <c r="A119" s="34"/>
      <c r="B119" s="35"/>
      <c r="C119" s="36"/>
      <c r="D119" s="197" t="s">
        <v>267</v>
      </c>
      <c r="E119" s="36"/>
      <c r="F119" s="198" t="s">
        <v>602</v>
      </c>
      <c r="G119" s="36"/>
      <c r="H119" s="36"/>
      <c r="I119" s="182"/>
      <c r="J119" s="36"/>
      <c r="K119" s="36"/>
      <c r="L119" s="39"/>
      <c r="M119" s="183"/>
      <c r="N119" s="184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267</v>
      </c>
      <c r="AU119" s="17" t="s">
        <v>85</v>
      </c>
    </row>
    <row r="120" spans="2:51" s="13" customFormat="1" ht="12">
      <c r="B120" s="199"/>
      <c r="C120" s="200"/>
      <c r="D120" s="180" t="s">
        <v>269</v>
      </c>
      <c r="E120" s="201" t="s">
        <v>19</v>
      </c>
      <c r="F120" s="202" t="s">
        <v>646</v>
      </c>
      <c r="G120" s="200"/>
      <c r="H120" s="203">
        <v>46.5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269</v>
      </c>
      <c r="AU120" s="209" t="s">
        <v>85</v>
      </c>
      <c r="AV120" s="13" t="s">
        <v>85</v>
      </c>
      <c r="AW120" s="13" t="s">
        <v>37</v>
      </c>
      <c r="AX120" s="13" t="s">
        <v>75</v>
      </c>
      <c r="AY120" s="209" t="s">
        <v>163</v>
      </c>
    </row>
    <row r="121" spans="2:51" s="13" customFormat="1" ht="12">
      <c r="B121" s="199"/>
      <c r="C121" s="200"/>
      <c r="D121" s="180" t="s">
        <v>269</v>
      </c>
      <c r="E121" s="201" t="s">
        <v>19</v>
      </c>
      <c r="F121" s="202" t="s">
        <v>647</v>
      </c>
      <c r="G121" s="200"/>
      <c r="H121" s="203">
        <v>284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269</v>
      </c>
      <c r="AU121" s="209" t="s">
        <v>85</v>
      </c>
      <c r="AV121" s="13" t="s">
        <v>85</v>
      </c>
      <c r="AW121" s="13" t="s">
        <v>37</v>
      </c>
      <c r="AX121" s="13" t="s">
        <v>75</v>
      </c>
      <c r="AY121" s="209" t="s">
        <v>163</v>
      </c>
    </row>
    <row r="122" spans="2:51" s="13" customFormat="1" ht="12">
      <c r="B122" s="199"/>
      <c r="C122" s="200"/>
      <c r="D122" s="180" t="s">
        <v>269</v>
      </c>
      <c r="E122" s="201" t="s">
        <v>19</v>
      </c>
      <c r="F122" s="202" t="s">
        <v>648</v>
      </c>
      <c r="G122" s="200"/>
      <c r="H122" s="203">
        <v>43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269</v>
      </c>
      <c r="AU122" s="209" t="s">
        <v>85</v>
      </c>
      <c r="AV122" s="13" t="s">
        <v>85</v>
      </c>
      <c r="AW122" s="13" t="s">
        <v>37</v>
      </c>
      <c r="AX122" s="13" t="s">
        <v>75</v>
      </c>
      <c r="AY122" s="209" t="s">
        <v>163</v>
      </c>
    </row>
    <row r="123" spans="2:51" s="13" customFormat="1" ht="12">
      <c r="B123" s="199"/>
      <c r="C123" s="200"/>
      <c r="D123" s="180" t="s">
        <v>269</v>
      </c>
      <c r="E123" s="201" t="s">
        <v>19</v>
      </c>
      <c r="F123" s="202" t="s">
        <v>649</v>
      </c>
      <c r="G123" s="200"/>
      <c r="H123" s="203">
        <v>42.75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269</v>
      </c>
      <c r="AU123" s="209" t="s">
        <v>85</v>
      </c>
      <c r="AV123" s="13" t="s">
        <v>85</v>
      </c>
      <c r="AW123" s="13" t="s">
        <v>37</v>
      </c>
      <c r="AX123" s="13" t="s">
        <v>75</v>
      </c>
      <c r="AY123" s="209" t="s">
        <v>163</v>
      </c>
    </row>
    <row r="124" spans="2:51" s="13" customFormat="1" ht="12">
      <c r="B124" s="199"/>
      <c r="C124" s="200"/>
      <c r="D124" s="180" t="s">
        <v>269</v>
      </c>
      <c r="E124" s="201" t="s">
        <v>19</v>
      </c>
      <c r="F124" s="202" t="s">
        <v>650</v>
      </c>
      <c r="G124" s="200"/>
      <c r="H124" s="203">
        <v>124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269</v>
      </c>
      <c r="AU124" s="209" t="s">
        <v>85</v>
      </c>
      <c r="AV124" s="13" t="s">
        <v>85</v>
      </c>
      <c r="AW124" s="13" t="s">
        <v>37</v>
      </c>
      <c r="AX124" s="13" t="s">
        <v>75</v>
      </c>
      <c r="AY124" s="209" t="s">
        <v>163</v>
      </c>
    </row>
    <row r="125" spans="2:51" s="13" customFormat="1" ht="12">
      <c r="B125" s="199"/>
      <c r="C125" s="200"/>
      <c r="D125" s="180" t="s">
        <v>269</v>
      </c>
      <c r="E125" s="201" t="s">
        <v>19</v>
      </c>
      <c r="F125" s="202" t="s">
        <v>651</v>
      </c>
      <c r="G125" s="200"/>
      <c r="H125" s="203">
        <v>186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269</v>
      </c>
      <c r="AU125" s="209" t="s">
        <v>85</v>
      </c>
      <c r="AV125" s="13" t="s">
        <v>85</v>
      </c>
      <c r="AW125" s="13" t="s">
        <v>37</v>
      </c>
      <c r="AX125" s="13" t="s">
        <v>75</v>
      </c>
      <c r="AY125" s="209" t="s">
        <v>163</v>
      </c>
    </row>
    <row r="126" spans="2:51" s="13" customFormat="1" ht="12">
      <c r="B126" s="199"/>
      <c r="C126" s="200"/>
      <c r="D126" s="180" t="s">
        <v>269</v>
      </c>
      <c r="E126" s="201" t="s">
        <v>19</v>
      </c>
      <c r="F126" s="202" t="s">
        <v>652</v>
      </c>
      <c r="G126" s="200"/>
      <c r="H126" s="203">
        <v>46.5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269</v>
      </c>
      <c r="AU126" s="209" t="s">
        <v>85</v>
      </c>
      <c r="AV126" s="13" t="s">
        <v>85</v>
      </c>
      <c r="AW126" s="13" t="s">
        <v>37</v>
      </c>
      <c r="AX126" s="13" t="s">
        <v>75</v>
      </c>
      <c r="AY126" s="209" t="s">
        <v>163</v>
      </c>
    </row>
    <row r="127" spans="2:51" s="14" customFormat="1" ht="12">
      <c r="B127" s="210"/>
      <c r="C127" s="211"/>
      <c r="D127" s="180" t="s">
        <v>269</v>
      </c>
      <c r="E127" s="212" t="s">
        <v>19</v>
      </c>
      <c r="F127" s="213" t="s">
        <v>271</v>
      </c>
      <c r="G127" s="211"/>
      <c r="H127" s="214">
        <v>772.75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269</v>
      </c>
      <c r="AU127" s="220" t="s">
        <v>85</v>
      </c>
      <c r="AV127" s="14" t="s">
        <v>168</v>
      </c>
      <c r="AW127" s="14" t="s">
        <v>37</v>
      </c>
      <c r="AX127" s="14" t="s">
        <v>83</v>
      </c>
      <c r="AY127" s="220" t="s">
        <v>163</v>
      </c>
    </row>
    <row r="128" spans="2:51" s="13" customFormat="1" ht="12">
      <c r="B128" s="199"/>
      <c r="C128" s="200"/>
      <c r="D128" s="180" t="s">
        <v>269</v>
      </c>
      <c r="E128" s="200"/>
      <c r="F128" s="202" t="s">
        <v>654</v>
      </c>
      <c r="G128" s="200"/>
      <c r="H128" s="203">
        <v>7727.5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269</v>
      </c>
      <c r="AU128" s="209" t="s">
        <v>85</v>
      </c>
      <c r="AV128" s="13" t="s">
        <v>85</v>
      </c>
      <c r="AW128" s="13" t="s">
        <v>4</v>
      </c>
      <c r="AX128" s="13" t="s">
        <v>83</v>
      </c>
      <c r="AY128" s="209" t="s">
        <v>163</v>
      </c>
    </row>
    <row r="129" spans="1:65" s="2" customFormat="1" ht="24.15" customHeight="1">
      <c r="A129" s="34"/>
      <c r="B129" s="35"/>
      <c r="C129" s="166" t="s">
        <v>213</v>
      </c>
      <c r="D129" s="166" t="s">
        <v>164</v>
      </c>
      <c r="E129" s="167" t="s">
        <v>655</v>
      </c>
      <c r="F129" s="168" t="s">
        <v>656</v>
      </c>
      <c r="G129" s="169" t="s">
        <v>265</v>
      </c>
      <c r="H129" s="170">
        <v>269.5</v>
      </c>
      <c r="I129" s="171"/>
      <c r="J129" s="172">
        <f>ROUND(I129*H129,2)</f>
        <v>0</v>
      </c>
      <c r="K129" s="173"/>
      <c r="L129" s="39"/>
      <c r="M129" s="174" t="s">
        <v>19</v>
      </c>
      <c r="N129" s="175" t="s">
        <v>46</v>
      </c>
      <c r="O129" s="64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8" t="s">
        <v>168</v>
      </c>
      <c r="AT129" s="178" t="s">
        <v>164</v>
      </c>
      <c r="AU129" s="178" t="s">
        <v>85</v>
      </c>
      <c r="AY129" s="17" t="s">
        <v>163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7" t="s">
        <v>83</v>
      </c>
      <c r="BK129" s="179">
        <f>ROUND(I129*H129,2)</f>
        <v>0</v>
      </c>
      <c r="BL129" s="17" t="s">
        <v>168</v>
      </c>
      <c r="BM129" s="178" t="s">
        <v>657</v>
      </c>
    </row>
    <row r="130" spans="1:47" s="2" customFormat="1" ht="12">
      <c r="A130" s="34"/>
      <c r="B130" s="35"/>
      <c r="C130" s="36"/>
      <c r="D130" s="197" t="s">
        <v>267</v>
      </c>
      <c r="E130" s="36"/>
      <c r="F130" s="198" t="s">
        <v>658</v>
      </c>
      <c r="G130" s="36"/>
      <c r="H130" s="36"/>
      <c r="I130" s="182"/>
      <c r="J130" s="36"/>
      <c r="K130" s="36"/>
      <c r="L130" s="39"/>
      <c r="M130" s="183"/>
      <c r="N130" s="184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267</v>
      </c>
      <c r="AU130" s="17" t="s">
        <v>85</v>
      </c>
    </row>
    <row r="131" spans="1:47" s="2" customFormat="1" ht="28.8">
      <c r="A131" s="34"/>
      <c r="B131" s="35"/>
      <c r="C131" s="36"/>
      <c r="D131" s="180" t="s">
        <v>170</v>
      </c>
      <c r="E131" s="36"/>
      <c r="F131" s="181" t="s">
        <v>659</v>
      </c>
      <c r="G131" s="36"/>
      <c r="H131" s="36"/>
      <c r="I131" s="182"/>
      <c r="J131" s="36"/>
      <c r="K131" s="36"/>
      <c r="L131" s="39"/>
      <c r="M131" s="183"/>
      <c r="N131" s="184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170</v>
      </c>
      <c r="AU131" s="17" t="s">
        <v>85</v>
      </c>
    </row>
    <row r="132" spans="2:51" s="13" customFormat="1" ht="12">
      <c r="B132" s="199"/>
      <c r="C132" s="200"/>
      <c r="D132" s="180" t="s">
        <v>269</v>
      </c>
      <c r="E132" s="201" t="s">
        <v>19</v>
      </c>
      <c r="F132" s="202" t="s">
        <v>638</v>
      </c>
      <c r="G132" s="200"/>
      <c r="H132" s="203">
        <v>16.5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269</v>
      </c>
      <c r="AU132" s="209" t="s">
        <v>85</v>
      </c>
      <c r="AV132" s="13" t="s">
        <v>85</v>
      </c>
      <c r="AW132" s="13" t="s">
        <v>37</v>
      </c>
      <c r="AX132" s="13" t="s">
        <v>75</v>
      </c>
      <c r="AY132" s="209" t="s">
        <v>163</v>
      </c>
    </row>
    <row r="133" spans="2:51" s="13" customFormat="1" ht="12">
      <c r="B133" s="199"/>
      <c r="C133" s="200"/>
      <c r="D133" s="180" t="s">
        <v>269</v>
      </c>
      <c r="E133" s="201" t="s">
        <v>19</v>
      </c>
      <c r="F133" s="202" t="s">
        <v>639</v>
      </c>
      <c r="G133" s="200"/>
      <c r="H133" s="203">
        <v>99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269</v>
      </c>
      <c r="AU133" s="209" t="s">
        <v>85</v>
      </c>
      <c r="AV133" s="13" t="s">
        <v>85</v>
      </c>
      <c r="AW133" s="13" t="s">
        <v>37</v>
      </c>
      <c r="AX133" s="13" t="s">
        <v>75</v>
      </c>
      <c r="AY133" s="209" t="s">
        <v>163</v>
      </c>
    </row>
    <row r="134" spans="2:51" s="13" customFormat="1" ht="12">
      <c r="B134" s="199"/>
      <c r="C134" s="200"/>
      <c r="D134" s="180" t="s">
        <v>269</v>
      </c>
      <c r="E134" s="201" t="s">
        <v>19</v>
      </c>
      <c r="F134" s="202" t="s">
        <v>640</v>
      </c>
      <c r="G134" s="200"/>
      <c r="H134" s="203">
        <v>11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269</v>
      </c>
      <c r="AU134" s="209" t="s">
        <v>85</v>
      </c>
      <c r="AV134" s="13" t="s">
        <v>85</v>
      </c>
      <c r="AW134" s="13" t="s">
        <v>37</v>
      </c>
      <c r="AX134" s="13" t="s">
        <v>75</v>
      </c>
      <c r="AY134" s="209" t="s">
        <v>163</v>
      </c>
    </row>
    <row r="135" spans="2:51" s="13" customFormat="1" ht="12">
      <c r="B135" s="199"/>
      <c r="C135" s="200"/>
      <c r="D135" s="180" t="s">
        <v>269</v>
      </c>
      <c r="E135" s="201" t="s">
        <v>19</v>
      </c>
      <c r="F135" s="202" t="s">
        <v>641</v>
      </c>
      <c r="G135" s="200"/>
      <c r="H135" s="203">
        <v>16.5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269</v>
      </c>
      <c r="AU135" s="209" t="s">
        <v>85</v>
      </c>
      <c r="AV135" s="13" t="s">
        <v>85</v>
      </c>
      <c r="AW135" s="13" t="s">
        <v>37</v>
      </c>
      <c r="AX135" s="13" t="s">
        <v>75</v>
      </c>
      <c r="AY135" s="209" t="s">
        <v>163</v>
      </c>
    </row>
    <row r="136" spans="2:51" s="13" customFormat="1" ht="12">
      <c r="B136" s="199"/>
      <c r="C136" s="200"/>
      <c r="D136" s="180" t="s">
        <v>269</v>
      </c>
      <c r="E136" s="201" t="s">
        <v>19</v>
      </c>
      <c r="F136" s="202" t="s">
        <v>642</v>
      </c>
      <c r="G136" s="200"/>
      <c r="H136" s="203">
        <v>44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269</v>
      </c>
      <c r="AU136" s="209" t="s">
        <v>85</v>
      </c>
      <c r="AV136" s="13" t="s">
        <v>85</v>
      </c>
      <c r="AW136" s="13" t="s">
        <v>37</v>
      </c>
      <c r="AX136" s="13" t="s">
        <v>75</v>
      </c>
      <c r="AY136" s="209" t="s">
        <v>163</v>
      </c>
    </row>
    <row r="137" spans="2:51" s="13" customFormat="1" ht="12">
      <c r="B137" s="199"/>
      <c r="C137" s="200"/>
      <c r="D137" s="180" t="s">
        <v>269</v>
      </c>
      <c r="E137" s="201" t="s">
        <v>19</v>
      </c>
      <c r="F137" s="202" t="s">
        <v>643</v>
      </c>
      <c r="G137" s="200"/>
      <c r="H137" s="203">
        <v>66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269</v>
      </c>
      <c r="AU137" s="209" t="s">
        <v>85</v>
      </c>
      <c r="AV137" s="13" t="s">
        <v>85</v>
      </c>
      <c r="AW137" s="13" t="s">
        <v>37</v>
      </c>
      <c r="AX137" s="13" t="s">
        <v>75</v>
      </c>
      <c r="AY137" s="209" t="s">
        <v>163</v>
      </c>
    </row>
    <row r="138" spans="2:51" s="13" customFormat="1" ht="12">
      <c r="B138" s="199"/>
      <c r="C138" s="200"/>
      <c r="D138" s="180" t="s">
        <v>269</v>
      </c>
      <c r="E138" s="201" t="s">
        <v>19</v>
      </c>
      <c r="F138" s="202" t="s">
        <v>644</v>
      </c>
      <c r="G138" s="200"/>
      <c r="H138" s="203">
        <v>16.5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269</v>
      </c>
      <c r="AU138" s="209" t="s">
        <v>85</v>
      </c>
      <c r="AV138" s="13" t="s">
        <v>85</v>
      </c>
      <c r="AW138" s="13" t="s">
        <v>37</v>
      </c>
      <c r="AX138" s="13" t="s">
        <v>75</v>
      </c>
      <c r="AY138" s="209" t="s">
        <v>163</v>
      </c>
    </row>
    <row r="139" spans="2:51" s="14" customFormat="1" ht="12">
      <c r="B139" s="210"/>
      <c r="C139" s="211"/>
      <c r="D139" s="180" t="s">
        <v>269</v>
      </c>
      <c r="E139" s="212" t="s">
        <v>19</v>
      </c>
      <c r="F139" s="213" t="s">
        <v>271</v>
      </c>
      <c r="G139" s="211"/>
      <c r="H139" s="214">
        <v>269.5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269</v>
      </c>
      <c r="AU139" s="220" t="s">
        <v>85</v>
      </c>
      <c r="AV139" s="14" t="s">
        <v>168</v>
      </c>
      <c r="AW139" s="14" t="s">
        <v>37</v>
      </c>
      <c r="AX139" s="14" t="s">
        <v>83</v>
      </c>
      <c r="AY139" s="220" t="s">
        <v>163</v>
      </c>
    </row>
    <row r="140" spans="1:65" s="2" customFormat="1" ht="24.15" customHeight="1">
      <c r="A140" s="34"/>
      <c r="B140" s="35"/>
      <c r="C140" s="166" t="s">
        <v>218</v>
      </c>
      <c r="D140" s="166" t="s">
        <v>164</v>
      </c>
      <c r="E140" s="167" t="s">
        <v>298</v>
      </c>
      <c r="F140" s="168" t="s">
        <v>299</v>
      </c>
      <c r="G140" s="169" t="s">
        <v>265</v>
      </c>
      <c r="H140" s="170">
        <v>269.5</v>
      </c>
      <c r="I140" s="171"/>
      <c r="J140" s="172">
        <f>ROUND(I140*H140,2)</f>
        <v>0</v>
      </c>
      <c r="K140" s="173"/>
      <c r="L140" s="39"/>
      <c r="M140" s="174" t="s">
        <v>19</v>
      </c>
      <c r="N140" s="175" t="s">
        <v>46</v>
      </c>
      <c r="O140" s="64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8" t="s">
        <v>168</v>
      </c>
      <c r="AT140" s="178" t="s">
        <v>164</v>
      </c>
      <c r="AU140" s="178" t="s">
        <v>85</v>
      </c>
      <c r="AY140" s="17" t="s">
        <v>163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7" t="s">
        <v>83</v>
      </c>
      <c r="BK140" s="179">
        <f>ROUND(I140*H140,2)</f>
        <v>0</v>
      </c>
      <c r="BL140" s="17" t="s">
        <v>168</v>
      </c>
      <c r="BM140" s="178" t="s">
        <v>660</v>
      </c>
    </row>
    <row r="141" spans="1:47" s="2" customFormat="1" ht="12">
      <c r="A141" s="34"/>
      <c r="B141" s="35"/>
      <c r="C141" s="36"/>
      <c r="D141" s="197" t="s">
        <v>267</v>
      </c>
      <c r="E141" s="36"/>
      <c r="F141" s="198" t="s">
        <v>301</v>
      </c>
      <c r="G141" s="36"/>
      <c r="H141" s="36"/>
      <c r="I141" s="182"/>
      <c r="J141" s="36"/>
      <c r="K141" s="36"/>
      <c r="L141" s="39"/>
      <c r="M141" s="183"/>
      <c r="N141" s="184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267</v>
      </c>
      <c r="AU141" s="17" t="s">
        <v>85</v>
      </c>
    </row>
    <row r="142" spans="1:47" s="2" customFormat="1" ht="19.2">
      <c r="A142" s="34"/>
      <c r="B142" s="35"/>
      <c r="C142" s="36"/>
      <c r="D142" s="180" t="s">
        <v>170</v>
      </c>
      <c r="E142" s="36"/>
      <c r="F142" s="181" t="s">
        <v>608</v>
      </c>
      <c r="G142" s="36"/>
      <c r="H142" s="36"/>
      <c r="I142" s="182"/>
      <c r="J142" s="36"/>
      <c r="K142" s="36"/>
      <c r="L142" s="39"/>
      <c r="M142" s="183"/>
      <c r="N142" s="184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170</v>
      </c>
      <c r="AU142" s="17" t="s">
        <v>85</v>
      </c>
    </row>
    <row r="143" spans="2:51" s="13" customFormat="1" ht="12">
      <c r="B143" s="199"/>
      <c r="C143" s="200"/>
      <c r="D143" s="180" t="s">
        <v>269</v>
      </c>
      <c r="E143" s="201" t="s">
        <v>19</v>
      </c>
      <c r="F143" s="202" t="s">
        <v>638</v>
      </c>
      <c r="G143" s="200"/>
      <c r="H143" s="203">
        <v>16.5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269</v>
      </c>
      <c r="AU143" s="209" t="s">
        <v>85</v>
      </c>
      <c r="AV143" s="13" t="s">
        <v>85</v>
      </c>
      <c r="AW143" s="13" t="s">
        <v>37</v>
      </c>
      <c r="AX143" s="13" t="s">
        <v>75</v>
      </c>
      <c r="AY143" s="209" t="s">
        <v>163</v>
      </c>
    </row>
    <row r="144" spans="2:51" s="13" customFormat="1" ht="12">
      <c r="B144" s="199"/>
      <c r="C144" s="200"/>
      <c r="D144" s="180" t="s">
        <v>269</v>
      </c>
      <c r="E144" s="201" t="s">
        <v>19</v>
      </c>
      <c r="F144" s="202" t="s">
        <v>639</v>
      </c>
      <c r="G144" s="200"/>
      <c r="H144" s="203">
        <v>99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269</v>
      </c>
      <c r="AU144" s="209" t="s">
        <v>85</v>
      </c>
      <c r="AV144" s="13" t="s">
        <v>85</v>
      </c>
      <c r="AW144" s="13" t="s">
        <v>37</v>
      </c>
      <c r="AX144" s="13" t="s">
        <v>75</v>
      </c>
      <c r="AY144" s="209" t="s">
        <v>163</v>
      </c>
    </row>
    <row r="145" spans="2:51" s="13" customFormat="1" ht="12">
      <c r="B145" s="199"/>
      <c r="C145" s="200"/>
      <c r="D145" s="180" t="s">
        <v>269</v>
      </c>
      <c r="E145" s="201" t="s">
        <v>19</v>
      </c>
      <c r="F145" s="202" t="s">
        <v>640</v>
      </c>
      <c r="G145" s="200"/>
      <c r="H145" s="203">
        <v>11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269</v>
      </c>
      <c r="AU145" s="209" t="s">
        <v>85</v>
      </c>
      <c r="AV145" s="13" t="s">
        <v>85</v>
      </c>
      <c r="AW145" s="13" t="s">
        <v>37</v>
      </c>
      <c r="AX145" s="13" t="s">
        <v>75</v>
      </c>
      <c r="AY145" s="209" t="s">
        <v>163</v>
      </c>
    </row>
    <row r="146" spans="2:51" s="13" customFormat="1" ht="12">
      <c r="B146" s="199"/>
      <c r="C146" s="200"/>
      <c r="D146" s="180" t="s">
        <v>269</v>
      </c>
      <c r="E146" s="201" t="s">
        <v>19</v>
      </c>
      <c r="F146" s="202" t="s">
        <v>641</v>
      </c>
      <c r="G146" s="200"/>
      <c r="H146" s="203">
        <v>16.5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269</v>
      </c>
      <c r="AU146" s="209" t="s">
        <v>85</v>
      </c>
      <c r="AV146" s="13" t="s">
        <v>85</v>
      </c>
      <c r="AW146" s="13" t="s">
        <v>37</v>
      </c>
      <c r="AX146" s="13" t="s">
        <v>75</v>
      </c>
      <c r="AY146" s="209" t="s">
        <v>163</v>
      </c>
    </row>
    <row r="147" spans="2:51" s="13" customFormat="1" ht="12">
      <c r="B147" s="199"/>
      <c r="C147" s="200"/>
      <c r="D147" s="180" t="s">
        <v>269</v>
      </c>
      <c r="E147" s="201" t="s">
        <v>19</v>
      </c>
      <c r="F147" s="202" t="s">
        <v>642</v>
      </c>
      <c r="G147" s="200"/>
      <c r="H147" s="203">
        <v>44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269</v>
      </c>
      <c r="AU147" s="209" t="s">
        <v>85</v>
      </c>
      <c r="AV147" s="13" t="s">
        <v>85</v>
      </c>
      <c r="AW147" s="13" t="s">
        <v>37</v>
      </c>
      <c r="AX147" s="13" t="s">
        <v>75</v>
      </c>
      <c r="AY147" s="209" t="s">
        <v>163</v>
      </c>
    </row>
    <row r="148" spans="2:51" s="13" customFormat="1" ht="12">
      <c r="B148" s="199"/>
      <c r="C148" s="200"/>
      <c r="D148" s="180" t="s">
        <v>269</v>
      </c>
      <c r="E148" s="201" t="s">
        <v>19</v>
      </c>
      <c r="F148" s="202" t="s">
        <v>643</v>
      </c>
      <c r="G148" s="200"/>
      <c r="H148" s="203">
        <v>66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269</v>
      </c>
      <c r="AU148" s="209" t="s">
        <v>85</v>
      </c>
      <c r="AV148" s="13" t="s">
        <v>85</v>
      </c>
      <c r="AW148" s="13" t="s">
        <v>37</v>
      </c>
      <c r="AX148" s="13" t="s">
        <v>75</v>
      </c>
      <c r="AY148" s="209" t="s">
        <v>163</v>
      </c>
    </row>
    <row r="149" spans="2:51" s="13" customFormat="1" ht="12">
      <c r="B149" s="199"/>
      <c r="C149" s="200"/>
      <c r="D149" s="180" t="s">
        <v>269</v>
      </c>
      <c r="E149" s="201" t="s">
        <v>19</v>
      </c>
      <c r="F149" s="202" t="s">
        <v>644</v>
      </c>
      <c r="G149" s="200"/>
      <c r="H149" s="203">
        <v>16.5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269</v>
      </c>
      <c r="AU149" s="209" t="s">
        <v>85</v>
      </c>
      <c r="AV149" s="13" t="s">
        <v>85</v>
      </c>
      <c r="AW149" s="13" t="s">
        <v>37</v>
      </c>
      <c r="AX149" s="13" t="s">
        <v>75</v>
      </c>
      <c r="AY149" s="209" t="s">
        <v>163</v>
      </c>
    </row>
    <row r="150" spans="2:51" s="14" customFormat="1" ht="12">
      <c r="B150" s="210"/>
      <c r="C150" s="211"/>
      <c r="D150" s="180" t="s">
        <v>269</v>
      </c>
      <c r="E150" s="212" t="s">
        <v>19</v>
      </c>
      <c r="F150" s="213" t="s">
        <v>271</v>
      </c>
      <c r="G150" s="211"/>
      <c r="H150" s="214">
        <v>269.5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269</v>
      </c>
      <c r="AU150" s="220" t="s">
        <v>85</v>
      </c>
      <c r="AV150" s="14" t="s">
        <v>168</v>
      </c>
      <c r="AW150" s="14" t="s">
        <v>37</v>
      </c>
      <c r="AX150" s="14" t="s">
        <v>83</v>
      </c>
      <c r="AY150" s="220" t="s">
        <v>163</v>
      </c>
    </row>
    <row r="151" spans="1:65" s="2" customFormat="1" ht="24.15" customHeight="1">
      <c r="A151" s="34"/>
      <c r="B151" s="35"/>
      <c r="C151" s="166" t="s">
        <v>223</v>
      </c>
      <c r="D151" s="166" t="s">
        <v>164</v>
      </c>
      <c r="E151" s="167" t="s">
        <v>453</v>
      </c>
      <c r="F151" s="168" t="s">
        <v>454</v>
      </c>
      <c r="G151" s="169" t="s">
        <v>265</v>
      </c>
      <c r="H151" s="170">
        <v>772.75</v>
      </c>
      <c r="I151" s="171"/>
      <c r="J151" s="172">
        <f>ROUND(I151*H151,2)</f>
        <v>0</v>
      </c>
      <c r="K151" s="173"/>
      <c r="L151" s="39"/>
      <c r="M151" s="174" t="s">
        <v>19</v>
      </c>
      <c r="N151" s="175" t="s">
        <v>46</v>
      </c>
      <c r="O151" s="64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8" t="s">
        <v>168</v>
      </c>
      <c r="AT151" s="178" t="s">
        <v>164</v>
      </c>
      <c r="AU151" s="178" t="s">
        <v>85</v>
      </c>
      <c r="AY151" s="17" t="s">
        <v>163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7" t="s">
        <v>83</v>
      </c>
      <c r="BK151" s="179">
        <f>ROUND(I151*H151,2)</f>
        <v>0</v>
      </c>
      <c r="BL151" s="17" t="s">
        <v>168</v>
      </c>
      <c r="BM151" s="178" t="s">
        <v>661</v>
      </c>
    </row>
    <row r="152" spans="1:47" s="2" customFormat="1" ht="12">
      <c r="A152" s="34"/>
      <c r="B152" s="35"/>
      <c r="C152" s="36"/>
      <c r="D152" s="197" t="s">
        <v>267</v>
      </c>
      <c r="E152" s="36"/>
      <c r="F152" s="198" t="s">
        <v>456</v>
      </c>
      <c r="G152" s="36"/>
      <c r="H152" s="36"/>
      <c r="I152" s="182"/>
      <c r="J152" s="36"/>
      <c r="K152" s="36"/>
      <c r="L152" s="39"/>
      <c r="M152" s="183"/>
      <c r="N152" s="184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267</v>
      </c>
      <c r="AU152" s="17" t="s">
        <v>85</v>
      </c>
    </row>
    <row r="153" spans="2:51" s="13" customFormat="1" ht="12">
      <c r="B153" s="199"/>
      <c r="C153" s="200"/>
      <c r="D153" s="180" t="s">
        <v>269</v>
      </c>
      <c r="E153" s="201" t="s">
        <v>19</v>
      </c>
      <c r="F153" s="202" t="s">
        <v>646</v>
      </c>
      <c r="G153" s="200"/>
      <c r="H153" s="203">
        <v>46.5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269</v>
      </c>
      <c r="AU153" s="209" t="s">
        <v>85</v>
      </c>
      <c r="AV153" s="13" t="s">
        <v>85</v>
      </c>
      <c r="AW153" s="13" t="s">
        <v>37</v>
      </c>
      <c r="AX153" s="13" t="s">
        <v>75</v>
      </c>
      <c r="AY153" s="209" t="s">
        <v>163</v>
      </c>
    </row>
    <row r="154" spans="2:51" s="13" customFormat="1" ht="12">
      <c r="B154" s="199"/>
      <c r="C154" s="200"/>
      <c r="D154" s="180" t="s">
        <v>269</v>
      </c>
      <c r="E154" s="201" t="s">
        <v>19</v>
      </c>
      <c r="F154" s="202" t="s">
        <v>647</v>
      </c>
      <c r="G154" s="200"/>
      <c r="H154" s="203">
        <v>284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269</v>
      </c>
      <c r="AU154" s="209" t="s">
        <v>85</v>
      </c>
      <c r="AV154" s="13" t="s">
        <v>85</v>
      </c>
      <c r="AW154" s="13" t="s">
        <v>37</v>
      </c>
      <c r="AX154" s="13" t="s">
        <v>75</v>
      </c>
      <c r="AY154" s="209" t="s">
        <v>163</v>
      </c>
    </row>
    <row r="155" spans="2:51" s="13" customFormat="1" ht="12">
      <c r="B155" s="199"/>
      <c r="C155" s="200"/>
      <c r="D155" s="180" t="s">
        <v>269</v>
      </c>
      <c r="E155" s="201" t="s">
        <v>19</v>
      </c>
      <c r="F155" s="202" t="s">
        <v>648</v>
      </c>
      <c r="G155" s="200"/>
      <c r="H155" s="203">
        <v>43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269</v>
      </c>
      <c r="AU155" s="209" t="s">
        <v>85</v>
      </c>
      <c r="AV155" s="13" t="s">
        <v>85</v>
      </c>
      <c r="AW155" s="13" t="s">
        <v>37</v>
      </c>
      <c r="AX155" s="13" t="s">
        <v>75</v>
      </c>
      <c r="AY155" s="209" t="s">
        <v>163</v>
      </c>
    </row>
    <row r="156" spans="2:51" s="13" customFormat="1" ht="12">
      <c r="B156" s="199"/>
      <c r="C156" s="200"/>
      <c r="D156" s="180" t="s">
        <v>269</v>
      </c>
      <c r="E156" s="201" t="s">
        <v>19</v>
      </c>
      <c r="F156" s="202" t="s">
        <v>649</v>
      </c>
      <c r="G156" s="200"/>
      <c r="H156" s="203">
        <v>42.75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269</v>
      </c>
      <c r="AU156" s="209" t="s">
        <v>85</v>
      </c>
      <c r="AV156" s="13" t="s">
        <v>85</v>
      </c>
      <c r="AW156" s="13" t="s">
        <v>37</v>
      </c>
      <c r="AX156" s="13" t="s">
        <v>75</v>
      </c>
      <c r="AY156" s="209" t="s">
        <v>163</v>
      </c>
    </row>
    <row r="157" spans="2:51" s="13" customFormat="1" ht="12">
      <c r="B157" s="199"/>
      <c r="C157" s="200"/>
      <c r="D157" s="180" t="s">
        <v>269</v>
      </c>
      <c r="E157" s="201" t="s">
        <v>19</v>
      </c>
      <c r="F157" s="202" t="s">
        <v>650</v>
      </c>
      <c r="G157" s="200"/>
      <c r="H157" s="203">
        <v>124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269</v>
      </c>
      <c r="AU157" s="209" t="s">
        <v>85</v>
      </c>
      <c r="AV157" s="13" t="s">
        <v>85</v>
      </c>
      <c r="AW157" s="13" t="s">
        <v>37</v>
      </c>
      <c r="AX157" s="13" t="s">
        <v>75</v>
      </c>
      <c r="AY157" s="209" t="s">
        <v>163</v>
      </c>
    </row>
    <row r="158" spans="2:51" s="13" customFormat="1" ht="12">
      <c r="B158" s="199"/>
      <c r="C158" s="200"/>
      <c r="D158" s="180" t="s">
        <v>269</v>
      </c>
      <c r="E158" s="201" t="s">
        <v>19</v>
      </c>
      <c r="F158" s="202" t="s">
        <v>651</v>
      </c>
      <c r="G158" s="200"/>
      <c r="H158" s="203">
        <v>186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269</v>
      </c>
      <c r="AU158" s="209" t="s">
        <v>85</v>
      </c>
      <c r="AV158" s="13" t="s">
        <v>85</v>
      </c>
      <c r="AW158" s="13" t="s">
        <v>37</v>
      </c>
      <c r="AX158" s="13" t="s">
        <v>75</v>
      </c>
      <c r="AY158" s="209" t="s">
        <v>163</v>
      </c>
    </row>
    <row r="159" spans="2:51" s="13" customFormat="1" ht="12">
      <c r="B159" s="199"/>
      <c r="C159" s="200"/>
      <c r="D159" s="180" t="s">
        <v>269</v>
      </c>
      <c r="E159" s="201" t="s">
        <v>19</v>
      </c>
      <c r="F159" s="202" t="s">
        <v>652</v>
      </c>
      <c r="G159" s="200"/>
      <c r="H159" s="203">
        <v>46.5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269</v>
      </c>
      <c r="AU159" s="209" t="s">
        <v>85</v>
      </c>
      <c r="AV159" s="13" t="s">
        <v>85</v>
      </c>
      <c r="AW159" s="13" t="s">
        <v>37</v>
      </c>
      <c r="AX159" s="13" t="s">
        <v>75</v>
      </c>
      <c r="AY159" s="209" t="s">
        <v>163</v>
      </c>
    </row>
    <row r="160" spans="2:51" s="14" customFormat="1" ht="12">
      <c r="B160" s="210"/>
      <c r="C160" s="211"/>
      <c r="D160" s="180" t="s">
        <v>269</v>
      </c>
      <c r="E160" s="212" t="s">
        <v>19</v>
      </c>
      <c r="F160" s="213" t="s">
        <v>271</v>
      </c>
      <c r="G160" s="211"/>
      <c r="H160" s="214">
        <v>772.75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269</v>
      </c>
      <c r="AU160" s="220" t="s">
        <v>85</v>
      </c>
      <c r="AV160" s="14" t="s">
        <v>168</v>
      </c>
      <c r="AW160" s="14" t="s">
        <v>37</v>
      </c>
      <c r="AX160" s="14" t="s">
        <v>83</v>
      </c>
      <c r="AY160" s="220" t="s">
        <v>163</v>
      </c>
    </row>
    <row r="161" spans="1:65" s="2" customFormat="1" ht="24.15" customHeight="1">
      <c r="A161" s="34"/>
      <c r="B161" s="35"/>
      <c r="C161" s="166" t="s">
        <v>233</v>
      </c>
      <c r="D161" s="166" t="s">
        <v>164</v>
      </c>
      <c r="E161" s="167" t="s">
        <v>611</v>
      </c>
      <c r="F161" s="168" t="s">
        <v>612</v>
      </c>
      <c r="G161" s="169" t="s">
        <v>285</v>
      </c>
      <c r="H161" s="170">
        <v>974.5</v>
      </c>
      <c r="I161" s="171"/>
      <c r="J161" s="172">
        <f>ROUND(I161*H161,2)</f>
        <v>0</v>
      </c>
      <c r="K161" s="173"/>
      <c r="L161" s="39"/>
      <c r="M161" s="174" t="s">
        <v>19</v>
      </c>
      <c r="N161" s="175" t="s">
        <v>46</v>
      </c>
      <c r="O161" s="64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8" t="s">
        <v>168</v>
      </c>
      <c r="AT161" s="178" t="s">
        <v>164</v>
      </c>
      <c r="AU161" s="178" t="s">
        <v>85</v>
      </c>
      <c r="AY161" s="17" t="s">
        <v>163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7" t="s">
        <v>83</v>
      </c>
      <c r="BK161" s="179">
        <f>ROUND(I161*H161,2)</f>
        <v>0</v>
      </c>
      <c r="BL161" s="17" t="s">
        <v>168</v>
      </c>
      <c r="BM161" s="178" t="s">
        <v>662</v>
      </c>
    </row>
    <row r="162" spans="1:47" s="2" customFormat="1" ht="12">
      <c r="A162" s="34"/>
      <c r="B162" s="35"/>
      <c r="C162" s="36"/>
      <c r="D162" s="197" t="s">
        <v>267</v>
      </c>
      <c r="E162" s="36"/>
      <c r="F162" s="198" t="s">
        <v>614</v>
      </c>
      <c r="G162" s="36"/>
      <c r="H162" s="36"/>
      <c r="I162" s="182"/>
      <c r="J162" s="36"/>
      <c r="K162" s="36"/>
      <c r="L162" s="39"/>
      <c r="M162" s="183"/>
      <c r="N162" s="184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267</v>
      </c>
      <c r="AU162" s="17" t="s">
        <v>85</v>
      </c>
    </row>
    <row r="163" spans="1:47" s="2" customFormat="1" ht="19.2">
      <c r="A163" s="34"/>
      <c r="B163" s="35"/>
      <c r="C163" s="36"/>
      <c r="D163" s="180" t="s">
        <v>170</v>
      </c>
      <c r="E163" s="36"/>
      <c r="F163" s="181" t="s">
        <v>663</v>
      </c>
      <c r="G163" s="36"/>
      <c r="H163" s="36"/>
      <c r="I163" s="182"/>
      <c r="J163" s="36"/>
      <c r="K163" s="36"/>
      <c r="L163" s="39"/>
      <c r="M163" s="183"/>
      <c r="N163" s="184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170</v>
      </c>
      <c r="AU163" s="17" t="s">
        <v>85</v>
      </c>
    </row>
    <row r="164" spans="2:51" s="13" customFormat="1" ht="12">
      <c r="B164" s="199"/>
      <c r="C164" s="200"/>
      <c r="D164" s="180" t="s">
        <v>269</v>
      </c>
      <c r="E164" s="201" t="s">
        <v>19</v>
      </c>
      <c r="F164" s="202" t="s">
        <v>664</v>
      </c>
      <c r="G164" s="200"/>
      <c r="H164" s="203">
        <v>60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269</v>
      </c>
      <c r="AU164" s="209" t="s">
        <v>85</v>
      </c>
      <c r="AV164" s="13" t="s">
        <v>85</v>
      </c>
      <c r="AW164" s="13" t="s">
        <v>37</v>
      </c>
      <c r="AX164" s="13" t="s">
        <v>75</v>
      </c>
      <c r="AY164" s="209" t="s">
        <v>163</v>
      </c>
    </row>
    <row r="165" spans="2:51" s="13" customFormat="1" ht="12">
      <c r="B165" s="199"/>
      <c r="C165" s="200"/>
      <c r="D165" s="180" t="s">
        <v>269</v>
      </c>
      <c r="E165" s="201" t="s">
        <v>19</v>
      </c>
      <c r="F165" s="202" t="s">
        <v>665</v>
      </c>
      <c r="G165" s="200"/>
      <c r="H165" s="203">
        <v>370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269</v>
      </c>
      <c r="AU165" s="209" t="s">
        <v>85</v>
      </c>
      <c r="AV165" s="13" t="s">
        <v>85</v>
      </c>
      <c r="AW165" s="13" t="s">
        <v>37</v>
      </c>
      <c r="AX165" s="13" t="s">
        <v>75</v>
      </c>
      <c r="AY165" s="209" t="s">
        <v>163</v>
      </c>
    </row>
    <row r="166" spans="2:51" s="13" customFormat="1" ht="12">
      <c r="B166" s="199"/>
      <c r="C166" s="200"/>
      <c r="D166" s="180" t="s">
        <v>269</v>
      </c>
      <c r="E166" s="201" t="s">
        <v>19</v>
      </c>
      <c r="F166" s="202" t="s">
        <v>631</v>
      </c>
      <c r="G166" s="200"/>
      <c r="H166" s="203">
        <v>32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269</v>
      </c>
      <c r="AU166" s="209" t="s">
        <v>85</v>
      </c>
      <c r="AV166" s="13" t="s">
        <v>85</v>
      </c>
      <c r="AW166" s="13" t="s">
        <v>37</v>
      </c>
      <c r="AX166" s="13" t="s">
        <v>75</v>
      </c>
      <c r="AY166" s="209" t="s">
        <v>163</v>
      </c>
    </row>
    <row r="167" spans="2:51" s="13" customFormat="1" ht="12">
      <c r="B167" s="199"/>
      <c r="C167" s="200"/>
      <c r="D167" s="180" t="s">
        <v>269</v>
      </c>
      <c r="E167" s="201" t="s">
        <v>19</v>
      </c>
      <c r="F167" s="202" t="s">
        <v>666</v>
      </c>
      <c r="G167" s="200"/>
      <c r="H167" s="203">
        <v>52.5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269</v>
      </c>
      <c r="AU167" s="209" t="s">
        <v>85</v>
      </c>
      <c r="AV167" s="13" t="s">
        <v>85</v>
      </c>
      <c r="AW167" s="13" t="s">
        <v>37</v>
      </c>
      <c r="AX167" s="13" t="s">
        <v>75</v>
      </c>
      <c r="AY167" s="209" t="s">
        <v>163</v>
      </c>
    </row>
    <row r="168" spans="2:51" s="13" customFormat="1" ht="12">
      <c r="B168" s="199"/>
      <c r="C168" s="200"/>
      <c r="D168" s="180" t="s">
        <v>269</v>
      </c>
      <c r="E168" s="201" t="s">
        <v>19</v>
      </c>
      <c r="F168" s="202" t="s">
        <v>667</v>
      </c>
      <c r="G168" s="200"/>
      <c r="H168" s="203">
        <v>160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269</v>
      </c>
      <c r="AU168" s="209" t="s">
        <v>85</v>
      </c>
      <c r="AV168" s="13" t="s">
        <v>85</v>
      </c>
      <c r="AW168" s="13" t="s">
        <v>37</v>
      </c>
      <c r="AX168" s="13" t="s">
        <v>75</v>
      </c>
      <c r="AY168" s="209" t="s">
        <v>163</v>
      </c>
    </row>
    <row r="169" spans="2:51" s="13" customFormat="1" ht="12">
      <c r="B169" s="199"/>
      <c r="C169" s="200"/>
      <c r="D169" s="180" t="s">
        <v>269</v>
      </c>
      <c r="E169" s="201" t="s">
        <v>19</v>
      </c>
      <c r="F169" s="202" t="s">
        <v>668</v>
      </c>
      <c r="G169" s="200"/>
      <c r="H169" s="203">
        <v>240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269</v>
      </c>
      <c r="AU169" s="209" t="s">
        <v>85</v>
      </c>
      <c r="AV169" s="13" t="s">
        <v>85</v>
      </c>
      <c r="AW169" s="13" t="s">
        <v>37</v>
      </c>
      <c r="AX169" s="13" t="s">
        <v>75</v>
      </c>
      <c r="AY169" s="209" t="s">
        <v>163</v>
      </c>
    </row>
    <row r="170" spans="2:51" s="13" customFormat="1" ht="12">
      <c r="B170" s="199"/>
      <c r="C170" s="200"/>
      <c r="D170" s="180" t="s">
        <v>269</v>
      </c>
      <c r="E170" s="201" t="s">
        <v>19</v>
      </c>
      <c r="F170" s="202" t="s">
        <v>669</v>
      </c>
      <c r="G170" s="200"/>
      <c r="H170" s="203">
        <v>60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269</v>
      </c>
      <c r="AU170" s="209" t="s">
        <v>85</v>
      </c>
      <c r="AV170" s="13" t="s">
        <v>85</v>
      </c>
      <c r="AW170" s="13" t="s">
        <v>37</v>
      </c>
      <c r="AX170" s="13" t="s">
        <v>75</v>
      </c>
      <c r="AY170" s="209" t="s">
        <v>163</v>
      </c>
    </row>
    <row r="171" spans="2:51" s="14" customFormat="1" ht="12">
      <c r="B171" s="210"/>
      <c r="C171" s="211"/>
      <c r="D171" s="180" t="s">
        <v>269</v>
      </c>
      <c r="E171" s="212" t="s">
        <v>19</v>
      </c>
      <c r="F171" s="213" t="s">
        <v>271</v>
      </c>
      <c r="G171" s="211"/>
      <c r="H171" s="214">
        <v>974.5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269</v>
      </c>
      <c r="AU171" s="220" t="s">
        <v>85</v>
      </c>
      <c r="AV171" s="14" t="s">
        <v>168</v>
      </c>
      <c r="AW171" s="14" t="s">
        <v>37</v>
      </c>
      <c r="AX171" s="14" t="s">
        <v>83</v>
      </c>
      <c r="AY171" s="220" t="s">
        <v>163</v>
      </c>
    </row>
    <row r="172" spans="1:65" s="2" customFormat="1" ht="16.5" customHeight="1">
      <c r="A172" s="34"/>
      <c r="B172" s="35"/>
      <c r="C172" s="166" t="s">
        <v>237</v>
      </c>
      <c r="D172" s="166" t="s">
        <v>164</v>
      </c>
      <c r="E172" s="167" t="s">
        <v>457</v>
      </c>
      <c r="F172" s="168" t="s">
        <v>458</v>
      </c>
      <c r="G172" s="169" t="s">
        <v>265</v>
      </c>
      <c r="H172" s="170">
        <v>772.75</v>
      </c>
      <c r="I172" s="171"/>
      <c r="J172" s="172">
        <f>ROUND(I172*H172,2)</f>
        <v>0</v>
      </c>
      <c r="K172" s="173"/>
      <c r="L172" s="39"/>
      <c r="M172" s="174" t="s">
        <v>19</v>
      </c>
      <c r="N172" s="175" t="s">
        <v>46</v>
      </c>
      <c r="O172" s="64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8" t="s">
        <v>168</v>
      </c>
      <c r="AT172" s="178" t="s">
        <v>164</v>
      </c>
      <c r="AU172" s="178" t="s">
        <v>85</v>
      </c>
      <c r="AY172" s="17" t="s">
        <v>163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7" t="s">
        <v>83</v>
      </c>
      <c r="BK172" s="179">
        <f>ROUND(I172*H172,2)</f>
        <v>0</v>
      </c>
      <c r="BL172" s="17" t="s">
        <v>168</v>
      </c>
      <c r="BM172" s="178" t="s">
        <v>670</v>
      </c>
    </row>
    <row r="173" spans="2:51" s="13" customFormat="1" ht="12">
      <c r="B173" s="199"/>
      <c r="C173" s="200"/>
      <c r="D173" s="180" t="s">
        <v>269</v>
      </c>
      <c r="E173" s="201" t="s">
        <v>19</v>
      </c>
      <c r="F173" s="202" t="s">
        <v>646</v>
      </c>
      <c r="G173" s="200"/>
      <c r="H173" s="203">
        <v>46.5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269</v>
      </c>
      <c r="AU173" s="209" t="s">
        <v>85</v>
      </c>
      <c r="AV173" s="13" t="s">
        <v>85</v>
      </c>
      <c r="AW173" s="13" t="s">
        <v>37</v>
      </c>
      <c r="AX173" s="13" t="s">
        <v>75</v>
      </c>
      <c r="AY173" s="209" t="s">
        <v>163</v>
      </c>
    </row>
    <row r="174" spans="2:51" s="13" customFormat="1" ht="12">
      <c r="B174" s="199"/>
      <c r="C174" s="200"/>
      <c r="D174" s="180" t="s">
        <v>269</v>
      </c>
      <c r="E174" s="201" t="s">
        <v>19</v>
      </c>
      <c r="F174" s="202" t="s">
        <v>647</v>
      </c>
      <c r="G174" s="200"/>
      <c r="H174" s="203">
        <v>284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269</v>
      </c>
      <c r="AU174" s="209" t="s">
        <v>85</v>
      </c>
      <c r="AV174" s="13" t="s">
        <v>85</v>
      </c>
      <c r="AW174" s="13" t="s">
        <v>37</v>
      </c>
      <c r="AX174" s="13" t="s">
        <v>75</v>
      </c>
      <c r="AY174" s="209" t="s">
        <v>163</v>
      </c>
    </row>
    <row r="175" spans="2:51" s="13" customFormat="1" ht="12">
      <c r="B175" s="199"/>
      <c r="C175" s="200"/>
      <c r="D175" s="180" t="s">
        <v>269</v>
      </c>
      <c r="E175" s="201" t="s">
        <v>19</v>
      </c>
      <c r="F175" s="202" t="s">
        <v>648</v>
      </c>
      <c r="G175" s="200"/>
      <c r="H175" s="203">
        <v>43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269</v>
      </c>
      <c r="AU175" s="209" t="s">
        <v>85</v>
      </c>
      <c r="AV175" s="13" t="s">
        <v>85</v>
      </c>
      <c r="AW175" s="13" t="s">
        <v>37</v>
      </c>
      <c r="AX175" s="13" t="s">
        <v>75</v>
      </c>
      <c r="AY175" s="209" t="s">
        <v>163</v>
      </c>
    </row>
    <row r="176" spans="2:51" s="13" customFormat="1" ht="12">
      <c r="B176" s="199"/>
      <c r="C176" s="200"/>
      <c r="D176" s="180" t="s">
        <v>269</v>
      </c>
      <c r="E176" s="201" t="s">
        <v>19</v>
      </c>
      <c r="F176" s="202" t="s">
        <v>649</v>
      </c>
      <c r="G176" s="200"/>
      <c r="H176" s="203">
        <v>42.75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269</v>
      </c>
      <c r="AU176" s="209" t="s">
        <v>85</v>
      </c>
      <c r="AV176" s="13" t="s">
        <v>85</v>
      </c>
      <c r="AW176" s="13" t="s">
        <v>37</v>
      </c>
      <c r="AX176" s="13" t="s">
        <v>75</v>
      </c>
      <c r="AY176" s="209" t="s">
        <v>163</v>
      </c>
    </row>
    <row r="177" spans="2:51" s="13" customFormat="1" ht="12">
      <c r="B177" s="199"/>
      <c r="C177" s="200"/>
      <c r="D177" s="180" t="s">
        <v>269</v>
      </c>
      <c r="E177" s="201" t="s">
        <v>19</v>
      </c>
      <c r="F177" s="202" t="s">
        <v>650</v>
      </c>
      <c r="G177" s="200"/>
      <c r="H177" s="203">
        <v>124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269</v>
      </c>
      <c r="AU177" s="209" t="s">
        <v>85</v>
      </c>
      <c r="AV177" s="13" t="s">
        <v>85</v>
      </c>
      <c r="AW177" s="13" t="s">
        <v>37</v>
      </c>
      <c r="AX177" s="13" t="s">
        <v>75</v>
      </c>
      <c r="AY177" s="209" t="s">
        <v>163</v>
      </c>
    </row>
    <row r="178" spans="2:51" s="13" customFormat="1" ht="12">
      <c r="B178" s="199"/>
      <c r="C178" s="200"/>
      <c r="D178" s="180" t="s">
        <v>269</v>
      </c>
      <c r="E178" s="201" t="s">
        <v>19</v>
      </c>
      <c r="F178" s="202" t="s">
        <v>651</v>
      </c>
      <c r="G178" s="200"/>
      <c r="H178" s="203">
        <v>186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269</v>
      </c>
      <c r="AU178" s="209" t="s">
        <v>85</v>
      </c>
      <c r="AV178" s="13" t="s">
        <v>85</v>
      </c>
      <c r="AW178" s="13" t="s">
        <v>37</v>
      </c>
      <c r="AX178" s="13" t="s">
        <v>75</v>
      </c>
      <c r="AY178" s="209" t="s">
        <v>163</v>
      </c>
    </row>
    <row r="179" spans="2:51" s="13" customFormat="1" ht="12">
      <c r="B179" s="199"/>
      <c r="C179" s="200"/>
      <c r="D179" s="180" t="s">
        <v>269</v>
      </c>
      <c r="E179" s="201" t="s">
        <v>19</v>
      </c>
      <c r="F179" s="202" t="s">
        <v>652</v>
      </c>
      <c r="G179" s="200"/>
      <c r="H179" s="203">
        <v>46.5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269</v>
      </c>
      <c r="AU179" s="209" t="s">
        <v>85</v>
      </c>
      <c r="AV179" s="13" t="s">
        <v>85</v>
      </c>
      <c r="AW179" s="13" t="s">
        <v>37</v>
      </c>
      <c r="AX179" s="13" t="s">
        <v>75</v>
      </c>
      <c r="AY179" s="209" t="s">
        <v>163</v>
      </c>
    </row>
    <row r="180" spans="2:51" s="14" customFormat="1" ht="12">
      <c r="B180" s="210"/>
      <c r="C180" s="211"/>
      <c r="D180" s="180" t="s">
        <v>269</v>
      </c>
      <c r="E180" s="212" t="s">
        <v>19</v>
      </c>
      <c r="F180" s="213" t="s">
        <v>271</v>
      </c>
      <c r="G180" s="211"/>
      <c r="H180" s="214">
        <v>772.75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269</v>
      </c>
      <c r="AU180" s="220" t="s">
        <v>85</v>
      </c>
      <c r="AV180" s="14" t="s">
        <v>168</v>
      </c>
      <c r="AW180" s="14" t="s">
        <v>37</v>
      </c>
      <c r="AX180" s="14" t="s">
        <v>83</v>
      </c>
      <c r="AY180" s="220" t="s">
        <v>163</v>
      </c>
    </row>
    <row r="181" spans="2:63" s="11" customFormat="1" ht="22.95" customHeight="1">
      <c r="B181" s="152"/>
      <c r="C181" s="153"/>
      <c r="D181" s="154" t="s">
        <v>74</v>
      </c>
      <c r="E181" s="195" t="s">
        <v>168</v>
      </c>
      <c r="F181" s="195" t="s">
        <v>350</v>
      </c>
      <c r="G181" s="153"/>
      <c r="H181" s="153"/>
      <c r="I181" s="156"/>
      <c r="J181" s="196">
        <f>BK181</f>
        <v>0</v>
      </c>
      <c r="K181" s="153"/>
      <c r="L181" s="158"/>
      <c r="M181" s="159"/>
      <c r="N181" s="160"/>
      <c r="O181" s="160"/>
      <c r="P181" s="161">
        <f>SUM(P182:P211)</f>
        <v>0</v>
      </c>
      <c r="Q181" s="160"/>
      <c r="R181" s="161">
        <f>SUM(R182:R211)</f>
        <v>1110.109</v>
      </c>
      <c r="S181" s="160"/>
      <c r="T181" s="162">
        <f>SUM(T182:T211)</f>
        <v>0</v>
      </c>
      <c r="AR181" s="163" t="s">
        <v>83</v>
      </c>
      <c r="AT181" s="164" t="s">
        <v>74</v>
      </c>
      <c r="AU181" s="164" t="s">
        <v>83</v>
      </c>
      <c r="AY181" s="163" t="s">
        <v>163</v>
      </c>
      <c r="BK181" s="165">
        <f>SUM(BK182:BK211)</f>
        <v>0</v>
      </c>
    </row>
    <row r="182" spans="1:65" s="2" customFormat="1" ht="24.15" customHeight="1">
      <c r="A182" s="34"/>
      <c r="B182" s="35"/>
      <c r="C182" s="166" t="s">
        <v>8</v>
      </c>
      <c r="D182" s="166" t="s">
        <v>164</v>
      </c>
      <c r="E182" s="167" t="s">
        <v>351</v>
      </c>
      <c r="F182" s="168" t="s">
        <v>352</v>
      </c>
      <c r="G182" s="169" t="s">
        <v>265</v>
      </c>
      <c r="H182" s="170">
        <v>554.5</v>
      </c>
      <c r="I182" s="171"/>
      <c r="J182" s="172">
        <f>ROUND(I182*H182,2)</f>
        <v>0</v>
      </c>
      <c r="K182" s="173"/>
      <c r="L182" s="39"/>
      <c r="M182" s="174" t="s">
        <v>19</v>
      </c>
      <c r="N182" s="175" t="s">
        <v>46</v>
      </c>
      <c r="O182" s="64"/>
      <c r="P182" s="176">
        <f>O182*H182</f>
        <v>0</v>
      </c>
      <c r="Q182" s="176">
        <v>2.002</v>
      </c>
      <c r="R182" s="176">
        <f>Q182*H182</f>
        <v>1110.109</v>
      </c>
      <c r="S182" s="176">
        <v>0</v>
      </c>
      <c r="T182" s="17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78" t="s">
        <v>168</v>
      </c>
      <c r="AT182" s="178" t="s">
        <v>164</v>
      </c>
      <c r="AU182" s="178" t="s">
        <v>85</v>
      </c>
      <c r="AY182" s="17" t="s">
        <v>163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7" t="s">
        <v>83</v>
      </c>
      <c r="BK182" s="179">
        <f>ROUND(I182*H182,2)</f>
        <v>0</v>
      </c>
      <c r="BL182" s="17" t="s">
        <v>168</v>
      </c>
      <c r="BM182" s="178" t="s">
        <v>671</v>
      </c>
    </row>
    <row r="183" spans="1:47" s="2" customFormat="1" ht="12">
      <c r="A183" s="34"/>
      <c r="B183" s="35"/>
      <c r="C183" s="36"/>
      <c r="D183" s="197" t="s">
        <v>267</v>
      </c>
      <c r="E183" s="36"/>
      <c r="F183" s="198" t="s">
        <v>354</v>
      </c>
      <c r="G183" s="36"/>
      <c r="H183" s="36"/>
      <c r="I183" s="182"/>
      <c r="J183" s="36"/>
      <c r="K183" s="36"/>
      <c r="L183" s="39"/>
      <c r="M183" s="183"/>
      <c r="N183" s="184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267</v>
      </c>
      <c r="AU183" s="17" t="s">
        <v>85</v>
      </c>
    </row>
    <row r="184" spans="1:47" s="2" customFormat="1" ht="19.2">
      <c r="A184" s="34"/>
      <c r="B184" s="35"/>
      <c r="C184" s="36"/>
      <c r="D184" s="180" t="s">
        <v>170</v>
      </c>
      <c r="E184" s="36"/>
      <c r="F184" s="181" t="s">
        <v>672</v>
      </c>
      <c r="G184" s="36"/>
      <c r="H184" s="36"/>
      <c r="I184" s="182"/>
      <c r="J184" s="36"/>
      <c r="K184" s="36"/>
      <c r="L184" s="39"/>
      <c r="M184" s="183"/>
      <c r="N184" s="184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170</v>
      </c>
      <c r="AU184" s="17" t="s">
        <v>85</v>
      </c>
    </row>
    <row r="185" spans="2:51" s="13" customFormat="1" ht="12">
      <c r="B185" s="199"/>
      <c r="C185" s="200"/>
      <c r="D185" s="180" t="s">
        <v>269</v>
      </c>
      <c r="E185" s="201" t="s">
        <v>19</v>
      </c>
      <c r="F185" s="202" t="s">
        <v>673</v>
      </c>
      <c r="G185" s="200"/>
      <c r="H185" s="203">
        <v>46.5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269</v>
      </c>
      <c r="AU185" s="209" t="s">
        <v>85</v>
      </c>
      <c r="AV185" s="13" t="s">
        <v>85</v>
      </c>
      <c r="AW185" s="13" t="s">
        <v>37</v>
      </c>
      <c r="AX185" s="13" t="s">
        <v>75</v>
      </c>
      <c r="AY185" s="209" t="s">
        <v>163</v>
      </c>
    </row>
    <row r="186" spans="2:51" s="13" customFormat="1" ht="12">
      <c r="B186" s="199"/>
      <c r="C186" s="200"/>
      <c r="D186" s="180" t="s">
        <v>269</v>
      </c>
      <c r="E186" s="201" t="s">
        <v>19</v>
      </c>
      <c r="F186" s="202" t="s">
        <v>674</v>
      </c>
      <c r="G186" s="200"/>
      <c r="H186" s="203">
        <v>179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269</v>
      </c>
      <c r="AU186" s="209" t="s">
        <v>85</v>
      </c>
      <c r="AV186" s="13" t="s">
        <v>85</v>
      </c>
      <c r="AW186" s="13" t="s">
        <v>37</v>
      </c>
      <c r="AX186" s="13" t="s">
        <v>75</v>
      </c>
      <c r="AY186" s="209" t="s">
        <v>163</v>
      </c>
    </row>
    <row r="187" spans="2:51" s="13" customFormat="1" ht="12">
      <c r="B187" s="199"/>
      <c r="C187" s="200"/>
      <c r="D187" s="180" t="s">
        <v>269</v>
      </c>
      <c r="E187" s="201" t="s">
        <v>19</v>
      </c>
      <c r="F187" s="202" t="s">
        <v>675</v>
      </c>
      <c r="G187" s="200"/>
      <c r="H187" s="203">
        <v>34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269</v>
      </c>
      <c r="AU187" s="209" t="s">
        <v>85</v>
      </c>
      <c r="AV187" s="13" t="s">
        <v>85</v>
      </c>
      <c r="AW187" s="13" t="s">
        <v>37</v>
      </c>
      <c r="AX187" s="13" t="s">
        <v>75</v>
      </c>
      <c r="AY187" s="209" t="s">
        <v>163</v>
      </c>
    </row>
    <row r="188" spans="2:51" s="13" customFormat="1" ht="12">
      <c r="B188" s="199"/>
      <c r="C188" s="200"/>
      <c r="D188" s="180" t="s">
        <v>269</v>
      </c>
      <c r="E188" s="201" t="s">
        <v>19</v>
      </c>
      <c r="F188" s="202" t="s">
        <v>676</v>
      </c>
      <c r="G188" s="200"/>
      <c r="H188" s="203">
        <v>31.5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269</v>
      </c>
      <c r="AU188" s="209" t="s">
        <v>85</v>
      </c>
      <c r="AV188" s="13" t="s">
        <v>85</v>
      </c>
      <c r="AW188" s="13" t="s">
        <v>37</v>
      </c>
      <c r="AX188" s="13" t="s">
        <v>75</v>
      </c>
      <c r="AY188" s="209" t="s">
        <v>163</v>
      </c>
    </row>
    <row r="189" spans="2:51" s="13" customFormat="1" ht="12">
      <c r="B189" s="199"/>
      <c r="C189" s="200"/>
      <c r="D189" s="180" t="s">
        <v>269</v>
      </c>
      <c r="E189" s="201" t="s">
        <v>19</v>
      </c>
      <c r="F189" s="202" t="s">
        <v>677</v>
      </c>
      <c r="G189" s="200"/>
      <c r="H189" s="203">
        <v>94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269</v>
      </c>
      <c r="AU189" s="209" t="s">
        <v>85</v>
      </c>
      <c r="AV189" s="13" t="s">
        <v>85</v>
      </c>
      <c r="AW189" s="13" t="s">
        <v>37</v>
      </c>
      <c r="AX189" s="13" t="s">
        <v>75</v>
      </c>
      <c r="AY189" s="209" t="s">
        <v>163</v>
      </c>
    </row>
    <row r="190" spans="2:51" s="13" customFormat="1" ht="12">
      <c r="B190" s="199"/>
      <c r="C190" s="200"/>
      <c r="D190" s="180" t="s">
        <v>269</v>
      </c>
      <c r="E190" s="201" t="s">
        <v>19</v>
      </c>
      <c r="F190" s="202" t="s">
        <v>678</v>
      </c>
      <c r="G190" s="200"/>
      <c r="H190" s="203">
        <v>123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269</v>
      </c>
      <c r="AU190" s="209" t="s">
        <v>85</v>
      </c>
      <c r="AV190" s="13" t="s">
        <v>85</v>
      </c>
      <c r="AW190" s="13" t="s">
        <v>37</v>
      </c>
      <c r="AX190" s="13" t="s">
        <v>75</v>
      </c>
      <c r="AY190" s="209" t="s">
        <v>163</v>
      </c>
    </row>
    <row r="191" spans="2:51" s="13" customFormat="1" ht="12">
      <c r="B191" s="199"/>
      <c r="C191" s="200"/>
      <c r="D191" s="180" t="s">
        <v>269</v>
      </c>
      <c r="E191" s="201" t="s">
        <v>19</v>
      </c>
      <c r="F191" s="202" t="s">
        <v>679</v>
      </c>
      <c r="G191" s="200"/>
      <c r="H191" s="203">
        <v>46.5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269</v>
      </c>
      <c r="AU191" s="209" t="s">
        <v>85</v>
      </c>
      <c r="AV191" s="13" t="s">
        <v>85</v>
      </c>
      <c r="AW191" s="13" t="s">
        <v>37</v>
      </c>
      <c r="AX191" s="13" t="s">
        <v>75</v>
      </c>
      <c r="AY191" s="209" t="s">
        <v>163</v>
      </c>
    </row>
    <row r="192" spans="2:51" s="14" customFormat="1" ht="12">
      <c r="B192" s="210"/>
      <c r="C192" s="211"/>
      <c r="D192" s="180" t="s">
        <v>269</v>
      </c>
      <c r="E192" s="212" t="s">
        <v>19</v>
      </c>
      <c r="F192" s="213" t="s">
        <v>271</v>
      </c>
      <c r="G192" s="211"/>
      <c r="H192" s="214">
        <v>554.5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269</v>
      </c>
      <c r="AU192" s="220" t="s">
        <v>85</v>
      </c>
      <c r="AV192" s="14" t="s">
        <v>168</v>
      </c>
      <c r="AW192" s="14" t="s">
        <v>37</v>
      </c>
      <c r="AX192" s="14" t="s">
        <v>83</v>
      </c>
      <c r="AY192" s="220" t="s">
        <v>163</v>
      </c>
    </row>
    <row r="193" spans="1:65" s="2" customFormat="1" ht="33" customHeight="1">
      <c r="A193" s="34"/>
      <c r="B193" s="35"/>
      <c r="C193" s="166" t="s">
        <v>246</v>
      </c>
      <c r="D193" s="166" t="s">
        <v>164</v>
      </c>
      <c r="E193" s="167" t="s">
        <v>355</v>
      </c>
      <c r="F193" s="168" t="s">
        <v>356</v>
      </c>
      <c r="G193" s="169" t="s">
        <v>285</v>
      </c>
      <c r="H193" s="170">
        <v>792</v>
      </c>
      <c r="I193" s="171"/>
      <c r="J193" s="172">
        <f>ROUND(I193*H193,2)</f>
        <v>0</v>
      </c>
      <c r="K193" s="173"/>
      <c r="L193" s="39"/>
      <c r="M193" s="174" t="s">
        <v>19</v>
      </c>
      <c r="N193" s="175" t="s">
        <v>46</v>
      </c>
      <c r="O193" s="64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78" t="s">
        <v>168</v>
      </c>
      <c r="AT193" s="178" t="s">
        <v>164</v>
      </c>
      <c r="AU193" s="178" t="s">
        <v>85</v>
      </c>
      <c r="AY193" s="17" t="s">
        <v>163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7" t="s">
        <v>83</v>
      </c>
      <c r="BK193" s="179">
        <f>ROUND(I193*H193,2)</f>
        <v>0</v>
      </c>
      <c r="BL193" s="17" t="s">
        <v>168</v>
      </c>
      <c r="BM193" s="178" t="s">
        <v>680</v>
      </c>
    </row>
    <row r="194" spans="1:47" s="2" customFormat="1" ht="12">
      <c r="A194" s="34"/>
      <c r="B194" s="35"/>
      <c r="C194" s="36"/>
      <c r="D194" s="197" t="s">
        <v>267</v>
      </c>
      <c r="E194" s="36"/>
      <c r="F194" s="198" t="s">
        <v>358</v>
      </c>
      <c r="G194" s="36"/>
      <c r="H194" s="36"/>
      <c r="I194" s="182"/>
      <c r="J194" s="36"/>
      <c r="K194" s="36"/>
      <c r="L194" s="39"/>
      <c r="M194" s="183"/>
      <c r="N194" s="184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267</v>
      </c>
      <c r="AU194" s="17" t="s">
        <v>85</v>
      </c>
    </row>
    <row r="195" spans="2:51" s="13" customFormat="1" ht="12">
      <c r="B195" s="199"/>
      <c r="C195" s="200"/>
      <c r="D195" s="180" t="s">
        <v>269</v>
      </c>
      <c r="E195" s="201" t="s">
        <v>19</v>
      </c>
      <c r="F195" s="202" t="s">
        <v>681</v>
      </c>
      <c r="G195" s="200"/>
      <c r="H195" s="203">
        <v>75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269</v>
      </c>
      <c r="AU195" s="209" t="s">
        <v>85</v>
      </c>
      <c r="AV195" s="13" t="s">
        <v>85</v>
      </c>
      <c r="AW195" s="13" t="s">
        <v>37</v>
      </c>
      <c r="AX195" s="13" t="s">
        <v>75</v>
      </c>
      <c r="AY195" s="209" t="s">
        <v>163</v>
      </c>
    </row>
    <row r="196" spans="2:51" s="13" customFormat="1" ht="12">
      <c r="B196" s="199"/>
      <c r="C196" s="200"/>
      <c r="D196" s="180" t="s">
        <v>269</v>
      </c>
      <c r="E196" s="201" t="s">
        <v>19</v>
      </c>
      <c r="F196" s="202" t="s">
        <v>682</v>
      </c>
      <c r="G196" s="200"/>
      <c r="H196" s="203">
        <v>250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269</v>
      </c>
      <c r="AU196" s="209" t="s">
        <v>85</v>
      </c>
      <c r="AV196" s="13" t="s">
        <v>85</v>
      </c>
      <c r="AW196" s="13" t="s">
        <v>37</v>
      </c>
      <c r="AX196" s="13" t="s">
        <v>75</v>
      </c>
      <c r="AY196" s="209" t="s">
        <v>163</v>
      </c>
    </row>
    <row r="197" spans="2:51" s="13" customFormat="1" ht="12">
      <c r="B197" s="199"/>
      <c r="C197" s="200"/>
      <c r="D197" s="180" t="s">
        <v>269</v>
      </c>
      <c r="E197" s="201" t="s">
        <v>19</v>
      </c>
      <c r="F197" s="202" t="s">
        <v>683</v>
      </c>
      <c r="G197" s="200"/>
      <c r="H197" s="203">
        <v>33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269</v>
      </c>
      <c r="AU197" s="209" t="s">
        <v>85</v>
      </c>
      <c r="AV197" s="13" t="s">
        <v>85</v>
      </c>
      <c r="AW197" s="13" t="s">
        <v>37</v>
      </c>
      <c r="AX197" s="13" t="s">
        <v>75</v>
      </c>
      <c r="AY197" s="209" t="s">
        <v>163</v>
      </c>
    </row>
    <row r="198" spans="2:51" s="13" customFormat="1" ht="12">
      <c r="B198" s="199"/>
      <c r="C198" s="200"/>
      <c r="D198" s="180" t="s">
        <v>269</v>
      </c>
      <c r="E198" s="201" t="s">
        <v>19</v>
      </c>
      <c r="F198" s="202" t="s">
        <v>684</v>
      </c>
      <c r="G198" s="200"/>
      <c r="H198" s="203">
        <v>45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269</v>
      </c>
      <c r="AU198" s="209" t="s">
        <v>85</v>
      </c>
      <c r="AV198" s="13" t="s">
        <v>85</v>
      </c>
      <c r="AW198" s="13" t="s">
        <v>37</v>
      </c>
      <c r="AX198" s="13" t="s">
        <v>75</v>
      </c>
      <c r="AY198" s="209" t="s">
        <v>163</v>
      </c>
    </row>
    <row r="199" spans="2:51" s="13" customFormat="1" ht="12">
      <c r="B199" s="199"/>
      <c r="C199" s="200"/>
      <c r="D199" s="180" t="s">
        <v>269</v>
      </c>
      <c r="E199" s="201" t="s">
        <v>19</v>
      </c>
      <c r="F199" s="202" t="s">
        <v>685</v>
      </c>
      <c r="G199" s="200"/>
      <c r="H199" s="203">
        <v>140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269</v>
      </c>
      <c r="AU199" s="209" t="s">
        <v>85</v>
      </c>
      <c r="AV199" s="13" t="s">
        <v>85</v>
      </c>
      <c r="AW199" s="13" t="s">
        <v>37</v>
      </c>
      <c r="AX199" s="13" t="s">
        <v>75</v>
      </c>
      <c r="AY199" s="209" t="s">
        <v>163</v>
      </c>
    </row>
    <row r="200" spans="2:51" s="13" customFormat="1" ht="12">
      <c r="B200" s="199"/>
      <c r="C200" s="200"/>
      <c r="D200" s="180" t="s">
        <v>269</v>
      </c>
      <c r="E200" s="201" t="s">
        <v>19</v>
      </c>
      <c r="F200" s="202" t="s">
        <v>686</v>
      </c>
      <c r="G200" s="200"/>
      <c r="H200" s="203">
        <v>174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269</v>
      </c>
      <c r="AU200" s="209" t="s">
        <v>85</v>
      </c>
      <c r="AV200" s="13" t="s">
        <v>85</v>
      </c>
      <c r="AW200" s="13" t="s">
        <v>37</v>
      </c>
      <c r="AX200" s="13" t="s">
        <v>75</v>
      </c>
      <c r="AY200" s="209" t="s">
        <v>163</v>
      </c>
    </row>
    <row r="201" spans="2:51" s="13" customFormat="1" ht="12">
      <c r="B201" s="199"/>
      <c r="C201" s="200"/>
      <c r="D201" s="180" t="s">
        <v>269</v>
      </c>
      <c r="E201" s="201" t="s">
        <v>19</v>
      </c>
      <c r="F201" s="202" t="s">
        <v>687</v>
      </c>
      <c r="G201" s="200"/>
      <c r="H201" s="203">
        <v>75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269</v>
      </c>
      <c r="AU201" s="209" t="s">
        <v>85</v>
      </c>
      <c r="AV201" s="13" t="s">
        <v>85</v>
      </c>
      <c r="AW201" s="13" t="s">
        <v>37</v>
      </c>
      <c r="AX201" s="13" t="s">
        <v>75</v>
      </c>
      <c r="AY201" s="209" t="s">
        <v>163</v>
      </c>
    </row>
    <row r="202" spans="2:51" s="14" customFormat="1" ht="12">
      <c r="B202" s="210"/>
      <c r="C202" s="211"/>
      <c r="D202" s="180" t="s">
        <v>269</v>
      </c>
      <c r="E202" s="212" t="s">
        <v>19</v>
      </c>
      <c r="F202" s="213" t="s">
        <v>271</v>
      </c>
      <c r="G202" s="211"/>
      <c r="H202" s="214">
        <v>792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269</v>
      </c>
      <c r="AU202" s="220" t="s">
        <v>85</v>
      </c>
      <c r="AV202" s="14" t="s">
        <v>168</v>
      </c>
      <c r="AW202" s="14" t="s">
        <v>37</v>
      </c>
      <c r="AX202" s="14" t="s">
        <v>83</v>
      </c>
      <c r="AY202" s="220" t="s">
        <v>163</v>
      </c>
    </row>
    <row r="203" spans="1:65" s="2" customFormat="1" ht="16.5" customHeight="1">
      <c r="A203" s="34"/>
      <c r="B203" s="35"/>
      <c r="C203" s="166" t="s">
        <v>189</v>
      </c>
      <c r="D203" s="166" t="s">
        <v>164</v>
      </c>
      <c r="E203" s="167" t="s">
        <v>622</v>
      </c>
      <c r="F203" s="168" t="s">
        <v>623</v>
      </c>
      <c r="G203" s="169" t="s">
        <v>285</v>
      </c>
      <c r="H203" s="170">
        <v>792</v>
      </c>
      <c r="I203" s="171"/>
      <c r="J203" s="172">
        <f>ROUND(I203*H203,2)</f>
        <v>0</v>
      </c>
      <c r="K203" s="173"/>
      <c r="L203" s="39"/>
      <c r="M203" s="174" t="s">
        <v>19</v>
      </c>
      <c r="N203" s="175" t="s">
        <v>46</v>
      </c>
      <c r="O203" s="64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78" t="s">
        <v>168</v>
      </c>
      <c r="AT203" s="178" t="s">
        <v>164</v>
      </c>
      <c r="AU203" s="178" t="s">
        <v>85</v>
      </c>
      <c r="AY203" s="17" t="s">
        <v>163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7" t="s">
        <v>83</v>
      </c>
      <c r="BK203" s="179">
        <f>ROUND(I203*H203,2)</f>
        <v>0</v>
      </c>
      <c r="BL203" s="17" t="s">
        <v>168</v>
      </c>
      <c r="BM203" s="178" t="s">
        <v>688</v>
      </c>
    </row>
    <row r="204" spans="2:51" s="13" customFormat="1" ht="12">
      <c r="B204" s="199"/>
      <c r="C204" s="200"/>
      <c r="D204" s="180" t="s">
        <v>269</v>
      </c>
      <c r="E204" s="201" t="s">
        <v>19</v>
      </c>
      <c r="F204" s="202" t="s">
        <v>681</v>
      </c>
      <c r="G204" s="200"/>
      <c r="H204" s="203">
        <v>75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269</v>
      </c>
      <c r="AU204" s="209" t="s">
        <v>85</v>
      </c>
      <c r="AV204" s="13" t="s">
        <v>85</v>
      </c>
      <c r="AW204" s="13" t="s">
        <v>37</v>
      </c>
      <c r="AX204" s="13" t="s">
        <v>75</v>
      </c>
      <c r="AY204" s="209" t="s">
        <v>163</v>
      </c>
    </row>
    <row r="205" spans="2:51" s="13" customFormat="1" ht="12">
      <c r="B205" s="199"/>
      <c r="C205" s="200"/>
      <c r="D205" s="180" t="s">
        <v>269</v>
      </c>
      <c r="E205" s="201" t="s">
        <v>19</v>
      </c>
      <c r="F205" s="202" t="s">
        <v>682</v>
      </c>
      <c r="G205" s="200"/>
      <c r="H205" s="203">
        <v>250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269</v>
      </c>
      <c r="AU205" s="209" t="s">
        <v>85</v>
      </c>
      <c r="AV205" s="13" t="s">
        <v>85</v>
      </c>
      <c r="AW205" s="13" t="s">
        <v>37</v>
      </c>
      <c r="AX205" s="13" t="s">
        <v>75</v>
      </c>
      <c r="AY205" s="209" t="s">
        <v>163</v>
      </c>
    </row>
    <row r="206" spans="2:51" s="13" customFormat="1" ht="12">
      <c r="B206" s="199"/>
      <c r="C206" s="200"/>
      <c r="D206" s="180" t="s">
        <v>269</v>
      </c>
      <c r="E206" s="201" t="s">
        <v>19</v>
      </c>
      <c r="F206" s="202" t="s">
        <v>683</v>
      </c>
      <c r="G206" s="200"/>
      <c r="H206" s="203">
        <v>33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269</v>
      </c>
      <c r="AU206" s="209" t="s">
        <v>85</v>
      </c>
      <c r="AV206" s="13" t="s">
        <v>85</v>
      </c>
      <c r="AW206" s="13" t="s">
        <v>37</v>
      </c>
      <c r="AX206" s="13" t="s">
        <v>75</v>
      </c>
      <c r="AY206" s="209" t="s">
        <v>163</v>
      </c>
    </row>
    <row r="207" spans="2:51" s="13" customFormat="1" ht="12">
      <c r="B207" s="199"/>
      <c r="C207" s="200"/>
      <c r="D207" s="180" t="s">
        <v>269</v>
      </c>
      <c r="E207" s="201" t="s">
        <v>19</v>
      </c>
      <c r="F207" s="202" t="s">
        <v>684</v>
      </c>
      <c r="G207" s="200"/>
      <c r="H207" s="203">
        <v>45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269</v>
      </c>
      <c r="AU207" s="209" t="s">
        <v>85</v>
      </c>
      <c r="AV207" s="13" t="s">
        <v>85</v>
      </c>
      <c r="AW207" s="13" t="s">
        <v>37</v>
      </c>
      <c r="AX207" s="13" t="s">
        <v>75</v>
      </c>
      <c r="AY207" s="209" t="s">
        <v>163</v>
      </c>
    </row>
    <row r="208" spans="2:51" s="13" customFormat="1" ht="12">
      <c r="B208" s="199"/>
      <c r="C208" s="200"/>
      <c r="D208" s="180" t="s">
        <v>269</v>
      </c>
      <c r="E208" s="201" t="s">
        <v>19</v>
      </c>
      <c r="F208" s="202" t="s">
        <v>685</v>
      </c>
      <c r="G208" s="200"/>
      <c r="H208" s="203">
        <v>140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269</v>
      </c>
      <c r="AU208" s="209" t="s">
        <v>85</v>
      </c>
      <c r="AV208" s="13" t="s">
        <v>85</v>
      </c>
      <c r="AW208" s="13" t="s">
        <v>37</v>
      </c>
      <c r="AX208" s="13" t="s">
        <v>75</v>
      </c>
      <c r="AY208" s="209" t="s">
        <v>163</v>
      </c>
    </row>
    <row r="209" spans="2:51" s="13" customFormat="1" ht="12">
      <c r="B209" s="199"/>
      <c r="C209" s="200"/>
      <c r="D209" s="180" t="s">
        <v>269</v>
      </c>
      <c r="E209" s="201" t="s">
        <v>19</v>
      </c>
      <c r="F209" s="202" t="s">
        <v>686</v>
      </c>
      <c r="G209" s="200"/>
      <c r="H209" s="203">
        <v>174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269</v>
      </c>
      <c r="AU209" s="209" t="s">
        <v>85</v>
      </c>
      <c r="AV209" s="13" t="s">
        <v>85</v>
      </c>
      <c r="AW209" s="13" t="s">
        <v>37</v>
      </c>
      <c r="AX209" s="13" t="s">
        <v>75</v>
      </c>
      <c r="AY209" s="209" t="s">
        <v>163</v>
      </c>
    </row>
    <row r="210" spans="2:51" s="13" customFormat="1" ht="12">
      <c r="B210" s="199"/>
      <c r="C210" s="200"/>
      <c r="D210" s="180" t="s">
        <v>269</v>
      </c>
      <c r="E210" s="201" t="s">
        <v>19</v>
      </c>
      <c r="F210" s="202" t="s">
        <v>687</v>
      </c>
      <c r="G210" s="200"/>
      <c r="H210" s="203">
        <v>75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269</v>
      </c>
      <c r="AU210" s="209" t="s">
        <v>85</v>
      </c>
      <c r="AV210" s="13" t="s">
        <v>85</v>
      </c>
      <c r="AW210" s="13" t="s">
        <v>37</v>
      </c>
      <c r="AX210" s="13" t="s">
        <v>75</v>
      </c>
      <c r="AY210" s="209" t="s">
        <v>163</v>
      </c>
    </row>
    <row r="211" spans="2:51" s="14" customFormat="1" ht="12">
      <c r="B211" s="210"/>
      <c r="C211" s="211"/>
      <c r="D211" s="180" t="s">
        <v>269</v>
      </c>
      <c r="E211" s="212" t="s">
        <v>19</v>
      </c>
      <c r="F211" s="213" t="s">
        <v>271</v>
      </c>
      <c r="G211" s="211"/>
      <c r="H211" s="214">
        <v>792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269</v>
      </c>
      <c r="AU211" s="220" t="s">
        <v>85</v>
      </c>
      <c r="AV211" s="14" t="s">
        <v>168</v>
      </c>
      <c r="AW211" s="14" t="s">
        <v>37</v>
      </c>
      <c r="AX211" s="14" t="s">
        <v>83</v>
      </c>
      <c r="AY211" s="220" t="s">
        <v>163</v>
      </c>
    </row>
    <row r="212" spans="2:63" s="11" customFormat="1" ht="22.95" customHeight="1">
      <c r="B212" s="152"/>
      <c r="C212" s="153"/>
      <c r="D212" s="154" t="s">
        <v>74</v>
      </c>
      <c r="E212" s="195" t="s">
        <v>434</v>
      </c>
      <c r="F212" s="195" t="s">
        <v>435</v>
      </c>
      <c r="G212" s="153"/>
      <c r="H212" s="153"/>
      <c r="I212" s="156"/>
      <c r="J212" s="196">
        <f>BK212</f>
        <v>0</v>
      </c>
      <c r="K212" s="153"/>
      <c r="L212" s="158"/>
      <c r="M212" s="159"/>
      <c r="N212" s="160"/>
      <c r="O212" s="160"/>
      <c r="P212" s="161">
        <f>SUM(P213:P214)</f>
        <v>0</v>
      </c>
      <c r="Q212" s="160"/>
      <c r="R212" s="161">
        <f>SUM(R213:R214)</f>
        <v>0</v>
      </c>
      <c r="S212" s="160"/>
      <c r="T212" s="162">
        <f>SUM(T213:T214)</f>
        <v>0</v>
      </c>
      <c r="AR212" s="163" t="s">
        <v>83</v>
      </c>
      <c r="AT212" s="164" t="s">
        <v>74</v>
      </c>
      <c r="AU212" s="164" t="s">
        <v>83</v>
      </c>
      <c r="AY212" s="163" t="s">
        <v>163</v>
      </c>
      <c r="BK212" s="165">
        <f>SUM(BK213:BK214)</f>
        <v>0</v>
      </c>
    </row>
    <row r="213" spans="1:65" s="2" customFormat="1" ht="21.75" customHeight="1">
      <c r="A213" s="34"/>
      <c r="B213" s="35"/>
      <c r="C213" s="166" t="s">
        <v>199</v>
      </c>
      <c r="D213" s="166" t="s">
        <v>164</v>
      </c>
      <c r="E213" s="167" t="s">
        <v>437</v>
      </c>
      <c r="F213" s="168" t="s">
        <v>438</v>
      </c>
      <c r="G213" s="169" t="s">
        <v>328</v>
      </c>
      <c r="H213" s="170">
        <v>1110.109</v>
      </c>
      <c r="I213" s="171"/>
      <c r="J213" s="172">
        <f>ROUND(I213*H213,2)</f>
        <v>0</v>
      </c>
      <c r="K213" s="173"/>
      <c r="L213" s="39"/>
      <c r="M213" s="174" t="s">
        <v>19</v>
      </c>
      <c r="N213" s="175" t="s">
        <v>46</v>
      </c>
      <c r="O213" s="64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78" t="s">
        <v>168</v>
      </c>
      <c r="AT213" s="178" t="s">
        <v>164</v>
      </c>
      <c r="AU213" s="178" t="s">
        <v>85</v>
      </c>
      <c r="AY213" s="17" t="s">
        <v>163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7" t="s">
        <v>83</v>
      </c>
      <c r="BK213" s="179">
        <f>ROUND(I213*H213,2)</f>
        <v>0</v>
      </c>
      <c r="BL213" s="17" t="s">
        <v>168</v>
      </c>
      <c r="BM213" s="178" t="s">
        <v>689</v>
      </c>
    </row>
    <row r="214" spans="1:47" s="2" customFormat="1" ht="12">
      <c r="A214" s="34"/>
      <c r="B214" s="35"/>
      <c r="C214" s="36"/>
      <c r="D214" s="197" t="s">
        <v>267</v>
      </c>
      <c r="E214" s="36"/>
      <c r="F214" s="198" t="s">
        <v>440</v>
      </c>
      <c r="G214" s="36"/>
      <c r="H214" s="36"/>
      <c r="I214" s="182"/>
      <c r="J214" s="36"/>
      <c r="K214" s="36"/>
      <c r="L214" s="39"/>
      <c r="M214" s="185"/>
      <c r="N214" s="186"/>
      <c r="O214" s="187"/>
      <c r="P214" s="187"/>
      <c r="Q214" s="187"/>
      <c r="R214" s="187"/>
      <c r="S214" s="187"/>
      <c r="T214" s="188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267</v>
      </c>
      <c r="AU214" s="17" t="s">
        <v>85</v>
      </c>
    </row>
    <row r="215" spans="1:31" s="2" customFormat="1" ht="6.9" customHeight="1">
      <c r="A215" s="34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39"/>
      <c r="M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</sheetData>
  <sheetProtection algorithmName="SHA-512" hashValue="06xWIFBQbPsAAjaH63YLt1hwjO5R7+y22V9yy//A48YZsWQ+Lwk/RqUPQdR6gEjPiFkdqiG3UHThgTP7ukmzsA==" saltValue="RyqYInvUHnRVHp0BVcBWMc3PQ7FwocnixaMZuR+Cwleb50HQfYBda0lBIjSHgofQ12F9TKsnhSbyrAV6j+bKxA==" spinCount="100000" sheet="1" objects="1" scenarios="1" formatColumns="0" formatRows="0" autoFilter="0"/>
  <autoFilter ref="C82:K21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122351104"/>
    <hyperlink ref="F98" r:id="rId2" display="https://podminky.urs.cz/item/CS_URS_2021_02/132351103"/>
    <hyperlink ref="F109" r:id="rId3" display="https://podminky.urs.cz/item/CS_URS_2021_02/162751137"/>
    <hyperlink ref="F119" r:id="rId4" display="https://podminky.urs.cz/item/CS_URS_2021_02/162751139"/>
    <hyperlink ref="F130" r:id="rId5" display="https://podminky.urs.cz/item/CS_URS_2021_02/167151103"/>
    <hyperlink ref="F141" r:id="rId6" display="https://podminky.urs.cz/item/CS_URS_2021_02/171151112"/>
    <hyperlink ref="F152" r:id="rId7" display="https://podminky.urs.cz/item/CS_URS_2021_02/171251201"/>
    <hyperlink ref="F162" r:id="rId8" display="https://podminky.urs.cz/item/CS_URS_2021_02/182151112"/>
    <hyperlink ref="F183" r:id="rId9" display="https://podminky.urs.cz/item/CS_URS_2021_02/462514161"/>
    <hyperlink ref="F194" r:id="rId10" display="https://podminky.urs.cz/item/CS_URS_2021_02/462514169"/>
    <hyperlink ref="F214" r:id="rId11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DESKTOP-5SO6M3P\pc</dc:creator>
  <cp:keywords/>
  <dc:description/>
  <cp:lastModifiedBy>Turanová Dana</cp:lastModifiedBy>
  <dcterms:created xsi:type="dcterms:W3CDTF">2021-12-13T15:04:20Z</dcterms:created>
  <dcterms:modified xsi:type="dcterms:W3CDTF">2022-03-16T06:18:32Z</dcterms:modified>
  <cp:category/>
  <cp:version/>
  <cp:contentType/>
  <cp:contentStatus/>
</cp:coreProperties>
</file>