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7"/>
  <workbookPr/>
  <bookViews>
    <workbookView xWindow="65416" yWindow="65416" windowWidth="23256" windowHeight="13176" activeTab="0"/>
  </bookViews>
  <sheets>
    <sheet name="Rekapitulace stavby" sheetId="1" r:id="rId1"/>
    <sheet name="SO 01 - Oprava gabionové zdi" sheetId="2" r:id="rId2"/>
    <sheet name="VON - Vedlejší a ostatní ..." sheetId="3" r:id="rId3"/>
    <sheet name="Seznam figur" sheetId="4" r:id="rId4"/>
    <sheet name="Pokyny pro vyplnění" sheetId="5" r:id="rId5"/>
  </sheets>
  <definedNames>
    <definedName name="_xlnm._FilterDatabase" localSheetId="1" hidden="1">'SO 01 - Oprava gabionové zdi'!$C$91:$K$909</definedName>
    <definedName name="_xlnm._FilterDatabase" localSheetId="2" hidden="1">'VON - Vedlejší a ostatní ...'!$C$79:$K$133</definedName>
    <definedName name="_xlnm.Print_Area" localSheetId="4">'Pokyny pro vyplnění'!$B$2:$K$71,'Pokyny pro vyplnění'!$B$74:$K$118,'Pokyny pro vyplnění'!$B$121:$K$161,'Pokyny pro vyplnění'!$B$164:$K$218</definedName>
    <definedName name="_xlnm.Print_Area" localSheetId="0">'Rekapitulace stavby'!$D$4:$AO$36,'Rekapitulace stavby'!$C$42:$AQ$57</definedName>
    <definedName name="_xlnm.Print_Area" localSheetId="3">'Seznam figur'!$C$4:$G$435</definedName>
    <definedName name="_xlnm.Print_Area" localSheetId="1">'SO 01 - Oprava gabionové zdi'!$C$4:$J$39,'SO 01 - Oprava gabionové zdi'!$C$45:$J$73,'SO 01 - Oprava gabionové zdi'!$C$79:$K$909</definedName>
    <definedName name="_xlnm.Print_Area" localSheetId="2">'VON - Vedlejší a ostatní ...'!$C$4:$J$39,'VON - Vedlejší a ostatní ...'!$C$45:$J$61,'VON - Vedlejší a ostatní ...'!$C$67:$K$133</definedName>
    <definedName name="_xlnm.Print_Titles" localSheetId="0">'Rekapitulace stavby'!$52:$52</definedName>
    <definedName name="_xlnm.Print_Titles" localSheetId="1">'SO 01 - Oprava gabionové zdi'!$91:$91</definedName>
    <definedName name="_xlnm.Print_Titles" localSheetId="2">'VON - Vedlejší a ostatní ...'!$79:$79</definedName>
    <definedName name="_xlnm.Print_Titles" localSheetId="3">'Seznam figur'!$9:$9</definedName>
  </definedNames>
  <calcPr calcId="125725"/>
  <extLst/>
</workbook>
</file>

<file path=xl/sharedStrings.xml><?xml version="1.0" encoding="utf-8"?>
<sst xmlns="http://schemas.openxmlformats.org/spreadsheetml/2006/main" count="9616" uniqueCount="1566">
  <si>
    <t>Export Komplet</t>
  </si>
  <si>
    <t>VZ</t>
  </si>
  <si>
    <t>2.0</t>
  </si>
  <si>
    <t>ZAMOK</t>
  </si>
  <si>
    <t>False</t>
  </si>
  <si>
    <t>{73bd485a-cd9c-4f52-b9e8-51d410fe2353}</t>
  </si>
  <si>
    <t>0,01</t>
  </si>
  <si>
    <t>21</t>
  </si>
  <si>
    <t>15</t>
  </si>
  <si>
    <t>REKAPITULACE STAVBY</t>
  </si>
  <si>
    <t>v ---  níže se nacházejí doplnkové a pomocné údaje k sestavám  --- v</t>
  </si>
  <si>
    <t>Návod na vyplnění</t>
  </si>
  <si>
    <t>0,001</t>
  </si>
  <si>
    <t>Kód:</t>
  </si>
  <si>
    <t>sta_dsr</t>
  </si>
  <si>
    <t>Měnit lze pouze buňky se žlutým podbarvením!
1) v Rekapitulaci stavby vyplňte údaje o Uchazeči (přenesou se do ostatních sestav i v jiných listech)
2) na vybraných listech vyplňte v sestavě Soupis prací ceny u položek</t>
  </si>
  <si>
    <t>Stavba:</t>
  </si>
  <si>
    <t>VT Starobělský potok, km 4,220 - 4,270, oprava opevnění</t>
  </si>
  <si>
    <t>KSO:</t>
  </si>
  <si>
    <t/>
  </si>
  <si>
    <t>CC-CZ:</t>
  </si>
  <si>
    <t>Místo:</t>
  </si>
  <si>
    <t>Stará Bělá</t>
  </si>
  <si>
    <t>Datum:</t>
  </si>
  <si>
    <t>24. 1. 2022</t>
  </si>
  <si>
    <t>Zadavatel:</t>
  </si>
  <si>
    <t>IČ:</t>
  </si>
  <si>
    <t>70890021</t>
  </si>
  <si>
    <t>Povodí Odry, státní podnik</t>
  </si>
  <si>
    <t>DIČ:</t>
  </si>
  <si>
    <t>CZ70890021</t>
  </si>
  <si>
    <t>Uchazeč:</t>
  </si>
  <si>
    <t>Vyplň údaj</t>
  </si>
  <si>
    <t>Projektant:</t>
  </si>
  <si>
    <t>72400714</t>
  </si>
  <si>
    <t>Ing. Pavel Golík, Ph.D.</t>
  </si>
  <si>
    <t>CZ7904243886</t>
  </si>
  <si>
    <t>True</t>
  </si>
  <si>
    <t>Zpracovatel:</t>
  </si>
  <si>
    <t xml:space="preserve"> </t>
  </si>
  <si>
    <t>Poznámka:</t>
  </si>
  <si>
    <t>Veškeré v rozpočtu uvedené konstrukce a práce budou provedeny v souladu s Technickými podmínkami této DPS.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</si>
  <si>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</si>
  <si>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</si>
  <si>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</si>
  <si>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</si>
  <si>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</si>
  <si>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</si>
  <si>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</si>
  <si>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</si>
  <si>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</si>
  <si>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</si>
  <si>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</si>
  <si>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</si>
  <si>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</si>
  <si>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</si>
  <si>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</si>
  <si>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</si>
  <si>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</si>
  <si>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</si>
  <si>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</si>
  <si>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</si>
  <si>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</si>
  <si>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</si>
  <si>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</si>
  <si>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</si>
  <si>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</si>
  <si>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</si>
  <si>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</si>
  <si>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</si>
  <si>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</si>
  <si>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</si>
  <si>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</si>
  <si>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</si>
  <si>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</si>
  <si>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</si>
  <si>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</si>
  <si>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</si>
  <si>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</si>
  <si>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</si>
  <si>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</si>
  <si>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</si>
  <si>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Oprava gabionové zdi</t>
  </si>
  <si>
    <t>STA</t>
  </si>
  <si>
    <t>1</t>
  </si>
  <si>
    <t>{a5c601b0-b4f6-4042-b371-351abdb86a58}</t>
  </si>
  <si>
    <t>2</t>
  </si>
  <si>
    <t>VON</t>
  </si>
  <si>
    <t>Vedlejší a ostatní náklady</t>
  </si>
  <si>
    <t>{c120006c-73dd-4a0d-b3a9-22409589e6dd}</t>
  </si>
  <si>
    <t>panelka</t>
  </si>
  <si>
    <t>Panelová komunikace</t>
  </si>
  <si>
    <t>m2</t>
  </si>
  <si>
    <t>39</t>
  </si>
  <si>
    <t>geotextilie</t>
  </si>
  <si>
    <t>Geotextilie</t>
  </si>
  <si>
    <t>46,8</t>
  </si>
  <si>
    <t>KRYCÍ LIST SOUPISU PRACÍ</t>
  </si>
  <si>
    <t>odvoz_hmot</t>
  </si>
  <si>
    <t>Odvoz suti a hmot</t>
  </si>
  <si>
    <t>t</t>
  </si>
  <si>
    <t>349,624</t>
  </si>
  <si>
    <t>kaceni_do300</t>
  </si>
  <si>
    <t>Kácení stromů do 300 mm</t>
  </si>
  <si>
    <t>kus</t>
  </si>
  <si>
    <t>3</t>
  </si>
  <si>
    <t>parez_frez</t>
  </si>
  <si>
    <t>Frézování pařezů</t>
  </si>
  <si>
    <t>0,385</t>
  </si>
  <si>
    <t>parez_ruc800</t>
  </si>
  <si>
    <t>Ruční odstranění pařezu do 800 mm</t>
  </si>
  <si>
    <t>Objekt:</t>
  </si>
  <si>
    <t>sejmuti_humusu</t>
  </si>
  <si>
    <t>Sejmutí humusu</t>
  </si>
  <si>
    <t>424,92</t>
  </si>
  <si>
    <t>SO 01 - Oprava gabionové zdi</t>
  </si>
  <si>
    <t>sejmuti_ornice</t>
  </si>
  <si>
    <t>330,68</t>
  </si>
  <si>
    <t>hrazka</t>
  </si>
  <si>
    <t>Ochranná hrázka</t>
  </si>
  <si>
    <t>m3</t>
  </si>
  <si>
    <t>28,03</t>
  </si>
  <si>
    <t>zapory_HEB100</t>
  </si>
  <si>
    <t>Zápory z HEB 100</t>
  </si>
  <si>
    <t>m</t>
  </si>
  <si>
    <t>113</t>
  </si>
  <si>
    <t>vrty_zapor</t>
  </si>
  <si>
    <t>Vrty pro zápory</t>
  </si>
  <si>
    <t>pomoc_prvky</t>
  </si>
  <si>
    <t>Pomocné ocelové prvky pro záporové pažení</t>
  </si>
  <si>
    <t>0,122</t>
  </si>
  <si>
    <t>kotva_D25_dl</t>
  </si>
  <si>
    <t>Dočasné tyčové kotvy - délka</t>
  </si>
  <si>
    <t>56,7</t>
  </si>
  <si>
    <t>kotvy_D25_ks</t>
  </si>
  <si>
    <t>Dočasné tyčové kotvy - kusy</t>
  </si>
  <si>
    <t>9</t>
  </si>
  <si>
    <t>vrty_kotev</t>
  </si>
  <si>
    <t>Vrty pro kotvy</t>
  </si>
  <si>
    <t>cem_kotvy</t>
  </si>
  <si>
    <t>Dodávka hmot pro injektáž - cement</t>
  </si>
  <si>
    <t>4,185</t>
  </si>
  <si>
    <t>strikany_bet</t>
  </si>
  <si>
    <t>Stříkaný beton</t>
  </si>
  <si>
    <t>9,2</t>
  </si>
  <si>
    <t>atyp_rozpery</t>
  </si>
  <si>
    <t>Atypické koutové rozpěry</t>
  </si>
  <si>
    <t>0,926</t>
  </si>
  <si>
    <t>bour_rucne</t>
  </si>
  <si>
    <t>Bourání betonových konstrukcí ručně</t>
  </si>
  <si>
    <t>0,297</t>
  </si>
  <si>
    <t>GT_docasna</t>
  </si>
  <si>
    <t>Dočasná ochrana gabionů - separační vrstva</t>
  </si>
  <si>
    <t>70,68</t>
  </si>
  <si>
    <t>vykop</t>
  </si>
  <si>
    <t>Výkop zapažených jam tř. 3</t>
  </si>
  <si>
    <t>92,675</t>
  </si>
  <si>
    <t>zasyp</t>
  </si>
  <si>
    <t>Zásyp se zhutněním</t>
  </si>
  <si>
    <t>62,44</t>
  </si>
  <si>
    <t>odvoz_tr3</t>
  </si>
  <si>
    <t>Odklizení přebytku zeminy v tř. 3</t>
  </si>
  <si>
    <t>34,483</t>
  </si>
  <si>
    <t>bour_gabion1</t>
  </si>
  <si>
    <t>Bourání gabionu v prostortu nové konstrukce</t>
  </si>
  <si>
    <t>124,08</t>
  </si>
  <si>
    <t>bour_gabion2</t>
  </si>
  <si>
    <t>Bourání gabionu v místě napojení na novou konstrukci</t>
  </si>
  <si>
    <t>19,65</t>
  </si>
  <si>
    <t>rzb_zamkovky</t>
  </si>
  <si>
    <t>Rozebrání zámkové dlažby</t>
  </si>
  <si>
    <t>odstr_obrub</t>
  </si>
  <si>
    <t>Odstranění obrubníku zámkové dlažby</t>
  </si>
  <si>
    <t>4</t>
  </si>
  <si>
    <t>nova_dazba</t>
  </si>
  <si>
    <t>Nová zámková dlažba</t>
  </si>
  <si>
    <t>zamkovka</t>
  </si>
  <si>
    <t>Zámková dlažba (z původní i nové dlažby)</t>
  </si>
  <si>
    <t>5</t>
  </si>
  <si>
    <t>bed_rov</t>
  </si>
  <si>
    <t>Bednění rovinné</t>
  </si>
  <si>
    <t>31,195</t>
  </si>
  <si>
    <t>GT_trvala</t>
  </si>
  <si>
    <t>Separační vrstva za gabionovou stěnou</t>
  </si>
  <si>
    <t>104,565</t>
  </si>
  <si>
    <t>rzb_DKS</t>
  </si>
  <si>
    <t>Rozebrání dlažby na sucho</t>
  </si>
  <si>
    <t>42,475</t>
  </si>
  <si>
    <t>vodotec</t>
  </si>
  <si>
    <t>Výkop vodotečí</t>
  </si>
  <si>
    <t>4,248</t>
  </si>
  <si>
    <t>DKS</t>
  </si>
  <si>
    <t>Celková plocha realizované DKS (z rozebraného + nového kamene)</t>
  </si>
  <si>
    <t>48,23</t>
  </si>
  <si>
    <t>ohum_rov</t>
  </si>
  <si>
    <t>Ohumusování a osetí v rovině</t>
  </si>
  <si>
    <t>492</t>
  </si>
  <si>
    <t>ohum_nakup</t>
  </si>
  <si>
    <t>Ohumusování nakupovanou humózní zeminou</t>
  </si>
  <si>
    <t>22</t>
  </si>
  <si>
    <t>ohum_svah</t>
  </si>
  <si>
    <t>Ohumusování a osetí ve svahu</t>
  </si>
  <si>
    <t>285,6</t>
  </si>
  <si>
    <t>parez_300</t>
  </si>
  <si>
    <t>Odstranění pařezů do 300 mm</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</si>
  <si>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</si>
  <si>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</si>
  <si>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</si>
  <si>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</si>
  <si>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</si>
  <si>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</si>
  <si>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</si>
  <si>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</si>
  <si>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</si>
  <si>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</si>
  <si>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</si>
  <si>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</si>
  <si>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</si>
  <si>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</si>
  <si>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</si>
  <si>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</si>
  <si>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</si>
  <si>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</si>
  <si>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</si>
  <si>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</si>
  <si>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</si>
  <si>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</si>
  <si>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</si>
  <si>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</si>
  <si>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</si>
  <si>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</si>
  <si>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</si>
  <si>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</si>
  <si>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</si>
  <si>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</si>
  <si>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</si>
  <si>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</si>
  <si>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</si>
  <si>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</si>
  <si>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</si>
  <si>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113201111</t>
  </si>
  <si>
    <t>Vytrhání obrub chodníkových ležatých</t>
  </si>
  <si>
    <t>CS ÚRS 2022 01</t>
  </si>
  <si>
    <t>-138393620</t>
  </si>
  <si>
    <t>PP</t>
  </si>
  <si>
    <t>Vytrhání obrub s vybouráním lože, s přemístěním hmot na skládku na vzdálenost do 3 m nebo s naložením na dopravní prostředek chodníkových ležatých</t>
  </si>
  <si>
    <t>Online PSC</t>
  </si>
  <si>
    <t>https://podminky.urs.cz/item/CS_URS_2022_01/113201111</t>
  </si>
  <si>
    <t>VV</t>
  </si>
  <si>
    <t>4,0 "odstranění obrubníků zámkové dlažby"</t>
  </si>
  <si>
    <t>112211217</t>
  </si>
  <si>
    <t>Odstranění pařezů ručně D přes 0,7 do 0,8 m v rovině a ve svahu do 1:5 s odklizením a zasypáním</t>
  </si>
  <si>
    <t>-2109183400</t>
  </si>
  <si>
    <t>Odstranění pařezu ručně v rovině nebo na svahu do 1:5 o průměru pařezu na řezné ploše přes 700 do 800 mm</t>
  </si>
  <si>
    <t>https://podminky.urs.cz/item/CS_URS_2022_01/112211217</t>
  </si>
  <si>
    <t>P</t>
  </si>
  <si>
    <t>Poznámka k položce:
Odstranění horní části pařezu na PB nad mostem do hloubky cca 10 cm pod stávající terén, odstranění ručními nástroji tak, aby umožňoval osazení ochrany plynu a nezavazel technice při provádění prací, a zároveň nesmí být porušeno plynovodní potrubí (vibracemi).</t>
  </si>
  <si>
    <t>1 "viz C.3, B"</t>
  </si>
  <si>
    <t>112251101</t>
  </si>
  <si>
    <t>Odstranění pařezů D přes 100 do 300 mm</t>
  </si>
  <si>
    <t>860332424</t>
  </si>
  <si>
    <t>Odstranění pařezů strojně s jejich vykopáním, vytrháním nebo odstřelením průměru přes 100 do 300 mm</t>
  </si>
  <si>
    <t>https://podminky.urs.cz/item/CS_URS_2022_01/112251101</t>
  </si>
  <si>
    <t>3 "viz C.3, B"</t>
  </si>
  <si>
    <t>112251223</t>
  </si>
  <si>
    <t>Odstranění pařezů na svahu přes 1:2 do 1:1 odfrézováním hl přes 0,2 do 0,5 m</t>
  </si>
  <si>
    <t>-403883956</t>
  </si>
  <si>
    <t>Odstranění pařezu odfrézováním nebo odvrtáním hloubky přes 200 do 500 mm na svahu přes 1:2 do 1:1</t>
  </si>
  <si>
    <t>https://podminky.urs.cz/item/CS_URS_2022_01/112251223</t>
  </si>
  <si>
    <t>Odstranění pařezu průměru 70cm pod mostem na LB frézováním - viz C.3, B</t>
  </si>
  <si>
    <t>0,7*0,7*pi/4 * 1 "ks"</t>
  </si>
  <si>
    <t>113106171</t>
  </si>
  <si>
    <t>Rozebrání dlažeb vozovek ze zámkové dlažby s ložem z kameniva ručně</t>
  </si>
  <si>
    <t>835798135</t>
  </si>
  <si>
    <t>Rozebrání dlažeb a dílců vozovek a ploch s přemístěním hmot na skládku na vzdálenost do 3 m nebo s naložením na dopravní prostředek, s jakoukoliv výplní spár ručně ze zámkové dlažby s ložem z kameniva</t>
  </si>
  <si>
    <t>https://podminky.urs.cz/item/CS_URS_2022_01/113106171</t>
  </si>
  <si>
    <t>3,0 "m2 - viz C.3"</t>
  </si>
  <si>
    <t>6</t>
  </si>
  <si>
    <t>113106192</t>
  </si>
  <si>
    <t>Rozebrání vozovek ze silničních dílců se spárami zalitými cementovou maltou strojně pl do 50 m2</t>
  </si>
  <si>
    <t>-709710477</t>
  </si>
  <si>
    <t>Rozebrání dlažeb a dílců vozovek a ploch s přemístěním hmot na skládku na vzdálenost do 3 m nebo s naložením na dopravní prostředek, s jakoukoliv výplní spár strojně plochy jednotlivě do 50 m2 ze silničních dílců jakýchkoliv rozměrů, s ložem z kameniva nebo živice se spárami zalitými cementovou maltou</t>
  </si>
  <si>
    <t>https://podminky.urs.cz/item/CS_URS_2022_01/113106192</t>
  </si>
  <si>
    <t>7</t>
  </si>
  <si>
    <t>113107131</t>
  </si>
  <si>
    <t>Odstranění podkladu z betonu prostého tl přes 100 do 150 mm ručně</t>
  </si>
  <si>
    <t>1651123376</t>
  </si>
  <si>
    <t>Odstranění podkladů nebo krytů ručně s přemístěním hmot na skládku na vzdálenost do 3 m nebo s naložením na dopravní prostředek z betonu prostého, o tl. vrstvy přes 100 do 150 mm</t>
  </si>
  <si>
    <t>https://podminky.urs.cz/item/CS_URS_2022_01/113107131</t>
  </si>
  <si>
    <t>8</t>
  </si>
  <si>
    <t>113107322</t>
  </si>
  <si>
    <t>Odstranění podkladu z kameniva drceného tl přes 100 do 200 mm strojně pl do 50 m2</t>
  </si>
  <si>
    <t>-1273119697</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</si>
  <si>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</si>
  <si>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https://podminky.urs.cz/item/CS_URS_2022_01/113107322</t>
  </si>
  <si>
    <t>113311121</t>
  </si>
  <si>
    <t>Odstranění geotextilií v komunikacích</t>
  </si>
  <si>
    <t>-1085169636</t>
  </si>
  <si>
    <t>Odstranění geosyntetik s uložením na vzdálenost do 20 m nebo naložením na dopravní prostředek geotextilie</t>
  </si>
  <si>
    <t>https://podminky.urs.cz/item/CS_URS_2022_01/113311121</t>
  </si>
  <si>
    <t>PSC</t>
  </si>
  <si>
    <t xml:space="preserve">Poznámka k souboru cen:
1. V cenách -1111 až -1131 nejsou započteny náklady na odstranění vrstev uložených nad geosyntetikem.
2. V ceně -1141 jsou započteny i náklady odstranění zásypu buněk a krycí vrstvy tl. 100 mm.
</t>
  </si>
  <si>
    <t>10</t>
  </si>
  <si>
    <t>114203101</t>
  </si>
  <si>
    <t>Rozebrání dlažeb z lomového kamene nebo betonových tvárnic na sucho</t>
  </si>
  <si>
    <t>1909619005</t>
  </si>
  <si>
    <t>Rozebrání dlažeb nebo záhozů s naložením na dopravní prostředek dlažeb z lomového kamene nebo betonových tvárnic na sucho nebo se spárami vyplněnými pískem nebo drnem</t>
  </si>
  <si>
    <t>https://podminky.urs.cz/item/CS_URS_2022_01/114203101</t>
  </si>
  <si>
    <t>Viz přílohu D.01_2.1, D.01_2.2, D.01_2.3.1 až D.01_2.3.3</t>
  </si>
  <si>
    <t>43-0.25*2.1</t>
  </si>
  <si>
    <t>rzb_DKS*0,30</t>
  </si>
  <si>
    <t>11</t>
  </si>
  <si>
    <t>114203201</t>
  </si>
  <si>
    <t>Očištění lomového kamene nebo betonových tvárnic od hlíny nebo písku</t>
  </si>
  <si>
    <t>867087695</t>
  </si>
  <si>
    <t>Očištění lomového kamene nebo betonových tvárnic získaných při rozebrání dlažeb, záhozů, rovnanin a soustřeďovacích staveb od hlíny nebo písku</t>
  </si>
  <si>
    <t>https://podminky.urs.cz/item/CS_URS_2022_01/114203201</t>
  </si>
  <si>
    <t>0,90*0,30*rzb_DKS "dlažba pro opětovné použití - 90%"</t>
  </si>
  <si>
    <t>12</t>
  </si>
  <si>
    <t>114203301</t>
  </si>
  <si>
    <t>Třídění lomového kamene nebo betonových tvárnic podle druhu, velikosti nebo tvaru</t>
  </si>
  <si>
    <t>201679174</t>
  </si>
  <si>
    <t>Třídění lomového kamene nebo betonových tvárnic získaných při rozebrání dlažeb, záhozů, rovnanin a soustřeďovacích staveb podle druhu, velikosti nebo tvaru</t>
  </si>
  <si>
    <t>https://podminky.urs.cz/item/CS_URS_2022_01/114203301</t>
  </si>
  <si>
    <t>0,30*rzb_DKS "vytřídění dlažby pro opětovné použití"</t>
  </si>
  <si>
    <t>13</t>
  </si>
  <si>
    <t>114203401</t>
  </si>
  <si>
    <t>Srovnání lomového kamene nebo betonových tvárnic s přemístěním do 10 m</t>
  </si>
  <si>
    <t>772621934</t>
  </si>
  <si>
    <t>Srovnání lomového kamene nebo betonových tvárnic do měřitelných figur s přemístěním na vzdálenost do 10 m</t>
  </si>
  <si>
    <t>https://podminky.urs.cz/item/CS_URS_2022_01/114203401</t>
  </si>
  <si>
    <t>14</t>
  </si>
  <si>
    <t>114203409</t>
  </si>
  <si>
    <t>Příplatek přemístění ke srovnání lomového kamene nebo betonových tvárnic ZKD 10 m přes 10 m</t>
  </si>
  <si>
    <t>-448158616</t>
  </si>
  <si>
    <t>Srovnání lomového kamene nebo betonových tvárnic do měřitelných figur Příplatek k ceně za každých dalších i započatých 10 m</t>
  </si>
  <si>
    <t>https://podminky.urs.cz/item/CS_URS_2022_01/114203409</t>
  </si>
  <si>
    <t>115001106</t>
  </si>
  <si>
    <t>Převedení vody potrubím DN přes 600 do 900</t>
  </si>
  <si>
    <t>-367365540</t>
  </si>
  <si>
    <t>Převedení vody potrubím průměru DN přes 600 do 900</t>
  </si>
  <si>
    <t>https://podminky.urs.cz/item/CS_URS_2022_01/115001106</t>
  </si>
  <si>
    <t>Poznámka k položce:
Obtokové potrubí DN800 potrubí bude zajištěno proti posunu do stavební jámy i v případě jeho naplnění vodou.</t>
  </si>
  <si>
    <t>48 "převedení vody v korytě"</t>
  </si>
  <si>
    <t>16</t>
  </si>
  <si>
    <t>115101201</t>
  </si>
  <si>
    <t>Čerpání vody na dopravní výšku do 10 m průměrný přítok do 500 l/min</t>
  </si>
  <si>
    <t>hod</t>
  </si>
  <si>
    <t>-681090666</t>
  </si>
  <si>
    <t>Čerpání vody na dopravní výšku do 10 m s uvažovaným průměrným přítokem do 500 l/min</t>
  </si>
  <si>
    <t>https://podminky.urs.cz/item/CS_URS_2022_01/115101201</t>
  </si>
  <si>
    <t>2 "místa" * 8 "h" * 5 "dnů" * 4 "týdny" * 2 "měsíce"</t>
  </si>
  <si>
    <t>17</t>
  </si>
  <si>
    <t>115101301</t>
  </si>
  <si>
    <t>Pohotovost čerpací soupravy pro dopravní výšku do 10 m přítok do 500 l/min</t>
  </si>
  <si>
    <t>den</t>
  </si>
  <si>
    <t>1536804095</t>
  </si>
  <si>
    <t>Pohotovost záložní čerpací soupravy pro dopravní výšku do 10 m s uvažovaným průměrným přítokem do 500 l/min</t>
  </si>
  <si>
    <t>https://podminky.urs.cz/item/CS_URS_2022_01/115101301</t>
  </si>
  <si>
    <t>1 "čerpadlo" * 5 "dnů" * 4 "týdny" * 2 "měsíce"</t>
  </si>
  <si>
    <t>18</t>
  </si>
  <si>
    <t>121151113</t>
  </si>
  <si>
    <t>Sejmutí ornice plochy do 500 m2 tl vrstvy do 200 mm strojně</t>
  </si>
  <si>
    <t>558907697</t>
  </si>
  <si>
    <t>Sejmutí ornice strojně při souvislé ploše přes 100 do 500 m2, tl. vrstvy do 200 mm</t>
  </si>
  <si>
    <t>https://podminky.urs.cz/item/CS_URS_2022_01/121151113</t>
  </si>
  <si>
    <t>Viz přílohu C.3</t>
  </si>
  <si>
    <t>Sejmutí humózních vrstev v rovině (předpoklad 10cm)</t>
  </si>
  <si>
    <t>80 "m2 LB"</t>
  </si>
  <si>
    <t>(38+77+26+18) "m2 PB"</t>
  </si>
  <si>
    <t xml:space="preserve">Sejmutí humózních vrstev ve svahu (předpoklad 10cm) </t>
  </si>
  <si>
    <t>(66+55+45)*1.12 "m2 PB"</t>
  </si>
  <si>
    <t>Mezisoučet</t>
  </si>
  <si>
    <t>231 "m2 PB (899/1)"</t>
  </si>
  <si>
    <t>Sejmutí kulturních vrstev ve svahu (předpoklad 10cm)</t>
  </si>
  <si>
    <t>89*1.12 "m2 PB (899/1, 899/2)"</t>
  </si>
  <si>
    <t>Součet</t>
  </si>
  <si>
    <t>19</t>
  </si>
  <si>
    <t>122211101</t>
  </si>
  <si>
    <t>Odkopávky a prokopávky v hornině třídy těžitelnosti I, skupiny 3 ručně</t>
  </si>
  <si>
    <t>658439971</t>
  </si>
  <si>
    <t>Odkopávky a prokopávky ručně zapažené i nezapažené v hornině třídy těžitelnosti I skupiny 3</t>
  </si>
  <si>
    <t>https://podminky.urs.cz/item/CS_URS_2022_01/122211101</t>
  </si>
  <si>
    <t>0,40*hrazka "40% odtěžení dočasných hrázek ručně"</t>
  </si>
  <si>
    <t>20</t>
  </si>
  <si>
    <t>122911123</t>
  </si>
  <si>
    <t>Odstranění vyfrézované dřevní hmoty hl přes 0,2 do 0,5 m na svahu přes 1:2 do 1:1</t>
  </si>
  <si>
    <t>-1620944720</t>
  </si>
  <si>
    <t>Odstranění vyfrézované dřevní hmoty hloubky přes 200 do 500 mm na svahu přes 1:2 do 1:1</t>
  </si>
  <si>
    <t>https://podminky.urs.cz/item/CS_URS_2022_01/122911123</t>
  </si>
  <si>
    <t>124253100</t>
  </si>
  <si>
    <t>Vykopávky pro koryta vodotečí v hornině třídy těžitelnosti I skupiny 3 objem do 100 m3 strojně</t>
  </si>
  <si>
    <t>-1057861342</t>
  </si>
  <si>
    <t>Vykopávky pro koryta vodotečí strojně v hornině třídy těžitelnosti I skupiny 3 do 100 m3</t>
  </si>
  <si>
    <t>https://podminky.urs.cz/item/CS_URS_2022_01/124253100</t>
  </si>
  <si>
    <t>Odtěžení podkladu dlažby</t>
  </si>
  <si>
    <t>rzb_DKS*0,10</t>
  </si>
  <si>
    <t>127751101</t>
  </si>
  <si>
    <t>Vykopávky pod vodou v hornině třídy těžitelnosti I a II skupiny 1 až 4 tl vrstvy do 0,5 m objem do 1000 m3 strojně</t>
  </si>
  <si>
    <t>-672686938</t>
  </si>
  <si>
    <t>Vykopávky pod vodou strojně na hloubku do 5 m pod projektem stanovenou hladinou vody v horninách třídy těžitelnosti I a II skupiny 1 až 4, průměrné tloušťky projektované vrstvy do 0,50 m do 1 000 m3</t>
  </si>
  <si>
    <t>https://podminky.urs.cz/item/CS_URS_2022_01/127751101</t>
  </si>
  <si>
    <t>0,60*hrazka "60% odtěžení dočasných hrázek"</t>
  </si>
  <si>
    <t>23</t>
  </si>
  <si>
    <t>129911123</t>
  </si>
  <si>
    <t>Bourání zdiva z ŽB nebo předpjatého betonu v odkopávkách nebo prokopávkách ručně</t>
  </si>
  <si>
    <t>-1538998269</t>
  </si>
  <si>
    <t>Bourání konstrukcí v odkopávkách a prokopávkách ručně s přemístěním suti na hromady na vzdálenost do 20 m nebo s naložením na dopravní prostředek z betonu železového nebo předpjatého</t>
  </si>
  <si>
    <t>https://podminky.urs.cz/item/CS_URS_2022_01/129911123</t>
  </si>
  <si>
    <t>Odbourání betonové konstrukce na LB pod mostem, odbourání ručními nástroji.</t>
  </si>
  <si>
    <t>3,3*0,3*0,3</t>
  </si>
  <si>
    <t>24</t>
  </si>
  <si>
    <t>131251203</t>
  </si>
  <si>
    <t>Hloubení jam zapažených v hornině třídy těžitelnosti I skupiny 3 objem do 100 m3 strojně</t>
  </si>
  <si>
    <t>-593481884</t>
  </si>
  <si>
    <t>Hloubení zapažených jam a zářezů strojně s urovnáním dna do předepsaného profilu a spádu v hornině třídy těžitelnosti I skupiny 3 přes 50 do 100 m3</t>
  </si>
  <si>
    <t>https://podminky.urs.cz/item/CS_URS_2022_01/131251203</t>
  </si>
  <si>
    <t>Za novým gabionem (včetně prostoru k mostu) a prostoru zápor a pažin</t>
  </si>
  <si>
    <t>(2.8+4.1)*0.5*10.4+(4.1+1.7)*0.5*9.2+1.7*1.4</t>
  </si>
  <si>
    <t>"Za původním gabionem" 2.8*4.5</t>
  </si>
  <si>
    <t>"Dno toku před gabiony" 0.2*1.5+(0.2+0.0)*0.5*9.9+(0.0+0.6)*0.5*9.2+0.6*1.1</t>
  </si>
  <si>
    <t>"Čerpací jímka" 2*1</t>
  </si>
  <si>
    <t>"Sesuv do výkopu" 8,425</t>
  </si>
  <si>
    <t>25</t>
  </si>
  <si>
    <t>151711111</t>
  </si>
  <si>
    <t>Osazení zápor ocelových dl do 8 m</t>
  </si>
  <si>
    <t>-988626638</t>
  </si>
  <si>
    <t>Osazení ocelových zápor pro pažení hloubených vykopávek do předem provedených vrtů se zabetonováním spodního konce, s případným obsypem zápory pískem délky od 0 do 8 m</t>
  </si>
  <si>
    <t>https://podminky.urs.cz/item/CS_URS_2022_01/151711111</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</si>
  <si>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</si>
  <si>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"délky" 6,0 "m" * 13 "ks  (Z/01až Z/03, Z/11 až Z/20)"</t>
  </si>
  <si>
    <t>"délky" 5,0 "m" * 7 "ks (Z/04 až Z/10)"</t>
  </si>
  <si>
    <t>26</t>
  </si>
  <si>
    <t>M</t>
  </si>
  <si>
    <t>58932563</t>
  </si>
  <si>
    <t>beton C 16/20 X0,XC1 kamenivo frakce 0/8</t>
  </si>
  <si>
    <t>2136181482</t>
  </si>
  <si>
    <t>Zabetonování spodní části zápor ve vrtu</t>
  </si>
  <si>
    <t>2,6 "m" * (13+7) "ks" *0,25^2*pi/4 * 1,1</t>
  </si>
  <si>
    <t>27</t>
  </si>
  <si>
    <t>13010970</t>
  </si>
  <si>
    <t>ocel profilová jakost S235JR (11 375) průřez HEB 100</t>
  </si>
  <si>
    <t>-2111356401</t>
  </si>
  <si>
    <t>Poznámka k položce:
Hmotnost: 20,90 kg/m</t>
  </si>
  <si>
    <t>zapory_HEB100 * 20,90/1000</t>
  </si>
  <si>
    <t>28</t>
  </si>
  <si>
    <t>151712111R</t>
  </si>
  <si>
    <t>Převázka ocelová zdvojená pro kotvení záporového pažení  (2x U160 ocel S235)</t>
  </si>
  <si>
    <t>1822999239</t>
  </si>
  <si>
    <t>Převázka ocelová pro ukotvení záporového pažení pro jakoukoliv délku převázky zdvojená</t>
  </si>
  <si>
    <t xml:space="preserve">Poznámka k souboru cen:
1. V ceně nejsou započteny náklady na zápory ocelové, které se oceňují cenami souboru cen 151 71-11 Osazení ocelových zápor pro pažení hloubených vykopávek.
</t>
  </si>
  <si>
    <t>Poznámka k položce:
Převázka 2 x U160 ocel S235</t>
  </si>
  <si>
    <t>"Převázky 2U160 ocel S235, délka" 2.0 "m" * 9 "ks"</t>
  </si>
  <si>
    <t>29</t>
  </si>
  <si>
    <t>151721111R</t>
  </si>
  <si>
    <t>Zřízení pažení do ocelových zápor hl výkopu do 4 m</t>
  </si>
  <si>
    <t>348613275</t>
  </si>
  <si>
    <t>Pažení do ocelových zápor bez ohledu na druh pažin, hloubky výkopu do 4 m</t>
  </si>
  <si>
    <t xml:space="preserve">Poznámka k souboru cen: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</si>
  <si>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Poznámka k položce:
Dřevěnné pažiny tl. 100 mm, koncové části fošen budou upraveny tak, aby bylo možné jejich vložení do zápor.</t>
  </si>
  <si>
    <t>pod PF1</t>
  </si>
  <si>
    <t>3.2*4.5</t>
  </si>
  <si>
    <t>PF1-PF2</t>
  </si>
  <si>
    <t>(3.2+2.8)*0.5*10.4</t>
  </si>
  <si>
    <t>PF2-PF3</t>
  </si>
  <si>
    <t>(2.8+2.7)*0.5*9.2</t>
  </si>
  <si>
    <t>nad PF3</t>
  </si>
  <si>
    <t>2.7*1.1</t>
  </si>
  <si>
    <t>paz_zapor</t>
  </si>
  <si>
    <t>30</t>
  </si>
  <si>
    <t>1519-R02</t>
  </si>
  <si>
    <t>Odřezání zápor HEB100 vč. odklizení a likvidace odřezaných částí</t>
  </si>
  <si>
    <t>57325497</t>
  </si>
  <si>
    <t>"Odříznutí mikrozápor HEB 100 v prostoru mostu" 3</t>
  </si>
  <si>
    <t>31</t>
  </si>
  <si>
    <t>153811111</t>
  </si>
  <si>
    <t>Osazení kotvy tyčové dl přes 5 m D od 20 do 28 mm</t>
  </si>
  <si>
    <t>1969274737</t>
  </si>
  <si>
    <t>Osazení kotev tyčových bez provedení vrtu, zainjektování a napnutí kotvy při délce přes 5 m a průměru od 20 do 28 mm</t>
  </si>
  <si>
    <t>https://podminky.urs.cz/item/CS_URS_2022_01/153811111</t>
  </si>
  <si>
    <t>6,3* 9 "ks"</t>
  </si>
  <si>
    <t>32</t>
  </si>
  <si>
    <t>1302-R15</t>
  </si>
  <si>
    <t>kotevní tyč ∅ 25mm délka kotvy 6,0 m; délka kořene 3,0 m; ocel B500B, vč. hlavy</t>
  </si>
  <si>
    <t>-154635622</t>
  </si>
  <si>
    <t>Poznámka k položce:
Kotevní táhla včetně zhlaví. 6m, ocel B500B, průměr 25mm, délka injektovaného kořene 3,0 m. Nejméně dvojnásobná injektáž kořene, injekční tlak min. 2,1 MPa, únosnost kořene kotvy min. 114 kN.</t>
  </si>
  <si>
    <t>33</t>
  </si>
  <si>
    <t>153811211</t>
  </si>
  <si>
    <t>Napnutí kotev tyčových únosnost kotvy do 0,45 MN</t>
  </si>
  <si>
    <t>-174136010</t>
  </si>
  <si>
    <t>Napnutí tyčových kotev při předepsané únosnosti kotvy do 0,45 MN</t>
  </si>
  <si>
    <t>https://podminky.urs.cz/item/CS_URS_2022_01/153811211</t>
  </si>
  <si>
    <t xml:space="preserve">Poznámka k souboru cen:
1. Ceny jsou určeny pro jakoukoliv délku kotev.
2. V cenách jsou započteny i náklady na dopínání kotev při poklesu předpětí.
</t>
  </si>
  <si>
    <t>9 "ks"</t>
  </si>
  <si>
    <t>34</t>
  </si>
  <si>
    <t>162201421</t>
  </si>
  <si>
    <t>Vodorovné přemístění pařezů do 1 km D přes 100 do 300 mm</t>
  </si>
  <si>
    <t>397335255</t>
  </si>
  <si>
    <t>Vodorovné přemístění větví, kmenů nebo pařezů s naložením, složením a dopravou do 1000 m pařezů kmenů, průměru přes 100 do 300 mm</t>
  </si>
  <si>
    <t>https://podminky.urs.cz/item/CS_URS_2022_01/162201421</t>
  </si>
  <si>
    <t>35</t>
  </si>
  <si>
    <t>162201424</t>
  </si>
  <si>
    <t>Vodorovné přemístění pařezů do 1 km D přes 700 do 900 mm</t>
  </si>
  <si>
    <t>-1260396663</t>
  </si>
  <si>
    <t>Vodorovné přemístění větví, kmenů nebo pařezů s naložením, složením a dopravou do 1000 m pařezů kmenů, průměru přes 700 do 900 mm</t>
  </si>
  <si>
    <t>https://podminky.urs.cz/item/CS_URS_2022_01/162201424</t>
  </si>
  <si>
    <t>36</t>
  </si>
  <si>
    <t>162301971</t>
  </si>
  <si>
    <t>Příplatek k vodorovnému přemístění pařezů D přes 100 do 300 mm ZKD 1 km</t>
  </si>
  <si>
    <t>-103877476</t>
  </si>
  <si>
    <t>Vodorovné přemístění větví, kmenů nebo pařezů s naložením, složením a dopravou Příplatek k cenám za každých dalších i započatých 1000 m přes 1000 m pařezů kmenů, průměru přes 100 do 300 mm</t>
  </si>
  <si>
    <t>https://podminky.urs.cz/item/CS_URS_2022_01/162301971</t>
  </si>
  <si>
    <t>parez_300*19 "celkem do 20 km"</t>
  </si>
  <si>
    <t>37</t>
  </si>
  <si>
    <t>162301974</t>
  </si>
  <si>
    <t>Příplatek k vodorovnému přemístění pařezů D přes 700 do 900 mm ZKD 1 km</t>
  </si>
  <si>
    <t>-608740789</t>
  </si>
  <si>
    <t>Vodorovné přemístění větví, kmenů nebo pařezů s naložením, složením a dopravou Příplatek k cenám za každých dalších i započatých 1000 m přes 1000 m pařezů kmenů, průměru přes 700 do 900 mm</t>
  </si>
  <si>
    <t>https://podminky.urs.cz/item/CS_URS_2022_01/162301974</t>
  </si>
  <si>
    <t>parez_ruc800*19 "celkem do 20 km"</t>
  </si>
  <si>
    <t>38</t>
  </si>
  <si>
    <t>162651112</t>
  </si>
  <si>
    <t>Vodorovné přemístění přes 4 000 do 5000 m výkopku/sypaniny z horniny třídy těžitelnosti I skupiny 1 až 3</t>
  </si>
  <si>
    <t>2044172560</t>
  </si>
  <si>
    <t>Vodorovné přemístění výkopku nebo sypaniny po suchu na obvyklém dopravním prostředku, bez naložení výkopku, avšak se složením bez rozhrnutí z horniny třídy těžitelnosti I skupiny 1 až 3 na vzdálenost přes 4 000 do 5 000 m</t>
  </si>
  <si>
    <t>https://podminky.urs.cz/item/CS_URS_2022_01/162651112</t>
  </si>
  <si>
    <t>0,10*sejmuti_humusu "přemístění na MD do 5 Km"</t>
  </si>
  <si>
    <t>0,10*sejmuti_ornice "přemístění na MD do 5 Km"</t>
  </si>
  <si>
    <t>2*hrazka "přemístění zeminy z MD a zpět"</t>
  </si>
  <si>
    <t>vykop "přemístění na MD"</t>
  </si>
  <si>
    <t>vodotec "přemístění na MD"</t>
  </si>
  <si>
    <t>zasyp "přemístění z MD"</t>
  </si>
  <si>
    <t>0,10*ohum_rov "přemístění z MD"</t>
  </si>
  <si>
    <t>0,10*ohum_svah "přemístění z MD"</t>
  </si>
  <si>
    <t>162651132</t>
  </si>
  <si>
    <t>Vodorovné přemístění přes 4 000 do 5000 m výkopku/sypaniny z horniny třídy těžitelnosti II skupiny 4 a 5</t>
  </si>
  <si>
    <t>761239224</t>
  </si>
  <si>
    <t>Vodorovné přemístění výkopku nebo sypaniny po suchu na obvyklém dopravním prostředku, bez naložení výkopku, avšak se složením bez rozhrnutí z horniny třídy těžitelnosti II skupiny 4 a 5 na vzdálenost přes 4 000 do 5 000 m</t>
  </si>
  <si>
    <t>https://podminky.urs.cz/item/CS_URS_2022_01/162651132</t>
  </si>
  <si>
    <t>2*rzb_zamkovky*0,080 "přemístění dlažby na MD a zpět"</t>
  </si>
  <si>
    <t>40</t>
  </si>
  <si>
    <t>162751117</t>
  </si>
  <si>
    <t>Vodorovné přemístění přes 9 000 do 10000 m výkopku/sypaniny z horniny třídy těžitelnosti I skupiny 1 až 3</t>
  </si>
  <si>
    <t>294249350</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</si>
  <si>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</si>
  <si>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https://podminky.urs.cz/item/CS_URS_2022_01/162751117</t>
  </si>
  <si>
    <t>-zasyp</t>
  </si>
  <si>
    <t>41</t>
  </si>
  <si>
    <t>162751119</t>
  </si>
  <si>
    <t>Příplatek k vodorovnému přemístění výkopku/sypaniny z horniny třídy těžitelnosti I skupiny 1 až 3 ZKD 1000 m přes 10000 m</t>
  </si>
  <si>
    <t>837504806</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</si>
  <si>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</si>
  <si>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https://podminky.urs.cz/item/CS_URS_2022_01/162751119</t>
  </si>
  <si>
    <t>odvoz_tr3 "celkem do 20 km"</t>
  </si>
  <si>
    <t>42</t>
  </si>
  <si>
    <t>167151102</t>
  </si>
  <si>
    <t>Nakládání výkopku z hornin třídy těžitelnosti II skupiny 4 a 5 do 100 m3</t>
  </si>
  <si>
    <t>-613862343</t>
  </si>
  <si>
    <t>Nakládání, skládání a překládání neulehlého výkopku nebo sypaniny strojně nakládání, množství do 100 m3, z horniny třídy těžitelnosti II, skupiny 4 a 5</t>
  </si>
  <si>
    <t>https://podminky.urs.cz/item/CS_URS_2022_01/167151102</t>
  </si>
  <si>
    <t>rzb_zamkovky*0,080 "naložení dlažby na MD pro odvoz zpět"</t>
  </si>
  <si>
    <t>43</t>
  </si>
  <si>
    <t>167151111</t>
  </si>
  <si>
    <t>Nakládání výkopku z hornin třídy těžitelnosti I skupiny 1 až 3 přes 100 m3</t>
  </si>
  <si>
    <t>535886367</t>
  </si>
  <si>
    <t>Nakládání, skládání a překládání neulehlého výkopku nebo sypaniny strojně nakládání, množství přes 100 m3, z hornin třídy těžitelnosti I, skupiny 1 až 3</t>
  </si>
  <si>
    <t>https://podminky.urs.cz/item/CS_URS_2022_01/167151111</t>
  </si>
  <si>
    <t>hrazka "naložení na MD"</t>
  </si>
  <si>
    <t>zasyp "naložení na MD"</t>
  </si>
  <si>
    <t>odvoz_tr3 "naložení přebytku zeminy na MD - pro odvoz mimo stavbu"</t>
  </si>
  <si>
    <t>0,10*ohum_rov "naložení na MD"</t>
  </si>
  <si>
    <t>0,10*ohum_svah "naložení na MD"</t>
  </si>
  <si>
    <t>44</t>
  </si>
  <si>
    <t>169-R01</t>
  </si>
  <si>
    <t>Odvoz a uložení dřevní hmoty z odfrézovaného pařezu (vč. případného poplatku)</t>
  </si>
  <si>
    <t>378691600</t>
  </si>
  <si>
    <t>parez_frez * 0,500 "m" * 0,65 "t/m3"</t>
  </si>
  <si>
    <t>45</t>
  </si>
  <si>
    <t>171153101</t>
  </si>
  <si>
    <t>Zemní hrázky melioračních kanálů z horniny třídy těžitelnosti I a II skupiny 1 až 4</t>
  </si>
  <si>
    <t>1275303139</t>
  </si>
  <si>
    <t>Zemní hrázky přívodních a odpadních melioračních kanálů zhutňované po vrstvách tloušťky 200 mm s přemístěním sypaniny do 20 m nebo s jejím přehozením do 3 m z hornin třídy těžitelnosti I a II, skupiny 1 až 4</t>
  </si>
  <si>
    <t>https://podminky.urs.cz/item/CS_URS_2022_01/171153101</t>
  </si>
  <si>
    <t>Uvažováno jako ochranné hrázky v korytě</t>
  </si>
  <si>
    <t>Horní hrázka</t>
  </si>
  <si>
    <t>(5*1.2+2*1.2*1.2*2*0.5)*2.8+3.5*0.55*2-3.14*0.4*0.4*8.2</t>
  </si>
  <si>
    <t>Dolní hrázka</t>
  </si>
  <si>
    <t>(2*0.8+2*0.8*0.8)*2.1-3.14*0.4*0.4*5.2</t>
  </si>
  <si>
    <t>46</t>
  </si>
  <si>
    <t>171201231</t>
  </si>
  <si>
    <t>Poplatek za uložení zeminy a kamení na recyklační skládce (skládkovné) kód odpadu 17 05 04</t>
  </si>
  <si>
    <t>1794301523</t>
  </si>
  <si>
    <t>Poplatek za uložení stavebního odpadu na recyklační skládce (skládkovné) zeminy a kamení zatříděného do Katalogu odpadů pod kódem 17 05 04</t>
  </si>
  <si>
    <t>https://podminky.urs.cz/item/CS_URS_2022_01/171201231</t>
  </si>
  <si>
    <t>odvoz_tr3*1,8</t>
  </si>
  <si>
    <t>47</t>
  </si>
  <si>
    <t>171251201</t>
  </si>
  <si>
    <t>Uložení sypaniny na skládky nebo meziskládky</t>
  </si>
  <si>
    <t>-209422796</t>
  </si>
  <si>
    <t>Uložení sypaniny na skládky nebo meziskládky bez hutnění s upravením uložené sypaniny do předepsaného tvaru</t>
  </si>
  <si>
    <t>https://podminky.urs.cz/item/CS_URS_2022_01/171251201</t>
  </si>
  <si>
    <t>0,10*sejmuti_humusu "uložení na MD"</t>
  </si>
  <si>
    <t>0,10*sejmuti_ornice "uložení na MD"</t>
  </si>
  <si>
    <t>hrazka "uložení zeminy zpět na MD"</t>
  </si>
  <si>
    <t>vykop "uložení na MD"</t>
  </si>
  <si>
    <t>vodotec "uložení na MD"</t>
  </si>
  <si>
    <t>48</t>
  </si>
  <si>
    <t>174151101</t>
  </si>
  <si>
    <t>Zásyp jam, šachet rýh nebo kolem objektů sypaninou se zhutněním</t>
  </si>
  <si>
    <t>-1678845917</t>
  </si>
  <si>
    <t>Zásyp sypaninou z jakékoliv horniny strojně s uložením výkopku ve vrstvách se zhutněním jam, šachet, rýh nebo kolem objektů v těchto vykopávkách</t>
  </si>
  <si>
    <t>https://podminky.urs.cz/item/CS_URS_2022_01/174151101</t>
  </si>
  <si>
    <t>Poznámka k položce:
Zpětný hutněný zásyp PS 95%</t>
  </si>
  <si>
    <t>Za novým gabionem</t>
  </si>
  <si>
    <t>(1.6+1.8)*0.5*10.4+(1.8+1.5)*0.5*9.2+1.5*1.1</t>
  </si>
  <si>
    <t>Za původním gabionem</t>
  </si>
  <si>
    <t>1.5*4.5</t>
  </si>
  <si>
    <t>Úprava finálního terénu na LB</t>
  </si>
  <si>
    <t>2*(0.4+0)*0.5*4</t>
  </si>
  <si>
    <t>Zásyp za pažení</t>
  </si>
  <si>
    <t>0.1*25*2.9*0.7</t>
  </si>
  <si>
    <t>Dno toku před gabiony</t>
  </si>
  <si>
    <t>0.1*1.5+(0.1+0.3)*0.5*9.9+(0.3+0.1)*0.5*9.2+0.1*1.1</t>
  </si>
  <si>
    <t>"Sesuvy do výkopu ( z výkopu)" 8,425</t>
  </si>
  <si>
    <t>49</t>
  </si>
  <si>
    <t>174211204</t>
  </si>
  <si>
    <t>Zásyp jam po pařezech D pařezů přes 700 do 900 mm ručně</t>
  </si>
  <si>
    <t>1919720406</t>
  </si>
  <si>
    <t>Zásyp jam po pařezech ručně výkopkem z horniny získané při dobývání pařezů s hrubým urovnáním povrchu zasypávky průměru pařezu přes 700 do 900 mm</t>
  </si>
  <si>
    <t>https://podminky.urs.cz/item/CS_URS_2022_01/174211204</t>
  </si>
  <si>
    <t>50</t>
  </si>
  <si>
    <t>174251201</t>
  </si>
  <si>
    <t>Zásyp jam po pařezech D pařezů do 300 mm strojně</t>
  </si>
  <si>
    <t>1936492041</t>
  </si>
  <si>
    <t>Zásyp jam po pařezech strojně výkopkem z horniny získané při dobývání pařezů s hrubým urovnáním povrchu zasypávky průměru pařezu přes 100 do 300 mm</t>
  </si>
  <si>
    <t>https://podminky.urs.cz/item/CS_URS_2022_01/174251201</t>
  </si>
  <si>
    <t>51</t>
  </si>
  <si>
    <t>174251203</t>
  </si>
  <si>
    <t>Zásyp jam po pařezech D pařezů přes 500 do 700 mm strojně</t>
  </si>
  <si>
    <t>-1799609348</t>
  </si>
  <si>
    <t>Zásyp jam po pařezech strojně výkopkem z horniny získané při dobývání pařezů s hrubým urovnáním povrchu zasypávky průměru pařezu přes 500 do 700 mm</t>
  </si>
  <si>
    <t>https://podminky.urs.cz/item/CS_URS_2022_01/174251203</t>
  </si>
  <si>
    <t>1 "zasyp jamy po ofrézovaném pařezu"</t>
  </si>
  <si>
    <t>52</t>
  </si>
  <si>
    <t>17-R08</t>
  </si>
  <si>
    <t>Poplatek za uložení pařezů do pům. 300 mm na řízenou skládku</t>
  </si>
  <si>
    <t>-2080390834</t>
  </si>
  <si>
    <t>53</t>
  </si>
  <si>
    <t>17-R09</t>
  </si>
  <si>
    <t>Poplatek za uložení pařezů do pům. 800 mm na řízenou skládku</t>
  </si>
  <si>
    <t>-2046743686</t>
  </si>
  <si>
    <t>54</t>
  </si>
  <si>
    <t>181351103</t>
  </si>
  <si>
    <t>Rozprostření ornice tl vrstvy do 200 mm pl přes 100 do 500 m2 v rovině nebo ve svahu do 1:5 strojně</t>
  </si>
  <si>
    <t>-1067470567</t>
  </si>
  <si>
    <t>Rozprostření a urovnání ornice v rovině nebo ve svahu sklonu do 1:5 strojně při souvislé ploše přes 100 do 500 m2, tl. vrstvy do 200 mm</t>
  </si>
  <si>
    <t>https://podminky.urs.cz/item/CS_URS_2022_01/181351103</t>
  </si>
  <si>
    <t>Rozprostření humózních vrstev a osetí v rovině (předpoklad 10cm) - viz C.3</t>
  </si>
  <si>
    <t>"LB" 102 "m2"</t>
  </si>
  <si>
    <t>"PB" (38+77+26+18) "m2"</t>
  </si>
  <si>
    <t>Rozprostření kulturních vrstev a osetí v rovině (předpoklad 10cm) - viz C.3</t>
  </si>
  <si>
    <t>"PB (899/1)" 231 "m2"</t>
  </si>
  <si>
    <t>22 "m2 - viz C.3"</t>
  </si>
  <si>
    <t>55</t>
  </si>
  <si>
    <t>10364101</t>
  </si>
  <si>
    <t>zemina pro terénní úpravy -  ornice</t>
  </si>
  <si>
    <t>-1313672305</t>
  </si>
  <si>
    <t>0,10*ohum_nakup*1,6</t>
  </si>
  <si>
    <t>56</t>
  </si>
  <si>
    <t>181411121</t>
  </si>
  <si>
    <t>Založení lučního trávníku výsevem pl do 1000 m2 v rovině a ve svahu do 1:5</t>
  </si>
  <si>
    <t>-1737894516</t>
  </si>
  <si>
    <t>Založení trávníku na půdě předem připravené plochy do 1000 m2 výsevem včetně utažení lučního v rovině nebo na svahu do 1:5</t>
  </si>
  <si>
    <t>https://podminky.urs.cz/item/CS_URS_2022_01/181411121</t>
  </si>
  <si>
    <t>57</t>
  </si>
  <si>
    <t>00572472</t>
  </si>
  <si>
    <t>osivo směs travní krajinná-rovinná</t>
  </si>
  <si>
    <t>kg</t>
  </si>
  <si>
    <t>1524677612</t>
  </si>
  <si>
    <t>ohum_rov*300/10000 "300 kg/ha"</t>
  </si>
  <si>
    <t>ohum_nakup*300/10000 "300 kg/ha"</t>
  </si>
  <si>
    <t>58</t>
  </si>
  <si>
    <t>181411122</t>
  </si>
  <si>
    <t>Založení lučního trávníku výsevem pl do 1000 m2 ve svahu přes 1:5 do 1:2</t>
  </si>
  <si>
    <t>-103416999</t>
  </si>
  <si>
    <t>Založení trávníku na půdě předem připravené plochy do 1000 m2 výsevem včetně utažení lučního na svahu přes 1:5 do 1:2</t>
  </si>
  <si>
    <t>https://podminky.urs.cz/item/CS_URS_2022_01/181411122</t>
  </si>
  <si>
    <t>59</t>
  </si>
  <si>
    <t>00572474</t>
  </si>
  <si>
    <t>osivo směs travní krajinná-svahová</t>
  </si>
  <si>
    <t>-1484614100</t>
  </si>
  <si>
    <t>ohum_svah*300/10000 "300 kg/ha"</t>
  </si>
  <si>
    <t>60</t>
  </si>
  <si>
    <t>181951111</t>
  </si>
  <si>
    <t>Úprava pláně v hornině třídy těžitelnosti I skupiny 1 až 3 bez zhutnění strojně</t>
  </si>
  <si>
    <t>-1374615518</t>
  </si>
  <si>
    <t>Úprava pláně vyrovnáním výškových rozdílů strojně v hornině třídy těžitelnosti I, skupiny 1 až 3 bez zhutnění</t>
  </si>
  <si>
    <t>https://podminky.urs.cz/item/CS_URS_2022_01/181951111</t>
  </si>
  <si>
    <t>61</t>
  </si>
  <si>
    <t>181951112</t>
  </si>
  <si>
    <t>Úprava pláně v hornině třídy těžitelnosti I skupiny 1 až 3 se zhutněním strojně</t>
  </si>
  <si>
    <t>-1812524019</t>
  </si>
  <si>
    <t>Úprava pláně vyrovnáním výškových rozdílů strojně v hornině třídy těžitelnosti I, skupiny 1 až 3 se zhutněním</t>
  </si>
  <si>
    <t>https://podminky.urs.cz/item/CS_URS_2022_01/181951112</t>
  </si>
  <si>
    <t>62</t>
  </si>
  <si>
    <t>182151111</t>
  </si>
  <si>
    <t>Svahování v zářezech v hornině třídy těžitelnosti I skupiny 1 až 3 strojně</t>
  </si>
  <si>
    <t>-120893091</t>
  </si>
  <si>
    <t>Svahování trvalých svahů do projektovaných profilů strojně s potřebným přemístěním výkopku při svahování v zářezech v hornině třídy těžitelnosti I, skupiny 1 až 3</t>
  </si>
  <si>
    <t>https://podminky.urs.cz/item/CS_URS_2022_01/182151111</t>
  </si>
  <si>
    <t>63</t>
  </si>
  <si>
    <t>182351123</t>
  </si>
  <si>
    <t>Rozprostření ornice pl přes 100 do 500 m2 ve svahu přes 1:5 tl vrstvy do 200 mm strojně</t>
  </si>
  <si>
    <t>1263605695</t>
  </si>
  <si>
    <t>Rozprostření a urovnání ornice ve svahu sklonu přes 1:5 strojně při souvislé ploše přes 100 do 500 m2, tl. vrstvy do 200 mm</t>
  </si>
  <si>
    <t>https://podminky.urs.cz/item/CS_URS_2022_01/182351123</t>
  </si>
  <si>
    <t>Rozprostření humózních vrstev a osetí ve svahu (předpoklad 10cm) - viz C.3</t>
  </si>
  <si>
    <t>"PB" (66+55+45)"m2"*1.12</t>
  </si>
  <si>
    <t>Rozprostření kulturních vrstev a osetí ve svahu (předpoklad 10cm) - viz C.3</t>
  </si>
  <si>
    <t>"PB (899/1, 899/2)" 89"m2"*1.12</t>
  </si>
  <si>
    <t>64</t>
  </si>
  <si>
    <t>184818241</t>
  </si>
  <si>
    <t>Ochrana kmene průměru do 300 mm bedněním výšky přes 2 do 3 m</t>
  </si>
  <si>
    <t>-385135444</t>
  </si>
  <si>
    <t>Ochrana kmene bedněním před poškozením stavebním provozem zřízení včetně odstranění výšky bednění přes 2 do 3 m průměru kmene do 300 mm</t>
  </si>
  <si>
    <t>https://podminky.urs.cz/item/CS_URS_2022_01/184818241</t>
  </si>
  <si>
    <t>Poznámka k položce:
Zajištění stromů vypolštářovaným bedněním dle normy ČSN 83 9061. Kmen vypolštářovaným bedněním z fošen, vysokým nejméně 2 m. Ochranné zařízení je třeba připevnit bez poškození stromu. Nesmí být osazeno přímo na kořenové náběhy. Korunu je nutno chránit před poškozením stroji a vozidly, popřípadě vyvázat ohrožené větve vzhůru. Místa uvázání je nutno rovněž vypolštářovat). Jedná se ostromy dle inevntarizace 2,3,4,5.</t>
  </si>
  <si>
    <t>4 "ks - viz B."</t>
  </si>
  <si>
    <t>65</t>
  </si>
  <si>
    <t>184818244</t>
  </si>
  <si>
    <t>Ochrana kmene průměru přes 700 do 900 mm bedněním výšky přes 2 do 3 m</t>
  </si>
  <si>
    <t>-681944376</t>
  </si>
  <si>
    <t>Ochrana kmene bedněním před poškozením stavebním provozem zřízení včetně odstranění výšky bednění přes 2 do 3 m průměru kmene přes 700 do 900 mm</t>
  </si>
  <si>
    <t>https://podminky.urs.cz/item/CS_URS_2022_01/184818244</t>
  </si>
  <si>
    <t>Poznámka k položce:
Zajištění stromů vypolštářovaným bedněním dle normy ČSN 83 9061. Kmen vypolštářovaným bedněním z fošen, vysokým nejméně 2 m. Ochranné zařízení je třeba připevnit bez poškození stromu. Nesmí být osazeno přímo na kořenové náběhy. Korunu je nutno chránit před poškozením stroji a vozidly, popřípadě vyvázat ohrožené větve vzhůru. Místa uvázání je nutno rovněž vypolštářovat). Jedná se ostrom dle inevntarizace č. 1</t>
  </si>
  <si>
    <t xml:space="preserve"> 1 "ks - viz B."</t>
  </si>
  <si>
    <t>66</t>
  </si>
  <si>
    <t>185803111</t>
  </si>
  <si>
    <t>Ošetření trávníku shrabáním v rovině a svahu do 1:5</t>
  </si>
  <si>
    <t>-958020764</t>
  </si>
  <si>
    <t>Ošetření trávníku jednorázové v rovině nebo na svahu do 1:5</t>
  </si>
  <si>
    <t>https://podminky.urs.cz/item/CS_URS_2022_01/185803111</t>
  </si>
  <si>
    <t>67</t>
  </si>
  <si>
    <t>185803112</t>
  </si>
  <si>
    <t>Ošetření trávníku shrabáním ve svahu přes 1:5 do 1:2</t>
  </si>
  <si>
    <t>70832019</t>
  </si>
  <si>
    <t>Ošetření trávníku jednorázové na svahu přes 1:5 do 1:2</t>
  </si>
  <si>
    <t>https://podminky.urs.cz/item/CS_URS_2022_01/185803112</t>
  </si>
  <si>
    <t>68</t>
  </si>
  <si>
    <t>185804312</t>
  </si>
  <si>
    <t>Zalití rostlin vodou plocha přes 20 m2</t>
  </si>
  <si>
    <t>-1072488129</t>
  </si>
  <si>
    <t>Zalití rostlin vodou plochy záhonů jednotlivě přes 20 m2</t>
  </si>
  <si>
    <t>https://podminky.urs.cz/item/CS_URS_2022_01/185804312</t>
  </si>
  <si>
    <t>ohum_rov*0,010*3 "10l/m2 ... 3x"</t>
  </si>
  <si>
    <t>ohum_nakup*0,010*3 "10l/m2 ... 3x"</t>
  </si>
  <si>
    <t>ohum_svah*0,010*3 "10l/m2 ... 3x"</t>
  </si>
  <si>
    <t>zaliti_voda</t>
  </si>
  <si>
    <t>Zakládání</t>
  </si>
  <si>
    <t>69</t>
  </si>
  <si>
    <t>211561111R</t>
  </si>
  <si>
    <t>Výplň odvodňovacích žeber nebo trativodů kamenivem hrubým drceným frakce 4 až 8 mm</t>
  </si>
  <si>
    <t>1542364329</t>
  </si>
  <si>
    <t>Výplň kamenivem do rýh odvodňovacích žeber nebo trativodů bez zhutnění, s úpravou povrchu výplně kamenivem hrubým drceným frakce 4 až 8 mm</t>
  </si>
  <si>
    <t>Drenážní výplň za gabionovou stěnou - drcené kamenivo frakce 4/8</t>
  </si>
  <si>
    <t>"V prostoru nove zdi" 24,5*0,35</t>
  </si>
  <si>
    <t>"V prostoru  rozebrané gabionové zdi (spodní navázání)" 0,3*2</t>
  </si>
  <si>
    <t>70</t>
  </si>
  <si>
    <t>213311113R</t>
  </si>
  <si>
    <t>Polštáře zhutněné pod základy z kameniva drceného frakce 16 až 32 mm</t>
  </si>
  <si>
    <t>-1426618958</t>
  </si>
  <si>
    <t>Polštáře zhutněné pod základy z kameniva hrubého drceného, frakce 16 - 32 mm</t>
  </si>
  <si>
    <t>Hutněná vrstva z DK 16/32 pod základ gabionů</t>
  </si>
  <si>
    <t>Podsyp pod základ v tl. 15cm</t>
  </si>
  <si>
    <t>52.2"m2"*0.15</t>
  </si>
  <si>
    <t>Případná sanace přetěžení základové spáry</t>
  </si>
  <si>
    <t>0.5"m2"*21</t>
  </si>
  <si>
    <t>71</t>
  </si>
  <si>
    <t>224312112R</t>
  </si>
  <si>
    <t>Vrty maloprofilové D do 156 mm úklon přes 45° hl do 25 m hor. I a II</t>
  </si>
  <si>
    <t>344318790</t>
  </si>
  <si>
    <t>Maloprofilové vrty průměru přes 93 do 156 mm úklonu přes 45° v hl 0 až 25 m v hornině tř. I a II</t>
  </si>
  <si>
    <t>Poznámka k položce:
Včetně dočasného zapažení vrtu.</t>
  </si>
  <si>
    <t>0,90*vrty_kotev "90% vrty v zemině"</t>
  </si>
  <si>
    <t>72</t>
  </si>
  <si>
    <t>224312114R</t>
  </si>
  <si>
    <t>Vrty maloprofilové D do 156 mm úklon přes 45° hl do 25 m hor. III a IV</t>
  </si>
  <si>
    <t>1868647716</t>
  </si>
  <si>
    <t>Maloprofilové vrty průměru přes 93 do 156 mm úklonu přes 45° v hl 0 až 25 m v hornině tř. III a IV</t>
  </si>
  <si>
    <t>0,10*vrty_kotev "10% vrty ve zbytcích stávajících zdí"</t>
  </si>
  <si>
    <t>73</t>
  </si>
  <si>
    <t>224511112R</t>
  </si>
  <si>
    <t>Vrty maloprofilové D přes 195 do 245 mm úklon do 45° hl 0 až 25 m hornina I a II</t>
  </si>
  <si>
    <t>-1032754315</t>
  </si>
  <si>
    <t>Maloprofilové vrty průměru přes 195 do 245 mm do úklonu 45° v hl 0 až 25 m v hornině tř. I a II</t>
  </si>
  <si>
    <t>0,80*vrty_zapor "80% uvažováno v třídě vrtatelnosti III-IV"</t>
  </si>
  <si>
    <t>74</t>
  </si>
  <si>
    <t>224511116R1</t>
  </si>
  <si>
    <t>Vrty maloprofilové D přes 195 do 245 mm úklon do 45° hl 0 až 25 m hornina V a VI</t>
  </si>
  <si>
    <t>174400038</t>
  </si>
  <si>
    <t>Maloprofilové vrty vrtáním průměru přes 195 do 245 mm do úklonu 45° v hl 0 až 25 m v hornině tř. V a VI</t>
  </si>
  <si>
    <t>0,20*vrty_zapor "20% uvažováno v třídě vrtatelnosti V-VI"</t>
  </si>
  <si>
    <t>75</t>
  </si>
  <si>
    <t>225511116R2</t>
  </si>
  <si>
    <t>-1884388948</t>
  </si>
  <si>
    <t>Maloprofilové vrty průměru přes 195 do 245 mm do úklonu 45° v hl 0 až 25 m v hornině tř. V a VI</t>
  </si>
  <si>
    <t>Poznámka k položce:
Pro ověření vrtatelnosti přes gabionovou stěnu jsou navrženy pažené vrty DN154 délky 4 m. Provedení prací a situování vrtů určí TDI. Budou prováděny nejdříve po osazení všech zápor pro zajištění stavební jámy. Tato práce bude sloužit jako informace pro investora pro další budoucí práce.</t>
  </si>
  <si>
    <t>4,0*2 "ks"</t>
  </si>
  <si>
    <t>76</t>
  </si>
  <si>
    <t>227111113</t>
  </si>
  <si>
    <t>Odpažení maloprofilových vrtů průměru přes 93 do 156 mm</t>
  </si>
  <si>
    <t>1238285349</t>
  </si>
  <si>
    <t>https://podminky.urs.cz/item/CS_URS_2022_01/227111113</t>
  </si>
  <si>
    <t>77</t>
  </si>
  <si>
    <t>227111115</t>
  </si>
  <si>
    <t>Odpažení maloprofilových vrtů průměru přes 195 do 245 mm</t>
  </si>
  <si>
    <t>-795066857</t>
  </si>
  <si>
    <t>https://podminky.urs.cz/item/CS_URS_2022_01/227111115</t>
  </si>
  <si>
    <t>78</t>
  </si>
  <si>
    <t>281602111</t>
  </si>
  <si>
    <t>Injektování povrchové nízkotlaké s dvojitým obturátorem mikropilot a kotev tlakem do 0,6 MPa</t>
  </si>
  <si>
    <t>1420178895</t>
  </si>
  <si>
    <t>Injektování povrchové s dvojitým obturátorem mikropilot nebo kotev tlakem do 0,60 MPa</t>
  </si>
  <si>
    <t>https://podminky.urs.cz/item/CS_URS_2022_01/281602111</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</si>
  <si>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</si>
  <si>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Zainjektování / zalití kotev</t>
  </si>
  <si>
    <t>0,15*(6,0-3,0)*kotvy_D25_ks</t>
  </si>
  <si>
    <t>79</t>
  </si>
  <si>
    <t>282602113</t>
  </si>
  <si>
    <t>Injektování povrchové vysokotlaké s dvojitým obturátorem mikropilot a kotev tlakem přes 2 do 4,5 MPa</t>
  </si>
  <si>
    <t>-893080580</t>
  </si>
  <si>
    <t>Injektování povrchové s dvojitým obturátorem mikropilot nebo kotev tlakem přes 2,0 do 4,5 MPa</t>
  </si>
  <si>
    <t>https://podminky.urs.cz/item/CS_URS_2022_01/282602113</t>
  </si>
  <si>
    <t>Zainjektování kořenů kotev</t>
  </si>
  <si>
    <t>1,00*3,0*kotvy_D25_ks</t>
  </si>
  <si>
    <t>80</t>
  </si>
  <si>
    <t>585221500</t>
  </si>
  <si>
    <t>cement portlandský směsný CEM II 32,5MPa</t>
  </si>
  <si>
    <t>637409451</t>
  </si>
  <si>
    <t>0,035*(6,0-3,0)*kotvy_D25_ks</t>
  </si>
  <si>
    <t>0,120*3,0*kotvy_D25_ks</t>
  </si>
  <si>
    <t>81</t>
  </si>
  <si>
    <t>581284620</t>
  </si>
  <si>
    <t>bentonit aktivovaný sodou mletý VL</t>
  </si>
  <si>
    <t>-870689304</t>
  </si>
  <si>
    <t>0,05*cem_kotvy</t>
  </si>
  <si>
    <t>82</t>
  </si>
  <si>
    <t>292111111</t>
  </si>
  <si>
    <t>Montáž pomocné konstrukce ocelové pro zvláštní zakládání z terénu</t>
  </si>
  <si>
    <t>2039039923</t>
  </si>
  <si>
    <t>Pomocná konstrukce pro zvláštní zakládání staveb ocelová z terénu zřízení</t>
  </si>
  <si>
    <t>https://podminky.urs.cz/item/CS_URS_2022_01/292111111</t>
  </si>
  <si>
    <t>Rámové spojky 150x8x80mm ... 72 ks</t>
  </si>
  <si>
    <t>0.150*0.080*0.008*2*4*9*8750/1000</t>
  </si>
  <si>
    <t>Vyrovnávací desky pod převázky</t>
  </si>
  <si>
    <t>0.007*0.02*18*8750/1000</t>
  </si>
  <si>
    <t>Roznášecí deska  160x160x20mm</t>
  </si>
  <si>
    <t>0.16*0.16*0.02*9*8750/1000</t>
  </si>
  <si>
    <t>Atypické koutové rozpěry pro zajištění části pažení v rosotru mostu</t>
  </si>
  <si>
    <t>Horní rozpěra (velká)</t>
  </si>
  <si>
    <t>"převázka 2I220" (3.2+2.9)*2*31.1"kg/bm"/1000 + "rozpěra 2U220" 3.7*2*29.4 "kg/bm"/1000</t>
  </si>
  <si>
    <t>Spodní rozpěra (malá)</t>
  </si>
  <si>
    <t>"převázka 2I220" (1.7+1.7)*2*31.1 "kg/bm"/1000 + "rozpěra 2U220" 2.0*2*29.4 "kg/bm"/1000</t>
  </si>
  <si>
    <t>83</t>
  </si>
  <si>
    <t>R03</t>
  </si>
  <si>
    <t>dodávka pomocných ocelových prvků pro záporové pažení (dodávka materiálu, výroba, doprava)</t>
  </si>
  <si>
    <t>-309840940</t>
  </si>
  <si>
    <t>pomoc_prvky*1,08</t>
  </si>
  <si>
    <t>84</t>
  </si>
  <si>
    <t>13010724R</t>
  </si>
  <si>
    <t>ocel profilová jakost S235JR (11 375) průřez I (IPN) 220 - dočasné použití</t>
  </si>
  <si>
    <t>149900440</t>
  </si>
  <si>
    <t>ocel profilová jakost S235JR (11 375) průřez I (IPN) 220 - dočasné použití
Uvedené množství je celkové množství potřebné ocely neredukované obratovostí.
Obratovost dočasně použitého materiálu je třeba zohlednit v nabídkové ceně této položky.
Dočasně použitý materiál zůstává majetkem zhotovitele.</t>
  </si>
  <si>
    <t>"převázka 2I220" (3.2+2.9)*2*31.1"kg/bm"/1000 *1,08</t>
  </si>
  <si>
    <t>"převázka 2I220" (1.7+1.7)*2*31.1 "kg/bm"/1000 *1,08</t>
  </si>
  <si>
    <t>85</t>
  </si>
  <si>
    <t>13010828R</t>
  </si>
  <si>
    <t>ocel profilová jakost S235JR (11 375) průřez U (UPN) 220 - dočasné použití</t>
  </si>
  <si>
    <t>-2116892027</t>
  </si>
  <si>
    <t>ocel profilová jakost S235JR (11 375) průřez U (UPN) 220 - dočasné použití
Uvedené množství je celkové množství potřebné ocely neredukované obratovostí.
Obratovost dočasně použitého materiálu je třeba zohlednit v nabídkové ceně této položky.
Dočasně použitý materiál zůstává majetkem zhotovitele.</t>
  </si>
  <si>
    <t>"rozpěra 2U220" 3.7*2*29.4 "kg/bm"/1000 *1,08</t>
  </si>
  <si>
    <t>"rozpěra 2U220" 2.0*2*29.4 "kg/bm"/1000 * 1,08</t>
  </si>
  <si>
    <t>86</t>
  </si>
  <si>
    <t>292111112</t>
  </si>
  <si>
    <t>Demontáž pomocné konstrukce ocelové pro zvláštní zakládáníz terénu</t>
  </si>
  <si>
    <t>-738745485</t>
  </si>
  <si>
    <t>Pomocná konstrukce pro zvláštní zakládání staveb ocelová z terénu odstranění</t>
  </si>
  <si>
    <t>https://podminky.urs.cz/item/CS_URS_2022_01/292111112</t>
  </si>
  <si>
    <t>Svislé a kompletní konstrukce</t>
  </si>
  <si>
    <t>87</t>
  </si>
  <si>
    <t>321321115</t>
  </si>
  <si>
    <t>Konstrukce vodních staveb ze ŽB mrazuvzdorného tř. C 25/30 - XC4, XA2</t>
  </si>
  <si>
    <t>-209948665</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</si>
  <si>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25/30 - XC4, XA2</t>
  </si>
  <si>
    <t>https://podminky.urs.cz/item/CS_URS_2022_01/321321115</t>
  </si>
  <si>
    <t>Poznámka k položce:
Prostý beton C25/30 XC4 XA2</t>
  </si>
  <si>
    <t>základ č. 1</t>
  </si>
  <si>
    <t>17.6*1.0-0.15*0.15*9.8</t>
  </si>
  <si>
    <t>základ č. 2</t>
  </si>
  <si>
    <t>13.8*1.0-0.15*0.15*10.5</t>
  </si>
  <si>
    <t>základ č. 3</t>
  </si>
  <si>
    <t>15.3*1.0-0.15*0.15*11.1</t>
  </si>
  <si>
    <t>88</t>
  </si>
  <si>
    <t>321351010</t>
  </si>
  <si>
    <t>Bednění konstrukcí vodních staveb rovinné - zřízení</t>
  </si>
  <si>
    <t>-1047225178</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</si>
  <si>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</si>
  <si>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https://podminky.urs.cz/item/CS_URS_2022_01/321351010</t>
  </si>
  <si>
    <t>Podkladní beton</t>
  </si>
  <si>
    <t>2*0.15*(20+2.3+2.3+2.6)</t>
  </si>
  <si>
    <t>9.9*0.85</t>
  </si>
  <si>
    <t>8.3*0.85</t>
  </si>
  <si>
    <t>8.9*0.85</t>
  </si>
  <si>
    <t>89</t>
  </si>
  <si>
    <t>321352010</t>
  </si>
  <si>
    <t>Bednění konstrukcí vodních staveb rovinné - odstranění</t>
  </si>
  <si>
    <t>-1315009047</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</si>
  <si>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</si>
  <si>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https://podminky.urs.cz/item/CS_URS_2022_01/321352010</t>
  </si>
  <si>
    <t>90</t>
  </si>
  <si>
    <t>326214121a</t>
  </si>
  <si>
    <t>Zdivo LTM z gabionů dvouzákrutová síť pozinkovaná vyplněná kamenem (šířka 1,5 m)</t>
  </si>
  <si>
    <t>510528222</t>
  </si>
  <si>
    <t>Zdivo z lomového kamene na sucho do drátěných košů (gabionů) ze splétané dvouzákrutové ocelové sítě pozinkované</t>
  </si>
  <si>
    <t>https://podminky.urs.cz/item/CS_URS_2022_01/326214121a</t>
  </si>
  <si>
    <t>Poznámka k položce:
Nový gabion šířky 1.5m: Skladba košů bude provedena s průběžnými svislými spárami. K pohledovému líci bude ručně skládána vrstva kamenů tl. 30 cm z DK 125/250. Zbývající část koše bude plněna strojně frakcí 63/125 s prosypáním 16/32. 
Velikost ok 100 x 100 mm, Ø drátu 5 mm, žárově pokoveno (poměr 90%Zn, 10%Al). Koše budou zpevněny spirálami Ø 4,5 mm, včetně obsypu spon uvnitř koše. Atypické koše budou spojovány pomocí C kroužků Ø 3,0 mm.
Pro čelní panel gabionu (orientovaný směrem do koryta) platí, že vnější dráty musí být orientovány horizontálně, tzn. rovnoběžně se směrem proudění.
Navržené gabiony se musí realizovány v souladu s TKP 30 - speciální zemní konstrukce.</t>
  </si>
  <si>
    <t>"koše šířky" 1,5 "m, výšky" * 0,5 "m, délky" * 1,0 "m (3. řada)" * 3 "ks"</t>
  </si>
  <si>
    <t>"koše šířky" 1,5 "m, výšky" * 1,0 "m, délky" * 1,5 "m (2. řada)" * 10 "ks"</t>
  </si>
  <si>
    <t>"koše šířky" 1,5 "m, výšky" * 1,0 "m, délky" * 1,5 "m, atypicky upraven (2. řada)" * 1 "ks"</t>
  </si>
  <si>
    <t>"koše šířky" 1,5 "m, výšky" * 1,0 "m, délky" * 2,0 "m (1. řada)" * 10 "ks"</t>
  </si>
  <si>
    <t>"koše šířky" 1,5 "m, výšky" * 1,0 "m, délky" * 2,0 "m, atypicky upraven (1. řada)" * 1 "ks"</t>
  </si>
  <si>
    <t>91</t>
  </si>
  <si>
    <t>326214121b</t>
  </si>
  <si>
    <t>Zdivo LTM z gabionů dvouzákrutová síť pozinkovaná vyplněná kamenem (šířka 2,0 m)</t>
  </si>
  <si>
    <t>1682715848</t>
  </si>
  <si>
    <t>Poznámka k položce:
Nový gabion šířky 2.0m: Skladba košů bude provedena s průběžnými svislými spárami. K pohledovému líci bude ručně skládána vrstva kamenů tl. 30 cm z DK 125/250. Zbývající část koše bude plněna strojně frakcí 63/125 s prosypáním 16/32. 
Velikost ok 100 x 100 mm, Ø drátu 5 mm, žárově pokoveno (poměr 90%Zn, 10%Al). Koše budou zpevněny spirálami Ø 4,5 mm, včetně obsypu spon uvnitř koše. Atypické koše budou spojovány pomocí C kroužků Ø 3,0 mm. Koše budou doplněny vnitřní příčkou provázanou do dna, lícové i rubové stěny a do víka koše.
Pro čelní panel gabionu (orientovaný směrem do koryta) platí, že vnější dráty musí být orientovány horizontálně, tzn. rovnoběžně se směrem proudění.
Navržené gabiony se musí realizovány v souladu s TKP 30 - speciální zemní konstrukce</t>
  </si>
  <si>
    <t>"koše šířky" 2,0 "m, výšky" * 0,5 "m, délky" * 1,0 "m, atypicky upraven (3. řada)" * 2 "ks"</t>
  </si>
  <si>
    <t>"koše šířky" 2,0 "m, výšky" * 1,0 "m, délky" * 1,5 "m, atypicky upraven (2. řada)" * 2 "ks"</t>
  </si>
  <si>
    <t>"koše šířky" 2,0 "m, výšky" * 1,0 "m, délky" * 2,0 "m, atypicky upraven (1. řada)" * 2 "ks"</t>
  </si>
  <si>
    <t>92</t>
  </si>
  <si>
    <t>326214121c</t>
  </si>
  <si>
    <t>Zdivo LTM z gabionů dvouzákrutová síť pozinkovaná vyplněná kamenem (šířka 1,5 m - navázání na stávající)</t>
  </si>
  <si>
    <t>-1377049522</t>
  </si>
  <si>
    <t>Poznámka k položce:
Navazující gabiony šířky 1.5m: Skladba košů bude provedena s průběžnými svislými spárami. K pohledovému líci bude ručně skládána vrstva kamenů tl. 30 cm z DK 125/250. Zbývající část koše bude plněna strojně frakcí 63/125 s prosypáním 16/32. 
Velikost ok 100 x 100 mm, Ø drátu 5 mm, žárově pokoveno (poměr 90%Zn, 10%Al). Koše budou zpevněny spirálami Ø 4,5 mm, včetně obsypu spon uvnitř koše. Atypické koše budou spojovány pomocí C kroužků Ø 3,0 mm.
Pro čelní panel gabionu (orientovaný směrem do koryta) platí, že vnější dráty musí být orientovány horizontálně, tzn. rovnoběžně se směrem proudění.
Navržené gabiony se musí realizovány v souladu s TKP 30 - speciální zemní konstrukce.</t>
  </si>
  <si>
    <t>"předpoklad - koše šířky" 1,5 "m, výšky" * 1,5 "m, délky" * 1,0 "m, atypicky upraven (3. řada)" * 3 "ks"</t>
  </si>
  <si>
    <t>"předpoklad - koše šířky" 1,5 "m, výšky" * 1,0 "m, délky" * 2,0 "m, atypicky upraven (2. řada)" * 2 "ks"</t>
  </si>
  <si>
    <t>"předpoklad - koše šířky" 1,5 "m, výšky" * 1,5 "m, délky" * 3,0 "m, atypicky upraven (1. řada)" * 1 "ks"</t>
  </si>
  <si>
    <t>Vodorovné konstrukce</t>
  </si>
  <si>
    <t>93</t>
  </si>
  <si>
    <t>451315125</t>
  </si>
  <si>
    <t>Podkladní nebo výplňová vrstva z betonu C 16/20 tl do 150 mm</t>
  </si>
  <si>
    <t>-570837871</t>
  </si>
  <si>
    <t>Podkladní a výplňové vrstvy z betonu prostého tloušťky do 150 mm, z betonu C 16/20</t>
  </si>
  <si>
    <t>https://podminky.urs.cz/item/CS_URS_2022_01/451315125</t>
  </si>
  <si>
    <t>0.3*(20+2.3+2.3+2.6)</t>
  </si>
  <si>
    <t>94</t>
  </si>
  <si>
    <t>451561111</t>
  </si>
  <si>
    <t>Lože pod dlažby z kameniva drceného drobného vrstva tl do 100 mm</t>
  </si>
  <si>
    <t>450282710</t>
  </si>
  <si>
    <t>Lože pod dlažby z kameniva drceného drobného, tl. vrstvy do 100 mm</t>
  </si>
  <si>
    <t>https://podminky.urs.cz/item/CS_URS_2022_01/451561111</t>
  </si>
  <si>
    <t>Poznámka k položce:
frakce 16/32 mm</t>
  </si>
  <si>
    <t>95</t>
  </si>
  <si>
    <t>465511327</t>
  </si>
  <si>
    <t>Dlažba z lomového kamene na sucho s vyklínováním a vyplněním spár tl 300 mm</t>
  </si>
  <si>
    <t>989852114</t>
  </si>
  <si>
    <t>Dlažba z lomového kamene lomařsky upraveného na sucho s vyklínováním kamenem, s vyplněním spár těženým kamenivem, drnem nebo ornicí s osetím, tl. kamene 300 mm</t>
  </si>
  <si>
    <t>https://podminky.urs.cz/item/CS_URS_2022_01/465511327</t>
  </si>
  <si>
    <t>Poznámka k položce:
Použije se nový nakupovaný kámen.</t>
  </si>
  <si>
    <t>"Dlažba na sucho" 50.3-0.3*(2.1+2.2+2.6)</t>
  </si>
  <si>
    <t>"Odpočet dlažby z rozebraného kamene" -0,90*rzb_DKS</t>
  </si>
  <si>
    <t>96</t>
  </si>
  <si>
    <t>46551-R08</t>
  </si>
  <si>
    <t>Dlažba z rozebraného kamene na sucho s vyklínováním a vyplněním spár tl 300 mm</t>
  </si>
  <si>
    <t>-1340640846</t>
  </si>
  <si>
    <t>Dlažba z rozebraného kamene lomařsky upraveného na sucho s vyklínováním kamenem, s vyplněním spár těženým kamenivem, drnem nebo ornicí s osetím, tl. kamene 300 mm</t>
  </si>
  <si>
    <t>Poznámka k položce:
Použije se původní rozebraný kámen.</t>
  </si>
  <si>
    <t>0,90*rzb_DKS</t>
  </si>
  <si>
    <t>97</t>
  </si>
  <si>
    <t>467951230</t>
  </si>
  <si>
    <t>Práh dřevěný dvojitý z kulatiny přes 290 do 400 mm</t>
  </si>
  <si>
    <t>-97531408</t>
  </si>
  <si>
    <t>Práh dřevěný z výřezů pro stavební účely zajištění na vzdušné straně pilotami Ø od 150 do 190 mm, délky od 1,5 do 1,8 m, zaraženými v osové vzdálenosti od 1 do 3 m dvojitý z kulatiny Ø přes 290 do 400 mm</t>
  </si>
  <si>
    <t>https://podminky.urs.cz/item/CS_URS_2022_01/467951230</t>
  </si>
  <si>
    <t>Poznámka k položce:
Nový spádový stupeň se skládá:
1) Kulatina spádového stupně: každý stupeň tvoří 2 ks kulatiny. Kulatina z dubu průměru 30 cm (délek 2ks x 2.2m, 2ks x 2.3m, 2ks x 2.7m, celkem = 6 ks kulatiny). Konce kulatin budou upraveny s povrchem gabionů tak, aby byly od konstrukce gabionu cca 3cm. Kulatina bude zbavena kůry. Po osazení kotevních kůlů a kulatiny spádového stupně budou provedeny návrty skrz celou kulatinu (celkem 6 ks, dl. cca 0,5m, průměr pro pro 20mm závitovou tyč.
2) Kotevní kůly: každý stupeň tvoří 4 ks kotevních kůlů. Kulatina z dubu průměru 10 cm, délka 1.30 m (celkem počet kulatiny 4 ks x 3 ks spádové stupně = 12 ks kůlu). Kulatina bude ve spodní části opatřena špicí pro zatlučení, Kulatina bude zbavena kůry. Po osazení kotevních kůlů a kulatiny spádového stupně budou provedeny návrty skrz celou kulatinu (celkem 6 ks, dl. cca 0,5m, průměr pro pro 20mm závitovou tyč. V místě návrtu na lícové (pohledové části, bude vytvořena pploška pro osazení podložky).
3) Nerezové kotevní prvky 
3a) Závitová tyč průměru 20 mm, délka 1,0 m (celkem 6ks). Závitová tyč bude seříznuta na míru dle požadavku TDI.
3b) Podložka tl.5, průměru 60mm, celkem 12ks
3c) Matka M20, celkem 12ks</t>
  </si>
  <si>
    <t>2,2+2,3+2,7</t>
  </si>
  <si>
    <t>Komunikace pozemní</t>
  </si>
  <si>
    <t>98</t>
  </si>
  <si>
    <t>564261011</t>
  </si>
  <si>
    <t>Podklad nebo podsyp ze štěrkopísku ŠP plochy do 100 m2 tl 200 mm</t>
  </si>
  <si>
    <t>-1457622316</t>
  </si>
  <si>
    <t>Podklad nebo podsyp ze štěrkopísku ŠP s rozprostřením, vlhčením a zhutněním plochy jednotlivě do 100 m2, po zhutnění tl. 200 mm</t>
  </si>
  <si>
    <t>https://podminky.urs.cz/item/CS_URS_2022_01/564261011</t>
  </si>
  <si>
    <t>99</t>
  </si>
  <si>
    <t>564750101</t>
  </si>
  <si>
    <t>Podklad z kameniva hrubého drceného vel. 16-32 mm plochy do 100 m2 tl 150 mm</t>
  </si>
  <si>
    <t>1379001166</t>
  </si>
  <si>
    <t>Podklad nebo kryt z kameniva hrubého drceného vel. 16-32 mm s rozprostřením a zhutněním plochy jednotlivě do 100 m2, po zhutnění tl. 150 mm</t>
  </si>
  <si>
    <t>https://podminky.urs.cz/item/CS_URS_2022_01/564750101</t>
  </si>
  <si>
    <t>100</t>
  </si>
  <si>
    <t>567124111</t>
  </si>
  <si>
    <t>Podklad ze směsi stmelené cementem SC C 20/25 (PB I) tl 150 mm</t>
  </si>
  <si>
    <t>876366351</t>
  </si>
  <si>
    <t>Podklad ze směsi stmelené cementem SC bez dilatačních spár, s rozprostřením a zhutněním SC C 20/25 (PB I), po zhutnění tl. 150 mm</t>
  </si>
  <si>
    <t>https://podminky.urs.cz/item/CS_URS_2022_01/567124111</t>
  </si>
  <si>
    <t>101</t>
  </si>
  <si>
    <t>584121109</t>
  </si>
  <si>
    <t>Osazení silničních dílců z ŽB do lože z kameniva těženého tl 40 mm plochy do 50 m2</t>
  </si>
  <si>
    <t>1267137204</t>
  </si>
  <si>
    <t>Osazení silničních dílců ze železového betonu s podkladem z kameniva těženého do tl. 40 mm jakéhokoliv druhu a velikosti, na plochu jednotlivě přes 15 do 50 m2</t>
  </si>
  <si>
    <t>https://podminky.urs.cz/item/CS_URS_2022_01/584121109</t>
  </si>
  <si>
    <t>30 "m2 Plynovodní potrubí (ochranné pásmo)"</t>
  </si>
  <si>
    <t>9 "Vodovodní potrubí (ochranné pásmo)"</t>
  </si>
  <si>
    <t>102</t>
  </si>
  <si>
    <t>59381009</t>
  </si>
  <si>
    <t>panel silniční 3,00x1,00x0,15m - dočasné použití</t>
  </si>
  <si>
    <t>-990306240</t>
  </si>
  <si>
    <t>panel silniční 3,00x1,00x0,15m - dočasné použití
Uvedené množství je celkové - nekrácené obratovostí.
Obratovost panelů je třeba započítat do nabídkové ceny.
Panely zůstávají majetkem zhotovitele.</t>
  </si>
  <si>
    <t>panelka/3</t>
  </si>
  <si>
    <t>103</t>
  </si>
  <si>
    <t>596212210</t>
  </si>
  <si>
    <t>Kladení zámkové dlažby pozemních komunikací ručně tl 80 mm skupiny A pl do 50 m2</t>
  </si>
  <si>
    <t>-126346751</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</si>
  <si>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</si>
  <si>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https://podminky.urs.cz/item/CS_URS_2022_01/596212210</t>
  </si>
  <si>
    <t>rzb_zamkovky "obnova zámkové dlažby - použije se původní rozebraná dlažba"</t>
  </si>
  <si>
    <t>2,0 "nová zámková dlažba"</t>
  </si>
  <si>
    <t>104</t>
  </si>
  <si>
    <t>59245213</t>
  </si>
  <si>
    <t>dlažba zámková tvaru I 196x161x80mm přírodní</t>
  </si>
  <si>
    <t>-2000379617</t>
  </si>
  <si>
    <t>nova_dazba*1,03</t>
  </si>
  <si>
    <t>Úpravy povrchů, podlahy a osazování výplní</t>
  </si>
  <si>
    <t>105</t>
  </si>
  <si>
    <t>619996145</t>
  </si>
  <si>
    <t>Ochrana konstrukcí nebo samostatných prvků obalením geotextilií</t>
  </si>
  <si>
    <t>816538705</t>
  </si>
  <si>
    <t>Ochrana stavebních konstrukcí a samostatných prvků včetně pozdějšího odstranění obalením geotextilií samostatných konstrukcí a prvků</t>
  </si>
  <si>
    <t>https://podminky.urs.cz/item/CS_URS_2022_01/619996145</t>
  </si>
  <si>
    <t>Uvažováno jako separační vrstva (ochrana) na gabionech v místě dočasné hrázky</t>
  </si>
  <si>
    <t>((5+2*2*1.2)*2.8+2*0.55*8+2*(5*1.2+2*1.2*1.2*0.5*2))</t>
  </si>
  <si>
    <t>((2+2*2*0.8)*2.1+2*(2*0.8+2*0.8*0.8*0.5*2))</t>
  </si>
  <si>
    <t>106</t>
  </si>
  <si>
    <t>69311083</t>
  </si>
  <si>
    <t>geotextilie netkaná separační, ochranná, filtrační, drenážní PP 600g/m2</t>
  </si>
  <si>
    <t>1184586889</t>
  </si>
  <si>
    <t>GT_docasna*1,30 "30% na přesahy a ztratné"</t>
  </si>
  <si>
    <t>Ostatní konstrukce a práce, bourání</t>
  </si>
  <si>
    <t>107</t>
  </si>
  <si>
    <t>916231213</t>
  </si>
  <si>
    <t>Osazení chodníkového obrubníku betonového stojatého s boční opěrou do lože z betonu prostého</t>
  </si>
  <si>
    <t>1100294547</t>
  </si>
  <si>
    <t>Osazení chodníkového obrubníku betonového se zřízením lože, s vyplněním a zatřením spár cementovou maltou stojatého s boční opěrou z betonu prostého, do lože z betonu prostého</t>
  </si>
  <si>
    <t>https://podminky.urs.cz/item/CS_URS_2022_01/916231213</t>
  </si>
  <si>
    <t>4,0 "obrubník zámkové dlažby - viz C.3"</t>
  </si>
  <si>
    <t>108</t>
  </si>
  <si>
    <t>59217017</t>
  </si>
  <si>
    <t>obrubník betonový chodníkový 1000x100x250mm</t>
  </si>
  <si>
    <t>1868823723</t>
  </si>
  <si>
    <t>109</t>
  </si>
  <si>
    <t>919726121</t>
  </si>
  <si>
    <t>Geotextilie pro ochranu, separaci a filtraci netkaná měrná hm do 200 g/m2</t>
  </si>
  <si>
    <t>1003874333</t>
  </si>
  <si>
    <t>Geotextilie netkaná pro ochranu, separaci nebo filtraci měrná hmotnost do 200 g/m2</t>
  </si>
  <si>
    <t>30*1,2 "m2 Plynovodní potrubí (ochranné pásmo)"</t>
  </si>
  <si>
    <t>9*1,2 "Vodovodní potrubí (ochranné pásmo)"</t>
  </si>
  <si>
    <t>110</t>
  </si>
  <si>
    <t>93119-R05</t>
  </si>
  <si>
    <t>Separace betonových bloků základu pomocí PE fólie tl. 2 mm</t>
  </si>
  <si>
    <t>-765924307</t>
  </si>
  <si>
    <t>DS základ č.1/2</t>
  </si>
  <si>
    <t>1*2.3*1.1</t>
  </si>
  <si>
    <t>DS základ č.2/3</t>
  </si>
  <si>
    <t>111</t>
  </si>
  <si>
    <t>953241213</t>
  </si>
  <si>
    <t>Osazení smykových dilatačních trnů D 25 mm pro nižší zatížení nerez nebo pozink s pouzdrem</t>
  </si>
  <si>
    <t>-1322950741</t>
  </si>
  <si>
    <t>Osazení smykových trnů do dilatačních spár jednoduchých pro nižší zatížení z nerezové nebo pozinkované oceli s pouzdrem z nerezové oceli nebo plastu, průměr 25 mm</t>
  </si>
  <si>
    <t>https://podminky.urs.cz/item/CS_URS_2022_01/953241213</t>
  </si>
  <si>
    <t>"1m*2.3m*5=11.5=&gt;" 12 "ks"</t>
  </si>
  <si>
    <t>112</t>
  </si>
  <si>
    <t>54879284</t>
  </si>
  <si>
    <t>trn pro přenos smykové síly u dilatačních spár pro nižší zatížení nerez s kombinovaným pouzdrem z plastu D 25mm</t>
  </si>
  <si>
    <t>552309249</t>
  </si>
  <si>
    <t>962022690</t>
  </si>
  <si>
    <t>Bourání gabionů do 1 m3</t>
  </si>
  <si>
    <t>-690365057</t>
  </si>
  <si>
    <t>Bourání zdiva nadzákladového kamenného na sucho drátokamenných konstrukcí (gabionů) do 1 m3</t>
  </si>
  <si>
    <t>https://podminky.urs.cz/item/CS_URS_2022_01/962022690</t>
  </si>
  <si>
    <t>Uvažováno jak šetrnější bourání v místě napojení na stávající gabionovou stěnu</t>
  </si>
  <si>
    <t>1.6*4.5+2.2*3.0+3.9*1.5</t>
  </si>
  <si>
    <t>114</t>
  </si>
  <si>
    <t>962022691</t>
  </si>
  <si>
    <t>Bourání gabionů přes 1 m3</t>
  </si>
  <si>
    <t>-1195796644</t>
  </si>
  <si>
    <t>Bourání zdiva nadzákladového kamenného na sucho drátokamenných konstrukcí (gabionů) přes 1 m3</t>
  </si>
  <si>
    <t>https://podminky.urs.cz/item/CS_URS_2022_01/962022691</t>
  </si>
  <si>
    <t>V prostoru nového gabionu</t>
  </si>
  <si>
    <t>(7.6+5.7)*0.5*10+(5.7+6.4)*0.5*9.2+6.4*0.3</t>
  </si>
  <si>
    <t>115</t>
  </si>
  <si>
    <t>979054451</t>
  </si>
  <si>
    <t>Očištění vybouraných zámkových dlaždic s původním spárováním z kameniva těženého</t>
  </si>
  <si>
    <t>1965398804</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</si>
  <si>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</si>
  <si>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https://podminky.urs.cz/item/CS_URS_2022_01/979054451</t>
  </si>
  <si>
    <t>116</t>
  </si>
  <si>
    <t>985511113</t>
  </si>
  <si>
    <t>Stříkaný beton stěn ze suché směsi pevnosti min. 25 MPa tl 50 mm</t>
  </si>
  <si>
    <t>-2103557219</t>
  </si>
  <si>
    <t>Stříkaný beton ze suché směsi pevnosti v tlaku min. 25 MPa (tř. R3) stěn, jedné vrstvy tloušťky 50 mm</t>
  </si>
  <si>
    <t>https://podminky.urs.cz/item/CS_URS_2022_01/985511113</t>
  </si>
  <si>
    <t>Poznámka k položce:
Stříkaný beton C20/25 v tl. min. 0,20m s karisítí 50x50x5mm (v rozpočtu se předpokládá tl. 30 cm pro případ povrchové degradace zdiva mostu).</t>
  </si>
  <si>
    <t>9,2 "m2"</t>
  </si>
  <si>
    <t>117</t>
  </si>
  <si>
    <t>985511119</t>
  </si>
  <si>
    <t>Příplatek ke stříkanému betonu stěn ze suché směsi pevnosti min. 25 MPa ZKD 10 mm</t>
  </si>
  <si>
    <t>1272024627</t>
  </si>
  <si>
    <t>Stříkaný beton ze suché směsi pevnosti v tlaku min. 25 MPa (tř. R3) Příplatek k cenám za každých dalších i započatých 10 mm tloušťky</t>
  </si>
  <si>
    <t>https://podminky.urs.cz/item/CS_URS_2022_01/985511119</t>
  </si>
  <si>
    <t>strikany_bet*25 "celková tl. 300 mm"</t>
  </si>
  <si>
    <t>118</t>
  </si>
  <si>
    <t>985562111</t>
  </si>
  <si>
    <t>Výztuž stříkaného betonu stěn ze svařovaných sítí s antikorozní úpravou jednovrstvých D drátu 2 mm velikost ok do 100 mm</t>
  </si>
  <si>
    <t>1928770987</t>
  </si>
  <si>
    <t>Výztuž stříkaného betonu ze svařovaných sítí velikosti ok do 100 mm s antikorozní úpravou, průměru drátu 2 mm jednovrstvých stěn</t>
  </si>
  <si>
    <t>https://podminky.urs.cz/item/CS_URS_2022_01/985562111</t>
  </si>
  <si>
    <t>Poznámka k položce:
karisíť 50x50x5mm</t>
  </si>
  <si>
    <t>strikany_bet*1,20</t>
  </si>
  <si>
    <t>119</t>
  </si>
  <si>
    <t>985564214</t>
  </si>
  <si>
    <t>Kotvičky pro výztuž stříkaného betonu hl do 200 mm z oceli D přes 10 do 16 mm do chemické malty</t>
  </si>
  <si>
    <t>1449662205</t>
  </si>
  <si>
    <t>Kotvičky pro výztuž stříkaného betonu z betonářské oceli do chemické malty, hloubky kotvení do 200 mm, průměru přes 10 do 16 mm</t>
  </si>
  <si>
    <t>https://podminky.urs.cz/item/CS_URS_2022_01/985564214</t>
  </si>
  <si>
    <t>strikany_bet * 9 "ks/m2"</t>
  </si>
  <si>
    <t>997</t>
  </si>
  <si>
    <t>Přesun sutě</t>
  </si>
  <si>
    <t>120</t>
  </si>
  <si>
    <t>997013813</t>
  </si>
  <si>
    <t>Poplatek za uložení na skládce (skládkovné) stavebního odpadu z plastických hmot kód odpadu 17 02 03</t>
  </si>
  <si>
    <t>329470011</t>
  </si>
  <si>
    <t>Poplatek za uložení stavebního odpadu na skládce (skládkovné) z plastických hmot zatříděného do Katalogu odpadů pod kódem 17 02 03</t>
  </si>
  <si>
    <t>https://podminky.urs.cz/item/CS_URS_2022_01/997013813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</si>
  <si>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</si>
  <si>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geotextilie*0,001</t>
  </si>
  <si>
    <t>GT_docasna*0,001</t>
  </si>
  <si>
    <t>121</t>
  </si>
  <si>
    <t>997013861</t>
  </si>
  <si>
    <t>Poplatek za uložení stavebního odpadu na recyklační skládce (skládkovné) z prostého betonu kód odpadu 17 01 01</t>
  </si>
  <si>
    <t>254548979</t>
  </si>
  <si>
    <t>Poplatek za uložení stavebního odpadu na recyklační skládce (skládkovné) z prostého betonu zatříděného do Katalogu odpadů pod kódem 17 01 01</t>
  </si>
  <si>
    <t>https://podminky.urs.cz/item/CS_URS_2022_01/997013861</t>
  </si>
  <si>
    <t>strikany_bet*(0,023+25*0,005) "odvoz odpadu ze stříkaného betonu"</t>
  </si>
  <si>
    <t>rzb_zamkovky*0,325 "odklizení podkladního betonu dlažby"</t>
  </si>
  <si>
    <t>odstr_obrub*0,230</t>
  </si>
  <si>
    <t>122</t>
  </si>
  <si>
    <t>997013862</t>
  </si>
  <si>
    <t>Poplatek za uložení stavebního odpadu na recyklační skládce (skládkovné) z armovaného betonu kód odpadu  17 01 01</t>
  </si>
  <si>
    <t>1478409609</t>
  </si>
  <si>
    <t>Poplatek za uložení stavebního odpadu na recyklační skládce (skládkovné) z armovaného betonu zatříděného do Katalogu odpadů pod kódem 17 01 01</t>
  </si>
  <si>
    <t>https://podminky.urs.cz/item/CS_URS_2022_01/997013862</t>
  </si>
  <si>
    <t>bour_rucne*2,500</t>
  </si>
  <si>
    <t>123</t>
  </si>
  <si>
    <t>997221873</t>
  </si>
  <si>
    <t>-1925940316</t>
  </si>
  <si>
    <t>https://podminky.urs.cz/item/CS_URS_2022_01/997221873</t>
  </si>
  <si>
    <t xml:space="preserve">Poznámka k souboru cen:
1. Ceny uvedené v souboru cen je doporučeno upravit podle aktuálních cen místně příslušné skládky odpadů.
2. Uložení odpadů neuvedených v souboru cen se oceňuje individuálně.
</t>
  </si>
  <si>
    <t>panelka*0,290 "podklad z kameniva"</t>
  </si>
  <si>
    <t>0,10*rzb_DKS*0,30*2,500 "odklizení 10% rozebrané dlažby nevhodné pro opětovné použití"</t>
  </si>
  <si>
    <t>124</t>
  </si>
  <si>
    <t>99722-R03</t>
  </si>
  <si>
    <t xml:space="preserve">Poplatek za uložení gabionů na recyklační skládce (skládkovné) </t>
  </si>
  <si>
    <t>-1994133447</t>
  </si>
  <si>
    <t>Poplatek za uložení gabionů na recyklační skládce (skládkovné)
Poplatek za kompletní likvidaci včetně např. separace drátěných košů.</t>
  </si>
  <si>
    <t>bour_gabion1*2,303</t>
  </si>
  <si>
    <t>bour_gabion2*2,303</t>
  </si>
  <si>
    <t>Součet350</t>
  </si>
  <si>
    <t>125</t>
  </si>
  <si>
    <t>997321211</t>
  </si>
  <si>
    <t>Svislá doprava suti a vybouraných hmot v do 4 m</t>
  </si>
  <si>
    <t>-47930683</t>
  </si>
  <si>
    <t>Svislá doprava suti a vybouraných hmot s naložením do dopravního zařízení a s vyprázdněním dopravního zařízení na hromadu nebo do dopravního prostředku na výšku do 4 m</t>
  </si>
  <si>
    <t>https://podminky.urs.cz/item/CS_URS_2022_01/997321211</t>
  </si>
  <si>
    <t>126</t>
  </si>
  <si>
    <t>997321511</t>
  </si>
  <si>
    <t>Vodorovná doprava suti a vybouraných hmot po suchu do 1 km</t>
  </si>
  <si>
    <t>-1772821731</t>
  </si>
  <si>
    <t>Vodorovná doprava suti a vybouraných hmot bez naložení, s vyložením a hrubým urovnáním po suchu, na vzdálenost do 1 km</t>
  </si>
  <si>
    <t>https://podminky.urs.cz/item/CS_URS_2022_01/997321511</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</si>
  <si>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</si>
  <si>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panelka*0,290 "odklizení podkladu ze ŠP na skládku"</t>
  </si>
  <si>
    <t>geotextilie*0,001 "odklizení geotextilie k likvidaci"</t>
  </si>
  <si>
    <t>127</t>
  </si>
  <si>
    <t>997321519</t>
  </si>
  <si>
    <t>Příplatek ZKD 1 km vodorovné dopravy suti a vybouraných hmot po suchu</t>
  </si>
  <si>
    <t>106475876</t>
  </si>
  <si>
    <t>Vodorovná doprava suti a vybouraných hmot bez naložení, s vyložením a hrubým urovnáním po suchu, na vzdálenost Příplatek k cenám za každý další i započatý 1 km přes 1 km</t>
  </si>
  <si>
    <t>https://podminky.urs.cz/item/CS_URS_2022_01/997321519</t>
  </si>
  <si>
    <t>odvoz_hmot*19 "celkem do 20 km"</t>
  </si>
  <si>
    <t>128</t>
  </si>
  <si>
    <t>997321611</t>
  </si>
  <si>
    <t>Nakládání nebo překládání suti a vybouraných hmot</t>
  </si>
  <si>
    <t>1399499559</t>
  </si>
  <si>
    <t>Vodorovná doprava suti a vybouraných hmot bez naložení, s vyložením a hrubým urovnáním nakládání nebo překládání na dopravní prostředek při vodorovné dopravě suti a vybouraných hmot</t>
  </si>
  <si>
    <t>https://podminky.urs.cz/item/CS_URS_2022_01/997321611</t>
  </si>
  <si>
    <t>998</t>
  </si>
  <si>
    <t>Přesun hmot</t>
  </si>
  <si>
    <t>129</t>
  </si>
  <si>
    <t>998332011</t>
  </si>
  <si>
    <t>Přesun hmot pro úpravy vodních toků a kanály</t>
  </si>
  <si>
    <t>2063426587</t>
  </si>
  <si>
    <t>Přesun hmot pro úpravy vodních toků a kanály, hráze rybníků apod. dopravní vzdálenost do 500 m</t>
  </si>
  <si>
    <t>https://podminky.urs.cz/item/CS_URS_2022_01/998332011</t>
  </si>
  <si>
    <t>130</t>
  </si>
  <si>
    <t>998332094</t>
  </si>
  <si>
    <t>Příplatek k přesunu hmot pro úpravy vodních toků za zvětšený přesun do 5000 m</t>
  </si>
  <si>
    <t>149511886</t>
  </si>
  <si>
    <t>Přesun hmot pro úpravy vodních toků a kanály, hráze rybníků apod. Příplatek k ceně za zvětšený přesun přes vymezenou největší dopravní vzdálenost do 5 000 m</t>
  </si>
  <si>
    <t>https://podminky.urs.cz/item/CS_URS_2022_01/998332094</t>
  </si>
  <si>
    <t>PSV</t>
  </si>
  <si>
    <t>Práce a dodávky PSV</t>
  </si>
  <si>
    <t>711</t>
  </si>
  <si>
    <t>Izolace proti vodě, vlhkosti a plynům</t>
  </si>
  <si>
    <t>131</t>
  </si>
  <si>
    <t>711491272</t>
  </si>
  <si>
    <t>Provedení doplňků izolace proti vodě na ploše svislé z textilií vrstva ochranná</t>
  </si>
  <si>
    <t>-116032030</t>
  </si>
  <si>
    <t>Provedení doplňků izolace proti vodě textilií na ploše svislé S vrstva ochranná</t>
  </si>
  <si>
    <t>https://podminky.urs.cz/item/CS_URS_2022_01/711491272</t>
  </si>
  <si>
    <t>Separační vrstva na rubu gabionové stěny</t>
  </si>
  <si>
    <t>Bok k mostu</t>
  </si>
  <si>
    <t>(1*1.5+1*2)</t>
  </si>
  <si>
    <t>Za novým gabionem výšky 2.0m</t>
  </si>
  <si>
    <t>3.4*12.1</t>
  </si>
  <si>
    <t>Za novým gabionem výšky 2.5m + bok</t>
  </si>
  <si>
    <t>3.5*8.3+0.5*1</t>
  </si>
  <si>
    <t>(4.5*(1+1.5)+3*(1+1)+1.5*(1+1.5/2))</t>
  </si>
  <si>
    <t>u stávajících PB gabionů v prostoru dlažby</t>
  </si>
  <si>
    <t>0.5*21</t>
  </si>
  <si>
    <t>132</t>
  </si>
  <si>
    <t>-1046362574</t>
  </si>
  <si>
    <t>GT_trvala*1,20 "20% na přesahy a ztratné"</t>
  </si>
  <si>
    <t>133</t>
  </si>
  <si>
    <t>998711101</t>
  </si>
  <si>
    <t>Přesun hmot tonážní pro izolace proti vodě, vlhkosti a plynům v objektech v do 6 m</t>
  </si>
  <si>
    <t>1341550168</t>
  </si>
  <si>
    <t>Přesun hmot pro izolace proti vodě, vlhkosti a plynům stanovený z hmotnosti přesunovaného materiálu vodorovná dopravní vzdálenost do 50 m v objektech výšky do 6 m</t>
  </si>
  <si>
    <t>https://podminky.urs.cz/item/CS_URS_2022_01/998711101</t>
  </si>
  <si>
    <t>OST</t>
  </si>
  <si>
    <t>Ostatní</t>
  </si>
  <si>
    <t>134</t>
  </si>
  <si>
    <t>R101</t>
  </si>
  <si>
    <t>Zajištění přístupu na lebý břeh pro provádění mikrozáporového pažení</t>
  </si>
  <si>
    <t>kpl.</t>
  </si>
  <si>
    <t>512</t>
  </si>
  <si>
    <t>209461658</t>
  </si>
  <si>
    <t xml:space="preserve">Zajištění přístupu na lebý břeh pro provádění mikrozáporového pažení
Předpokládá se zřízení odstranění 6 kompletních provozorních přejezdů.
 - Ocelové trouby DN 800 až DN1200, 5ks dl. 8 m - pro jeden přejezd
 - Zásyp štěrkovitou zeminou 4 m2*7m = 28 m3 - pro jeden přejezd
 - je třeba uvažovat s šetrným prováděním (např. částečně ručně) aby nedošlo k poškození gabionů
Zhotovitel může navrhnout a nacenit jiný způsob dopravení stavební techniky na LB, např. autojeřábem.
</t>
  </si>
  <si>
    <t>Poznámka k položce:
Viz D_TZ 2.10 2.10 Specifické požadavky dokumentaci zajišťovanou zhotovitelem stavby</t>
  </si>
  <si>
    <t>135</t>
  </si>
  <si>
    <t>R102</t>
  </si>
  <si>
    <t>Zřízení a odstranění provizorního sjezdu pro vrtání mikrozáporového pažení</t>
  </si>
  <si>
    <t>587314798</t>
  </si>
  <si>
    <t>Zřízení a odstranění provizorního sjezdu pro vrtání mikrozáporového pažení
Předpokládá se:
 - výkop/hutněný zásyp na PB (21 m3 pro jeden sjezd)
 - přemístění zeminy na MD a zpět (5 km)</t>
  </si>
  <si>
    <t>136</t>
  </si>
  <si>
    <t>R103</t>
  </si>
  <si>
    <t>Ochrana zachovávaných stávajících gabionů po dobu realizace stavby na LB a PB a uvedení do původního stavu po dokončení dle návrhu zhotovitele</t>
  </si>
  <si>
    <t>1605940996</t>
  </si>
  <si>
    <t>Poznámka k položce:
Viz  D_TZ 2.10 2.10 Specifické požadavky dokumentaci zajišťovanou zhotovitelem stavby</t>
  </si>
  <si>
    <t>137</t>
  </si>
  <si>
    <t>R104</t>
  </si>
  <si>
    <t>Dočasné zajištění stability stávající zdi po provedení předkopu, tedy v době realizace vrtů pro zápory, dle návrhu zhotovitele (zejména v případě jiného přístupu stavební techniky na levý břeh než předpokládá projekt - trubky, přejezd)</t>
  </si>
  <si>
    <t>-1210153126</t>
  </si>
  <si>
    <t>138</t>
  </si>
  <si>
    <t>R105</t>
  </si>
  <si>
    <t>Obnova živého plotu z ptačího zobu výšky 1.2m (pol. inventarizace č. 19) v prostoru p.č. 3831/1</t>
  </si>
  <si>
    <t>2145832595</t>
  </si>
  <si>
    <t>139</t>
  </si>
  <si>
    <t>R106</t>
  </si>
  <si>
    <t>Odřezání a opětovná montáž (přivaření) zábradlí vč. provedení nátěru</t>
  </si>
  <si>
    <t>1958036337</t>
  </si>
  <si>
    <t>V případě, že zábradlí na spodní straně mostu bude bránit při provádění vrtání zápor, bude odřezáno v nezbytném rozsahu. Ihned po dokončení vrtných prací bude přivařeno a opatřeno nátěrem původní barvy.</t>
  </si>
  <si>
    <t>140</t>
  </si>
  <si>
    <t>R107</t>
  </si>
  <si>
    <t>Systém zajištění spodních gabionů při jejich zabetonování do základu dle návrhu zhotovitele</t>
  </si>
  <si>
    <t>-1697758819</t>
  </si>
  <si>
    <t>141</t>
  </si>
  <si>
    <t>R108</t>
  </si>
  <si>
    <t>Při realizaci gabionové zdi bude prostor mezi posledním košem a mostní opěrou vyplněn kamenivem vhodné zrnitosti - navrhne zhotovitel, schválí TDI</t>
  </si>
  <si>
    <t>1359976550</t>
  </si>
  <si>
    <t>0.03*(1.5+2)</t>
  </si>
  <si>
    <t>142</t>
  </si>
  <si>
    <t>R109</t>
  </si>
  <si>
    <t>V místě výškových podélných zlomů se lokálně zajistí rozsypový kužel větším kamenem tak, aby nedocházelo při srážkách k erozi svahu</t>
  </si>
  <si>
    <t>1980886602</t>
  </si>
  <si>
    <t>2 "ks kamene rozmarů cca 30x40x20cm"</t>
  </si>
  <si>
    <t>143</t>
  </si>
  <si>
    <t>R110</t>
  </si>
  <si>
    <t>Odstranění stávajícího dřevěného stupně výšky cca 0.45cm (kotvící kůly + kmen) a odvoz na skládku do vzdálenosti 20km včetně skládkovného</t>
  </si>
  <si>
    <t>-165716925</t>
  </si>
  <si>
    <t>VON - Vedlejší a ostatní náklady</t>
  </si>
  <si>
    <t>01</t>
  </si>
  <si>
    <t>Zařízení staveniště - zřízení, údržba a odstranění</t>
  </si>
  <si>
    <t>1024</t>
  </si>
  <si>
    <t>-1492516135</t>
  </si>
  <si>
    <t>Zařízení staveniště - zřízení, údržba a odstranění
Včetně vybavení staveniště dle požadavků havarijního plánu a plánu BOZP
Včetně oplocení staveniště - předpokládaný rozsah viz. dělení stavby na úseky viz přílohu B.</t>
  </si>
  <si>
    <t>02</t>
  </si>
  <si>
    <t>Zřízení a odstranění oplocení staveniště výšky 2 m</t>
  </si>
  <si>
    <t>-585674960</t>
  </si>
  <si>
    <t>03</t>
  </si>
  <si>
    <t>Dočasné dopravní značení dle TP 66, včetně průběžných kontrol stavu a údržbu DDZ po celou dobu omezení provozu</t>
  </si>
  <si>
    <t>1369224345</t>
  </si>
  <si>
    <t>Dočasné dopravní značení dle TP 66, včetně průběžných kontrol stavu a údržbu DDZ po celou dobu omezení provozu. Dle vyjádření 104a (dokladová část), bod 4.</t>
  </si>
  <si>
    <t>04</t>
  </si>
  <si>
    <t>Udržování stavbou dotčených veřejných komunikací sjízdných a v čistotě (čištění vozidel a komunikací)</t>
  </si>
  <si>
    <t>116573070</t>
  </si>
  <si>
    <t>05</t>
  </si>
  <si>
    <t>Uvedení komunikací využívaných pro příjezd do stavební jámy do původního stavu, vč. protokolárního předání vlastníkovi</t>
  </si>
  <si>
    <t>-874574003</t>
  </si>
  <si>
    <t>V případě poškození komunikací využívaných pro příjezd do stavební jámy (místní komunikace v parku na LB, odstavná plocha na LB v prostoru stávajícího mostu v km 0,955, atd.) budou komunikace uvedeny do původního stavu v původních parametrech (včetně podkladních vrstev a napojení na nepoškozené úseky komunikací) a protokolárně předány vlastníkovi.</t>
  </si>
  <si>
    <t>06</t>
  </si>
  <si>
    <t>Aktualizace vyjádření k existenci inž. sítí, geodetické vytýčení stávajících inženýrských sítí a jejich ochranných pásem</t>
  </si>
  <si>
    <t>1539164972</t>
  </si>
  <si>
    <t>07</t>
  </si>
  <si>
    <t>Geodetické vytýčení</t>
  </si>
  <si>
    <t>1060471603</t>
  </si>
  <si>
    <t>Položka zahrnuje zejména:
 - geodetické vytýčení SO před zahájením stavebních prací
 - geodetické vytýčení hranice stavby, plochy zařízení staveniště, ploch sejmutí ornice, ploch mezideponií, ploch dřevin do kterých se nesmí zasahovat, atd.
 - kontrolní geodetické měření při provádění stavby
 - zajištění funkce odpovědného geodeta po dobu realizace stavby</t>
  </si>
  <si>
    <t>08</t>
  </si>
  <si>
    <t>Upřesnění a projednání havarijního plánu, aktualizace povodňového plánu</t>
  </si>
  <si>
    <t>-1972164003</t>
  </si>
  <si>
    <t>09</t>
  </si>
  <si>
    <t>Realizační a dílenské projektové dokumentace včetně všech potřebných posouzení, výpočtů, atd.</t>
  </si>
  <si>
    <t>-1006102500</t>
  </si>
  <si>
    <t>Realizační a dílenské projektové dokumentace včetně všech potřebných posouzení, výpočtů, atd.
Minimální náplň RDPD je uvedena v příloze D.01_1 Technická zpráva, kap. 3.</t>
  </si>
  <si>
    <t>Zpracování technologických postupů</t>
  </si>
  <si>
    <t>2079133879</t>
  </si>
  <si>
    <t>Zpracování technologických postupů
Viz přílohu D.01_1 Technická zpráva, kap. 3.2</t>
  </si>
  <si>
    <t>Převzetí základové spáry odpovědným geologem</t>
  </si>
  <si>
    <t>-1915292088</t>
  </si>
  <si>
    <t>Detailní fotodokumentace postupu prací, konstrukcí (zejména zakrývaných), včetně třídění a popisu fotografií</t>
  </si>
  <si>
    <t>-1971701456</t>
  </si>
  <si>
    <t>Fotodokumentace stavu dotčených pozemků dočasného záboru před a po realizaci díla</t>
  </si>
  <si>
    <t>1396019949</t>
  </si>
  <si>
    <t>Pasportizace (včetně fotodokumentace) okolních komunikací a objektů, které mohou být ovlivněny stavební činností zhotovitele</t>
  </si>
  <si>
    <t>-1849399198</t>
  </si>
  <si>
    <t>Pasportizace (včetně fotodokumentace) okolních komunikací a objektů, které mohou být ovlivněny stavební činností zhotovitele.
Pasportizace bude obsahovat zejména - pasport komunikací, budov, inženýrských sítí, dřevin a všech dalších zařízení, nemovitostí, atd. v prostoru dočasného záboru stavby a v jeho blízkosti.</t>
  </si>
  <si>
    <t>Nezbytné průzkumy a diagnostiky nutné pro řádné provedení a dokončení díla</t>
  </si>
  <si>
    <t>109476707</t>
  </si>
  <si>
    <t>Kontrolní systém pro zjišťování případného úniku závadných látek na staveništi</t>
  </si>
  <si>
    <t>1814089823</t>
  </si>
  <si>
    <t>Prokazatelné oznámení zahájení prací dotčeným orgánům, organizacím a vlastníkům nemovitostí</t>
  </si>
  <si>
    <t>1492061632</t>
  </si>
  <si>
    <t>Zajištění veškerých dočasných záborů, zařízení staveniště a ploch mezideponií pro realizaci stavby, povolení k zásahům do komunikací, včetně úhrady poplatků, zvláštního užívání komunikací a jejich údržby.</t>
  </si>
  <si>
    <t>1779916080</t>
  </si>
  <si>
    <t>Zajištění veškerých dočasných záborů potřebných pro realizaci stavby, povolení k zásahům do komunikací a veřejných ploch včetně úhrady vyměřených poplatků; souhlasu (rozhodnutí) ke zvláštnímu užívání veřejného prostranství a komunikací dle platných předpisů; přístupových komunikací ke staveništi včetně jejich údržby po dobu stavby; zabezpečení dočasného dopravního značení dle platných právních předpisů; zřízení a projednání potřebných ploch pro zařízení staveniště, skládky materiálu, mezideponie, apod. K uvedeným činnostem zajistí zhotovitel potvrzené protokoly.
Zejména zajištění nových ploch mezideponií v případě souběhu realizace se stavbou mostu.</t>
  </si>
  <si>
    <t>Uvedení dočasně užívaných ploch do původního stavu a jejich protokolární předání vlastníkům (potvrzení podpisem vlastníka)</t>
  </si>
  <si>
    <t>-526490550</t>
  </si>
  <si>
    <t>Opatření ochrany proti šíření prašnosti a nadměrného hluku</t>
  </si>
  <si>
    <t>-638746145</t>
  </si>
  <si>
    <t>Součinnost při výkonu koordinátora bezpečnosti práce</t>
  </si>
  <si>
    <t>503918882</t>
  </si>
  <si>
    <t>Součinnost při výkonu koordinátora bezpečnosti práce v rozsahu dle zákona č. 309/2006 Sb., zajištění dalších podmínek bezpečnosti a ochrany zdraví při práci a zajištění dodržování všech platných předpisů v oblasti bezpečnosti práce.</t>
  </si>
  <si>
    <t>Náklady na řádné předání díla nebo jeho části objednateli včetně všech dokladů a náležitostí umožňujících získání kolaudačního souhlasu</t>
  </si>
  <si>
    <t>-207186099</t>
  </si>
  <si>
    <t>Zajištění prohlášení odpovědné osoby za vedení stavby o provedených pracích</t>
  </si>
  <si>
    <t>966329476</t>
  </si>
  <si>
    <t>Zajištění prohlášení odpovědné osoby za vedení stavby o provedených pracích (držitel autorizace dle zákona 360/1992 Sb. v oboru stavby vodního hospodářství a krajinného inženýrství příp. vodohospodářské stavby).</t>
  </si>
  <si>
    <t>Pojištění stavby</t>
  </si>
  <si>
    <t>-1188016054</t>
  </si>
  <si>
    <t>Geodetické zaměření skutečného provedení na podkladu aktuální katastrální mapy</t>
  </si>
  <si>
    <t>1397806258</t>
  </si>
  <si>
    <t>Dokumentace skutečného provedení dle požadavků SOD na podkladě aktuální katastrální mapy</t>
  </si>
  <si>
    <t>-1402995357</t>
  </si>
  <si>
    <t>SEZNAM FIGUR</t>
  </si>
  <si>
    <t>Výměra</t>
  </si>
  <si>
    <t xml:space="preserve"> SO 01</t>
  </si>
  <si>
    <t>Použití figury:</t>
  </si>
  <si>
    <t>Viz přílohu C.3, B.</t>
  </si>
  <si>
    <t>3 "ks prům 100-300 mm, viz C.3, B."</t>
  </si>
  <si>
    <t>odstr_ker</t>
  </si>
  <si>
    <t>Odstranění keřů</t>
  </si>
  <si>
    <t>8 "m2" + 7 "m2" "odstranění keřů"</t>
  </si>
  <si>
    <t>3*3 * 2 "ks" "náhradní ploch za odstranění stromů do prům 100 mm"</t>
  </si>
  <si>
    <t>Pažení do zápor</t>
  </si>
  <si>
    <t>Zalití rostlin - voda</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</si>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</sst>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4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31"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1" fillId="0" borderId="0" xfId="0" applyFont="1" applyAlignment="1">
      <alignment horizontal="lef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40" fillId="0" borderId="0" xfId="0" applyFont="1" applyAlignment="1" applyProtection="1">
      <alignment vertical="center" wrapText="1"/>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4" fillId="0" borderId="28" xfId="0" applyFont="1" applyBorder="1" applyAlignment="1">
      <alignment vertical="center" wrapText="1"/>
    </xf>
    <xf numFmtId="0" fontId="48" fillId="0" borderId="29" xfId="0" applyFont="1" applyBorder="1" applyAlignment="1">
      <alignment vertical="center" wrapText="1"/>
    </xf>
    <xf numFmtId="0" fontId="44" fillId="0" borderId="30" xfId="0" applyFont="1" applyBorder="1" applyAlignment="1">
      <alignment vertical="center" wrapText="1"/>
    </xf>
    <xf numFmtId="0" fontId="44" fillId="0" borderId="0" xfId="0" applyFont="1" applyBorder="1" applyAlignment="1">
      <alignment vertical="top"/>
    </xf>
    <xf numFmtId="0" fontId="44" fillId="0" borderId="0" xfId="0" applyFont="1" applyAlignment="1">
      <alignment vertical="top"/>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49" fillId="0" borderId="29"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4" fillId="0" borderId="28" xfId="0" applyFont="1" applyBorder="1" applyAlignment="1">
      <alignment horizontal="left" vertical="center"/>
    </xf>
    <xf numFmtId="0" fontId="48"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9" xfId="0" applyFont="1" applyBorder="1" applyAlignment="1">
      <alignment horizontal="left" vertical="center"/>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8"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9" xfId="0" applyFont="1" applyBorder="1" applyAlignment="1">
      <alignment vertical="center"/>
    </xf>
    <xf numFmtId="0" fontId="4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49" fillId="0" borderId="29" xfId="0" applyFont="1" applyBorder="1" applyAlignment="1">
      <alignment/>
    </xf>
    <xf numFmtId="0" fontId="44" fillId="0" borderId="26" xfId="0" applyFont="1" applyBorder="1" applyAlignment="1">
      <alignment vertical="top"/>
    </xf>
    <xf numFmtId="0" fontId="44" fillId="0" borderId="27" xfId="0" applyFont="1" applyBorder="1" applyAlignment="1">
      <alignment vertical="top"/>
    </xf>
    <xf numFmtId="0" fontId="44" fillId="0" borderId="28" xfId="0" applyFont="1" applyBorder="1" applyAlignment="1">
      <alignment vertical="top"/>
    </xf>
    <xf numFmtId="0" fontId="44" fillId="0" borderId="29" xfId="0" applyFont="1" applyBorder="1" applyAlignment="1">
      <alignment vertical="top"/>
    </xf>
    <xf numFmtId="0" fontId="44" fillId="0" borderId="30" xfId="0" applyFont="1" applyBorder="1" applyAlignment="1">
      <alignment vertical="top"/>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0" fillId="0" borderId="0" xfId="0" applyFont="1" applyBorder="1" applyAlignment="1">
      <alignment horizontal="left" vertical="center" wrapText="1"/>
    </xf>
    <xf numFmtId="0" fontId="45" fillId="0" borderId="0" xfId="0" applyFont="1" applyBorder="1" applyAlignment="1">
      <alignment horizontal="center" vertical="center" wrapText="1"/>
    </xf>
    <xf numFmtId="0" fontId="46" fillId="0" borderId="29" xfId="0" applyFont="1" applyBorder="1" applyAlignment="1">
      <alignment horizontal="left" wrapText="1"/>
    </xf>
    <xf numFmtId="0" fontId="45"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6"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201111" TargetMode="External" /><Relationship Id="rId2" Type="http://schemas.openxmlformats.org/officeDocument/2006/relationships/hyperlink" Target="https://podminky.urs.cz/item/CS_URS_2022_01/112211217" TargetMode="External" /><Relationship Id="rId3" Type="http://schemas.openxmlformats.org/officeDocument/2006/relationships/hyperlink" Target="https://podminky.urs.cz/item/CS_URS_2022_01/112251101" TargetMode="External" /><Relationship Id="rId4" Type="http://schemas.openxmlformats.org/officeDocument/2006/relationships/hyperlink" Target="https://podminky.urs.cz/item/CS_URS_2022_01/112251223" TargetMode="External" /><Relationship Id="rId5" Type="http://schemas.openxmlformats.org/officeDocument/2006/relationships/hyperlink" Target="https://podminky.urs.cz/item/CS_URS_2022_01/113106171" TargetMode="External" /><Relationship Id="rId6" Type="http://schemas.openxmlformats.org/officeDocument/2006/relationships/hyperlink" Target="https://podminky.urs.cz/item/CS_URS_2022_01/113106192" TargetMode="External" /><Relationship Id="rId7" Type="http://schemas.openxmlformats.org/officeDocument/2006/relationships/hyperlink" Target="https://podminky.urs.cz/item/CS_URS_2022_01/113107131" TargetMode="External" /><Relationship Id="rId8" Type="http://schemas.openxmlformats.org/officeDocument/2006/relationships/hyperlink" Target="https://podminky.urs.cz/item/CS_URS_2022_01/113107322" TargetMode="External" /><Relationship Id="rId9" Type="http://schemas.openxmlformats.org/officeDocument/2006/relationships/hyperlink" Target="https://podminky.urs.cz/item/CS_URS_2022_01/113311121" TargetMode="External" /><Relationship Id="rId10" Type="http://schemas.openxmlformats.org/officeDocument/2006/relationships/hyperlink" Target="https://podminky.urs.cz/item/CS_URS_2022_01/114203101" TargetMode="External" /><Relationship Id="rId11" Type="http://schemas.openxmlformats.org/officeDocument/2006/relationships/hyperlink" Target="https://podminky.urs.cz/item/CS_URS_2022_01/114203201" TargetMode="External" /><Relationship Id="rId12" Type="http://schemas.openxmlformats.org/officeDocument/2006/relationships/hyperlink" Target="https://podminky.urs.cz/item/CS_URS_2022_01/114203301" TargetMode="External" /><Relationship Id="rId13" Type="http://schemas.openxmlformats.org/officeDocument/2006/relationships/hyperlink" Target="https://podminky.urs.cz/item/CS_URS_2022_01/114203401" TargetMode="External" /><Relationship Id="rId14" Type="http://schemas.openxmlformats.org/officeDocument/2006/relationships/hyperlink" Target="https://podminky.urs.cz/item/CS_URS_2022_01/114203409" TargetMode="External" /><Relationship Id="rId15" Type="http://schemas.openxmlformats.org/officeDocument/2006/relationships/hyperlink" Target="https://podminky.urs.cz/item/CS_URS_2022_01/115001106" TargetMode="External" /><Relationship Id="rId16" Type="http://schemas.openxmlformats.org/officeDocument/2006/relationships/hyperlink" Target="https://podminky.urs.cz/item/CS_URS_2022_01/115101201" TargetMode="External" /><Relationship Id="rId17" Type="http://schemas.openxmlformats.org/officeDocument/2006/relationships/hyperlink" Target="https://podminky.urs.cz/item/CS_URS_2022_01/115101301" TargetMode="External" /><Relationship Id="rId18" Type="http://schemas.openxmlformats.org/officeDocument/2006/relationships/hyperlink" Target="https://podminky.urs.cz/item/CS_URS_2022_01/121151113" TargetMode="External" /><Relationship Id="rId19" Type="http://schemas.openxmlformats.org/officeDocument/2006/relationships/hyperlink" Target="https://podminky.urs.cz/item/CS_URS_2022_01/122211101" TargetMode="External" /><Relationship Id="rId20" Type="http://schemas.openxmlformats.org/officeDocument/2006/relationships/hyperlink" Target="https://podminky.urs.cz/item/CS_URS_2022_01/122911123" TargetMode="External" /><Relationship Id="rId21" Type="http://schemas.openxmlformats.org/officeDocument/2006/relationships/hyperlink" Target="https://podminky.urs.cz/item/CS_URS_2022_01/124253100" TargetMode="External" /><Relationship Id="rId22" Type="http://schemas.openxmlformats.org/officeDocument/2006/relationships/hyperlink" Target="https://podminky.urs.cz/item/CS_URS_2022_01/127751101" TargetMode="External" /><Relationship Id="rId23" Type="http://schemas.openxmlformats.org/officeDocument/2006/relationships/hyperlink" Target="https://podminky.urs.cz/item/CS_URS_2022_01/129911123" TargetMode="External" /><Relationship Id="rId24" Type="http://schemas.openxmlformats.org/officeDocument/2006/relationships/hyperlink" Target="https://podminky.urs.cz/item/CS_URS_2022_01/131251203" TargetMode="External" /><Relationship Id="rId25" Type="http://schemas.openxmlformats.org/officeDocument/2006/relationships/hyperlink" Target="https://podminky.urs.cz/item/CS_URS_2022_01/151711111" TargetMode="External" /><Relationship Id="rId26" Type="http://schemas.openxmlformats.org/officeDocument/2006/relationships/hyperlink" Target="https://podminky.urs.cz/item/CS_URS_2022_01/153811111" TargetMode="External" /><Relationship Id="rId27" Type="http://schemas.openxmlformats.org/officeDocument/2006/relationships/hyperlink" Target="https://podminky.urs.cz/item/CS_URS_2022_01/153811211" TargetMode="External" /><Relationship Id="rId28" Type="http://schemas.openxmlformats.org/officeDocument/2006/relationships/hyperlink" Target="https://podminky.urs.cz/item/CS_URS_2022_01/162201421" TargetMode="External" /><Relationship Id="rId29" Type="http://schemas.openxmlformats.org/officeDocument/2006/relationships/hyperlink" Target="https://podminky.urs.cz/item/CS_URS_2022_01/162201424" TargetMode="External" /><Relationship Id="rId30" Type="http://schemas.openxmlformats.org/officeDocument/2006/relationships/hyperlink" Target="https://podminky.urs.cz/item/CS_URS_2022_01/162301971" TargetMode="External" /><Relationship Id="rId31" Type="http://schemas.openxmlformats.org/officeDocument/2006/relationships/hyperlink" Target="https://podminky.urs.cz/item/CS_URS_2022_01/162301974" TargetMode="External" /><Relationship Id="rId32" Type="http://schemas.openxmlformats.org/officeDocument/2006/relationships/hyperlink" Target="https://podminky.urs.cz/item/CS_URS_2022_01/162651112" TargetMode="External" /><Relationship Id="rId33" Type="http://schemas.openxmlformats.org/officeDocument/2006/relationships/hyperlink" Target="https://podminky.urs.cz/item/CS_URS_2022_01/162651132" TargetMode="External" /><Relationship Id="rId34" Type="http://schemas.openxmlformats.org/officeDocument/2006/relationships/hyperlink" Target="https://podminky.urs.cz/item/CS_URS_2022_01/162751117" TargetMode="External" /><Relationship Id="rId35" Type="http://schemas.openxmlformats.org/officeDocument/2006/relationships/hyperlink" Target="https://podminky.urs.cz/item/CS_URS_2022_01/162751119" TargetMode="External" /><Relationship Id="rId36" Type="http://schemas.openxmlformats.org/officeDocument/2006/relationships/hyperlink" Target="https://podminky.urs.cz/item/CS_URS_2022_01/167151102" TargetMode="External" /><Relationship Id="rId37" Type="http://schemas.openxmlformats.org/officeDocument/2006/relationships/hyperlink" Target="https://podminky.urs.cz/item/CS_URS_2022_01/167151111" TargetMode="External" /><Relationship Id="rId38" Type="http://schemas.openxmlformats.org/officeDocument/2006/relationships/hyperlink" Target="https://podminky.urs.cz/item/CS_URS_2022_01/171153101" TargetMode="External" /><Relationship Id="rId39" Type="http://schemas.openxmlformats.org/officeDocument/2006/relationships/hyperlink" Target="https://podminky.urs.cz/item/CS_URS_2022_01/171201231" TargetMode="External" /><Relationship Id="rId40" Type="http://schemas.openxmlformats.org/officeDocument/2006/relationships/hyperlink" Target="https://podminky.urs.cz/item/CS_URS_2022_01/171251201" TargetMode="External" /><Relationship Id="rId41" Type="http://schemas.openxmlformats.org/officeDocument/2006/relationships/hyperlink" Target="https://podminky.urs.cz/item/CS_URS_2022_01/174151101" TargetMode="External" /><Relationship Id="rId42" Type="http://schemas.openxmlformats.org/officeDocument/2006/relationships/hyperlink" Target="https://podminky.urs.cz/item/CS_URS_2022_01/174211204" TargetMode="External" /><Relationship Id="rId43" Type="http://schemas.openxmlformats.org/officeDocument/2006/relationships/hyperlink" Target="https://podminky.urs.cz/item/CS_URS_2022_01/174251201" TargetMode="External" /><Relationship Id="rId44" Type="http://schemas.openxmlformats.org/officeDocument/2006/relationships/hyperlink" Target="https://podminky.urs.cz/item/CS_URS_2022_01/174251203" TargetMode="External" /><Relationship Id="rId45" Type="http://schemas.openxmlformats.org/officeDocument/2006/relationships/hyperlink" Target="https://podminky.urs.cz/item/CS_URS_2022_01/181351103" TargetMode="External" /><Relationship Id="rId46" Type="http://schemas.openxmlformats.org/officeDocument/2006/relationships/hyperlink" Target="https://podminky.urs.cz/item/CS_URS_2022_01/181411121" TargetMode="External" /><Relationship Id="rId47" Type="http://schemas.openxmlformats.org/officeDocument/2006/relationships/hyperlink" Target="https://podminky.urs.cz/item/CS_URS_2022_01/181411122" TargetMode="External" /><Relationship Id="rId48" Type="http://schemas.openxmlformats.org/officeDocument/2006/relationships/hyperlink" Target="https://podminky.urs.cz/item/CS_URS_2022_01/181951111" TargetMode="External" /><Relationship Id="rId49" Type="http://schemas.openxmlformats.org/officeDocument/2006/relationships/hyperlink" Target="https://podminky.urs.cz/item/CS_URS_2022_01/181951112" TargetMode="External" /><Relationship Id="rId50" Type="http://schemas.openxmlformats.org/officeDocument/2006/relationships/hyperlink" Target="https://podminky.urs.cz/item/CS_URS_2022_01/182151111" TargetMode="External" /><Relationship Id="rId51" Type="http://schemas.openxmlformats.org/officeDocument/2006/relationships/hyperlink" Target="https://podminky.urs.cz/item/CS_URS_2022_01/182351123" TargetMode="External" /><Relationship Id="rId52" Type="http://schemas.openxmlformats.org/officeDocument/2006/relationships/hyperlink" Target="https://podminky.urs.cz/item/CS_URS_2022_01/184818241" TargetMode="External" /><Relationship Id="rId53" Type="http://schemas.openxmlformats.org/officeDocument/2006/relationships/hyperlink" Target="https://podminky.urs.cz/item/CS_URS_2022_01/184818244" TargetMode="External" /><Relationship Id="rId54" Type="http://schemas.openxmlformats.org/officeDocument/2006/relationships/hyperlink" Target="https://podminky.urs.cz/item/CS_URS_2022_01/185803111" TargetMode="External" /><Relationship Id="rId55" Type="http://schemas.openxmlformats.org/officeDocument/2006/relationships/hyperlink" Target="https://podminky.urs.cz/item/CS_URS_2022_01/185803112" TargetMode="External" /><Relationship Id="rId56" Type="http://schemas.openxmlformats.org/officeDocument/2006/relationships/hyperlink" Target="https://podminky.urs.cz/item/CS_URS_2022_01/185804312" TargetMode="External" /><Relationship Id="rId57" Type="http://schemas.openxmlformats.org/officeDocument/2006/relationships/hyperlink" Target="https://podminky.urs.cz/item/CS_URS_2022_01/227111113" TargetMode="External" /><Relationship Id="rId58" Type="http://schemas.openxmlformats.org/officeDocument/2006/relationships/hyperlink" Target="https://podminky.urs.cz/item/CS_URS_2022_01/227111115" TargetMode="External" /><Relationship Id="rId59" Type="http://schemas.openxmlformats.org/officeDocument/2006/relationships/hyperlink" Target="https://podminky.urs.cz/item/CS_URS_2022_01/281602111" TargetMode="External" /><Relationship Id="rId60" Type="http://schemas.openxmlformats.org/officeDocument/2006/relationships/hyperlink" Target="https://podminky.urs.cz/item/CS_URS_2022_01/282602113" TargetMode="External" /><Relationship Id="rId61" Type="http://schemas.openxmlformats.org/officeDocument/2006/relationships/hyperlink" Target="https://podminky.urs.cz/item/CS_URS_2022_01/292111111" TargetMode="External" /><Relationship Id="rId62" Type="http://schemas.openxmlformats.org/officeDocument/2006/relationships/hyperlink" Target="https://podminky.urs.cz/item/CS_URS_2022_01/292111112" TargetMode="External" /><Relationship Id="rId63" Type="http://schemas.openxmlformats.org/officeDocument/2006/relationships/hyperlink" Target="https://podminky.urs.cz/item/CS_URS_2022_01/321321115" TargetMode="External" /><Relationship Id="rId64" Type="http://schemas.openxmlformats.org/officeDocument/2006/relationships/hyperlink" Target="https://podminky.urs.cz/item/CS_URS_2022_01/321351010" TargetMode="External" /><Relationship Id="rId65" Type="http://schemas.openxmlformats.org/officeDocument/2006/relationships/hyperlink" Target="https://podminky.urs.cz/item/CS_URS_2022_01/321352010" TargetMode="External" /><Relationship Id="rId66" Type="http://schemas.openxmlformats.org/officeDocument/2006/relationships/hyperlink" Target="https://podminky.urs.cz/item/CS_URS_2022_01/326214121a" TargetMode="External" /><Relationship Id="rId67" Type="http://schemas.openxmlformats.org/officeDocument/2006/relationships/hyperlink" Target="https://podminky.urs.cz/item/CS_URS_2022_01/451315125" TargetMode="External" /><Relationship Id="rId68" Type="http://schemas.openxmlformats.org/officeDocument/2006/relationships/hyperlink" Target="https://podminky.urs.cz/item/CS_URS_2022_01/451561111" TargetMode="External" /><Relationship Id="rId69" Type="http://schemas.openxmlformats.org/officeDocument/2006/relationships/hyperlink" Target="https://podminky.urs.cz/item/CS_URS_2022_01/465511327" TargetMode="External" /><Relationship Id="rId70" Type="http://schemas.openxmlformats.org/officeDocument/2006/relationships/hyperlink" Target="https://podminky.urs.cz/item/CS_URS_2022_01/467951230" TargetMode="External" /><Relationship Id="rId71" Type="http://schemas.openxmlformats.org/officeDocument/2006/relationships/hyperlink" Target="https://podminky.urs.cz/item/CS_URS_2022_01/564261011" TargetMode="External" /><Relationship Id="rId72" Type="http://schemas.openxmlformats.org/officeDocument/2006/relationships/hyperlink" Target="https://podminky.urs.cz/item/CS_URS_2022_01/564750101" TargetMode="External" /><Relationship Id="rId73" Type="http://schemas.openxmlformats.org/officeDocument/2006/relationships/hyperlink" Target="https://podminky.urs.cz/item/CS_URS_2022_01/567124111" TargetMode="External" /><Relationship Id="rId74" Type="http://schemas.openxmlformats.org/officeDocument/2006/relationships/hyperlink" Target="https://podminky.urs.cz/item/CS_URS_2022_01/584121109" TargetMode="External" /><Relationship Id="rId75" Type="http://schemas.openxmlformats.org/officeDocument/2006/relationships/hyperlink" Target="https://podminky.urs.cz/item/CS_URS_2022_01/596212210" TargetMode="External" /><Relationship Id="rId76" Type="http://schemas.openxmlformats.org/officeDocument/2006/relationships/hyperlink" Target="https://podminky.urs.cz/item/CS_URS_2022_01/619996145" TargetMode="External" /><Relationship Id="rId77" Type="http://schemas.openxmlformats.org/officeDocument/2006/relationships/hyperlink" Target="https://podminky.urs.cz/item/CS_URS_2022_01/916231213" TargetMode="External" /><Relationship Id="rId78" Type="http://schemas.openxmlformats.org/officeDocument/2006/relationships/hyperlink" Target="https://podminky.urs.cz/item/CS_URS_2022_01/953241213" TargetMode="External" /><Relationship Id="rId79" Type="http://schemas.openxmlformats.org/officeDocument/2006/relationships/hyperlink" Target="https://podminky.urs.cz/item/CS_URS_2022_01/962022690" TargetMode="External" /><Relationship Id="rId80" Type="http://schemas.openxmlformats.org/officeDocument/2006/relationships/hyperlink" Target="https://podminky.urs.cz/item/CS_URS_2022_01/962022691" TargetMode="External" /><Relationship Id="rId81" Type="http://schemas.openxmlformats.org/officeDocument/2006/relationships/hyperlink" Target="https://podminky.urs.cz/item/CS_URS_2022_01/979054451" TargetMode="External" /><Relationship Id="rId82" Type="http://schemas.openxmlformats.org/officeDocument/2006/relationships/hyperlink" Target="https://podminky.urs.cz/item/CS_URS_2022_01/985511113" TargetMode="External" /><Relationship Id="rId83" Type="http://schemas.openxmlformats.org/officeDocument/2006/relationships/hyperlink" Target="https://podminky.urs.cz/item/CS_URS_2022_01/985511119" TargetMode="External" /><Relationship Id="rId84" Type="http://schemas.openxmlformats.org/officeDocument/2006/relationships/hyperlink" Target="https://podminky.urs.cz/item/CS_URS_2022_01/985562111" TargetMode="External" /><Relationship Id="rId85" Type="http://schemas.openxmlformats.org/officeDocument/2006/relationships/hyperlink" Target="https://podminky.urs.cz/item/CS_URS_2022_01/985564214" TargetMode="External" /><Relationship Id="rId86" Type="http://schemas.openxmlformats.org/officeDocument/2006/relationships/hyperlink" Target="https://podminky.urs.cz/item/CS_URS_2022_01/997013813" TargetMode="External" /><Relationship Id="rId87" Type="http://schemas.openxmlformats.org/officeDocument/2006/relationships/hyperlink" Target="https://podminky.urs.cz/item/CS_URS_2022_01/997013861" TargetMode="External" /><Relationship Id="rId88" Type="http://schemas.openxmlformats.org/officeDocument/2006/relationships/hyperlink" Target="https://podminky.urs.cz/item/CS_URS_2022_01/997013862" TargetMode="External" /><Relationship Id="rId89" Type="http://schemas.openxmlformats.org/officeDocument/2006/relationships/hyperlink" Target="https://podminky.urs.cz/item/CS_URS_2022_01/997221873" TargetMode="External" /><Relationship Id="rId90" Type="http://schemas.openxmlformats.org/officeDocument/2006/relationships/hyperlink" Target="https://podminky.urs.cz/item/CS_URS_2022_01/997321211" TargetMode="External" /><Relationship Id="rId91" Type="http://schemas.openxmlformats.org/officeDocument/2006/relationships/hyperlink" Target="https://podminky.urs.cz/item/CS_URS_2022_01/997321511" TargetMode="External" /><Relationship Id="rId92" Type="http://schemas.openxmlformats.org/officeDocument/2006/relationships/hyperlink" Target="https://podminky.urs.cz/item/CS_URS_2022_01/997321519" TargetMode="External" /><Relationship Id="rId93" Type="http://schemas.openxmlformats.org/officeDocument/2006/relationships/hyperlink" Target="https://podminky.urs.cz/item/CS_URS_2022_01/997321611" TargetMode="External" /><Relationship Id="rId94" Type="http://schemas.openxmlformats.org/officeDocument/2006/relationships/hyperlink" Target="https://podminky.urs.cz/item/CS_URS_2022_01/998332011" TargetMode="External" /><Relationship Id="rId95" Type="http://schemas.openxmlformats.org/officeDocument/2006/relationships/hyperlink" Target="https://podminky.urs.cz/item/CS_URS_2022_01/998332094" TargetMode="External" /><Relationship Id="rId96" Type="http://schemas.openxmlformats.org/officeDocument/2006/relationships/hyperlink" Target="https://podminky.urs.cz/item/CS_URS_2022_01/711491272" TargetMode="External" /><Relationship Id="rId97" Type="http://schemas.openxmlformats.org/officeDocument/2006/relationships/hyperlink" Target="https://podminky.urs.cz/item/CS_URS_2022_01/998711101" TargetMode="External" /><Relationship Id="rId98"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50"/>
      <c r="AS2" s="350"/>
      <c r="AT2" s="350"/>
      <c r="AU2" s="350"/>
      <c r="AV2" s="350"/>
      <c r="AW2" s="350"/>
      <c r="AX2" s="350"/>
      <c r="AY2" s="350"/>
      <c r="AZ2" s="350"/>
      <c r="BA2" s="350"/>
      <c r="BB2" s="350"/>
      <c r="BC2" s="350"/>
      <c r="BD2" s="350"/>
      <c r="BE2" s="350"/>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81" t="s">
        <v>14</v>
      </c>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24"/>
      <c r="AQ5" s="24"/>
      <c r="AR5" s="22"/>
      <c r="BE5" s="378" t="s">
        <v>15</v>
      </c>
      <c r="BS5" s="19" t="s">
        <v>6</v>
      </c>
    </row>
    <row r="6" spans="2:71" s="1" customFormat="1" ht="36.9" customHeight="1">
      <c r="B6" s="23"/>
      <c r="C6" s="24"/>
      <c r="D6" s="30" t="s">
        <v>16</v>
      </c>
      <c r="E6" s="24"/>
      <c r="F6" s="24"/>
      <c r="G6" s="24"/>
      <c r="H6" s="24"/>
      <c r="I6" s="24"/>
      <c r="J6" s="24"/>
      <c r="K6" s="383" t="s">
        <v>17</v>
      </c>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24"/>
      <c r="AQ6" s="24"/>
      <c r="AR6" s="22"/>
      <c r="BE6" s="379"/>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79"/>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79"/>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79"/>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79"/>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79"/>
      <c r="BS11" s="19" t="s">
        <v>6</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79"/>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79"/>
      <c r="BS13" s="19" t="s">
        <v>6</v>
      </c>
    </row>
    <row r="14" spans="2:71" ht="13.2">
      <c r="B14" s="23"/>
      <c r="C14" s="24"/>
      <c r="D14" s="24"/>
      <c r="E14" s="384" t="s">
        <v>32</v>
      </c>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1" t="s">
        <v>29</v>
      </c>
      <c r="AL14" s="24"/>
      <c r="AM14" s="24"/>
      <c r="AN14" s="33" t="s">
        <v>32</v>
      </c>
      <c r="AO14" s="24"/>
      <c r="AP14" s="24"/>
      <c r="AQ14" s="24"/>
      <c r="AR14" s="22"/>
      <c r="BE14" s="379"/>
      <c r="BS14" s="19" t="s">
        <v>6</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79"/>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379"/>
      <c r="BS16" s="19" t="s">
        <v>4</v>
      </c>
    </row>
    <row r="17" spans="2:71" s="1" customFormat="1" ht="18.45"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379"/>
      <c r="BS17" s="19" t="s">
        <v>37</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79"/>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79"/>
      <c r="BS19" s="19" t="s">
        <v>6</v>
      </c>
    </row>
    <row r="20" spans="2:71" s="1" customFormat="1" ht="18.45" customHeight="1">
      <c r="B20" s="23"/>
      <c r="C20" s="24"/>
      <c r="D20" s="24"/>
      <c r="E20" s="29" t="s">
        <v>39</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79"/>
      <c r="BS20" s="19" t="s">
        <v>37</v>
      </c>
    </row>
    <row r="21" spans="2:57"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79"/>
    </row>
    <row r="22" spans="2:57" s="1" customFormat="1" ht="12" customHeight="1">
      <c r="B22" s="23"/>
      <c r="C22" s="24"/>
      <c r="D22" s="31"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79"/>
    </row>
    <row r="23" spans="2:57" s="1" customFormat="1" ht="86.25" customHeight="1">
      <c r="B23" s="23"/>
      <c r="C23" s="24"/>
      <c r="D23" s="24"/>
      <c r="E23" s="386" t="s">
        <v>41</v>
      </c>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24"/>
      <c r="AP23" s="24"/>
      <c r="AQ23" s="24"/>
      <c r="AR23" s="22"/>
      <c r="BE23" s="379"/>
    </row>
    <row r="24" spans="2:57"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79"/>
    </row>
    <row r="25" spans="2:57" s="1" customFormat="1" ht="6.9"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79"/>
    </row>
    <row r="26" spans="1:57" s="2" customFormat="1" ht="25.95" customHeight="1">
      <c r="A26" s="36"/>
      <c r="B26" s="37"/>
      <c r="C26" s="38"/>
      <c r="D26" s="39" t="s">
        <v>42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87">
        <f>ROUND(AG54,2)</f>
        <v>0</v>
      </c>
      <c r="AL26" s="388"/>
      <c r="AM26" s="388"/>
      <c r="AN26" s="388"/>
      <c r="AO26" s="388"/>
      <c r="AP26" s="38"/>
      <c r="AQ26" s="38"/>
      <c r="AR26" s="41"/>
      <c r="BE26" s="379"/>
    </row>
    <row r="27" spans="1:57" s="2" customFormat="1" ht="6.9"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79"/>
    </row>
    <row r="28" spans="1:57" s="2" customFormat="1" ht="13.2">
      <c r="A28" s="36"/>
      <c r="B28" s="37"/>
      <c r="C28" s="38"/>
      <c r="D28" s="38"/>
      <c r="E28" s="38"/>
      <c r="F28" s="38"/>
      <c r="G28" s="38"/>
      <c r="H28" s="38"/>
      <c r="I28" s="38"/>
      <c r="J28" s="38"/>
      <c r="K28" s="38"/>
      <c r="L28" s="389" t="s">
        <v>43</v>
      </c>
      <c r="M28" s="389"/>
      <c r="N28" s="389"/>
      <c r="O28" s="389"/>
      <c r="P28" s="389"/>
      <c r="Q28" s="38"/>
      <c r="R28" s="38"/>
      <c r="S28" s="38"/>
      <c r="T28" s="38"/>
      <c r="U28" s="38"/>
      <c r="V28" s="38"/>
      <c r="W28" s="389" t="s">
        <v>44</v>
      </c>
      <c r="X28" s="389"/>
      <c r="Y28" s="389"/>
      <c r="Z28" s="389"/>
      <c r="AA28" s="389"/>
      <c r="AB28" s="389"/>
      <c r="AC28" s="389"/>
      <c r="AD28" s="389"/>
      <c r="AE28" s="389"/>
      <c r="AF28" s="38"/>
      <c r="AG28" s="38"/>
      <c r="AH28" s="38"/>
      <c r="AI28" s="38"/>
      <c r="AJ28" s="38"/>
      <c r="AK28" s="389" t="s">
        <v>45</v>
      </c>
      <c r="AL28" s="389"/>
      <c r="AM28" s="389"/>
      <c r="AN28" s="389"/>
      <c r="AO28" s="389"/>
      <c r="AP28" s="38"/>
      <c r="AQ28" s="38"/>
      <c r="AR28" s="41"/>
      <c r="BE28" s="379"/>
    </row>
    <row r="29" spans="2:57" s="3" customFormat="1" ht="14.4" customHeight="1">
      <c r="B29" s="42"/>
      <c r="C29" s="43"/>
      <c r="D29" s="31" t="s">
        <v>46</v>
      </c>
      <c r="E29" s="43"/>
      <c r="F29" s="31" t="s">
        <v>47</v>
      </c>
      <c r="G29" s="43"/>
      <c r="H29" s="43"/>
      <c r="I29" s="43"/>
      <c r="J29" s="43"/>
      <c r="K29" s="43"/>
      <c r="L29" s="373">
        <v>0.21</v>
      </c>
      <c r="M29" s="372"/>
      <c r="N29" s="372"/>
      <c r="O29" s="372"/>
      <c r="P29" s="372"/>
      <c r="Q29" s="43"/>
      <c r="R29" s="43"/>
      <c r="S29" s="43"/>
      <c r="T29" s="43"/>
      <c r="U29" s="43"/>
      <c r="V29" s="43"/>
      <c r="W29" s="371">
        <f>ROUND(AZ54,2)</f>
        <v>0</v>
      </c>
      <c r="X29" s="372"/>
      <c r="Y29" s="372"/>
      <c r="Z29" s="372"/>
      <c r="AA29" s="372"/>
      <c r="AB29" s="372"/>
      <c r="AC29" s="372"/>
      <c r="AD29" s="372"/>
      <c r="AE29" s="372"/>
      <c r="AF29" s="43"/>
      <c r="AG29" s="43"/>
      <c r="AH29" s="43"/>
      <c r="AI29" s="43"/>
      <c r="AJ29" s="43"/>
      <c r="AK29" s="371">
        <f>ROUND(AV54,2)</f>
        <v>0</v>
      </c>
      <c r="AL29" s="372"/>
      <c r="AM29" s="372"/>
      <c r="AN29" s="372"/>
      <c r="AO29" s="372"/>
      <c r="AP29" s="43"/>
      <c r="AQ29" s="43"/>
      <c r="AR29" s="44"/>
      <c r="BE29" s="380"/>
    </row>
    <row r="30" spans="2:57" s="3" customFormat="1" ht="14.4" customHeight="1">
      <c r="B30" s="42"/>
      <c r="C30" s="43"/>
      <c r="D30" s="43"/>
      <c r="E30" s="43"/>
      <c r="F30" s="31" t="s">
        <v>48</v>
      </c>
      <c r="G30" s="43"/>
      <c r="H30" s="43"/>
      <c r="I30" s="43"/>
      <c r="J30" s="43"/>
      <c r="K30" s="43"/>
      <c r="L30" s="373">
        <v>0.15</v>
      </c>
      <c r="M30" s="372"/>
      <c r="N30" s="372"/>
      <c r="O30" s="372"/>
      <c r="P30" s="372"/>
      <c r="Q30" s="43"/>
      <c r="R30" s="43"/>
      <c r="S30" s="43"/>
      <c r="T30" s="43"/>
      <c r="U30" s="43"/>
      <c r="V30" s="43"/>
      <c r="W30" s="371">
        <f>ROUND(BA54,2)</f>
        <v>0</v>
      </c>
      <c r="X30" s="372"/>
      <c r="Y30" s="372"/>
      <c r="Z30" s="372"/>
      <c r="AA30" s="372"/>
      <c r="AB30" s="372"/>
      <c r="AC30" s="372"/>
      <c r="AD30" s="372"/>
      <c r="AE30" s="372"/>
      <c r="AF30" s="43"/>
      <c r="AG30" s="43"/>
      <c r="AH30" s="43"/>
      <c r="AI30" s="43"/>
      <c r="AJ30" s="43"/>
      <c r="AK30" s="371">
        <f>ROUND(AW54,2)</f>
        <v>0</v>
      </c>
      <c r="AL30" s="372"/>
      <c r="AM30" s="372"/>
      <c r="AN30" s="372"/>
      <c r="AO30" s="372"/>
      <c r="AP30" s="43"/>
      <c r="AQ30" s="43"/>
      <c r="AR30" s="44"/>
      <c r="BE30" s="380"/>
    </row>
    <row r="31" spans="2:57" s="3" customFormat="1" ht="14.4" customHeight="1" hidden="1">
      <c r="B31" s="42"/>
      <c r="C31" s="43"/>
      <c r="D31" s="43"/>
      <c r="E31" s="43"/>
      <c r="F31" s="31" t="s">
        <v>49</v>
      </c>
      <c r="G31" s="43"/>
      <c r="H31" s="43"/>
      <c r="I31" s="43"/>
      <c r="J31" s="43"/>
      <c r="K31" s="43"/>
      <c r="L31" s="373">
        <v>0.21</v>
      </c>
      <c r="M31" s="372"/>
      <c r="N31" s="372"/>
      <c r="O31" s="372"/>
      <c r="P31" s="372"/>
      <c r="Q31" s="43"/>
      <c r="R31" s="43"/>
      <c r="S31" s="43"/>
      <c r="T31" s="43"/>
      <c r="U31" s="43"/>
      <c r="V31" s="43"/>
      <c r="W31" s="371">
        <f>ROUND(BB54,2)</f>
        <v>0</v>
      </c>
      <c r="X31" s="372"/>
      <c r="Y31" s="372"/>
      <c r="Z31" s="372"/>
      <c r="AA31" s="372"/>
      <c r="AB31" s="372"/>
      <c r="AC31" s="372"/>
      <c r="AD31" s="372"/>
      <c r="AE31" s="372"/>
      <c r="AF31" s="43"/>
      <c r="AG31" s="43"/>
      <c r="AH31" s="43"/>
      <c r="AI31" s="43"/>
      <c r="AJ31" s="43"/>
      <c r="AK31" s="371">
        <v>0</v>
      </c>
      <c r="AL31" s="372"/>
      <c r="AM31" s="372"/>
      <c r="AN31" s="372"/>
      <c r="AO31" s="372"/>
      <c r="AP31" s="43"/>
      <c r="AQ31" s="43"/>
      <c r="AR31" s="44"/>
      <c r="BE31" s="380"/>
    </row>
    <row r="32" spans="2:57" s="3" customFormat="1" ht="14.4" customHeight="1" hidden="1">
      <c r="B32" s="42"/>
      <c r="C32" s="43"/>
      <c r="D32" s="43"/>
      <c r="E32" s="43"/>
      <c r="F32" s="31" t="s">
        <v>50</v>
      </c>
      <c r="G32" s="43"/>
      <c r="H32" s="43"/>
      <c r="I32" s="43"/>
      <c r="J32" s="43"/>
      <c r="K32" s="43"/>
      <c r="L32" s="373">
        <v>0.15</v>
      </c>
      <c r="M32" s="372"/>
      <c r="N32" s="372"/>
      <c r="O32" s="372"/>
      <c r="P32" s="372"/>
      <c r="Q32" s="43"/>
      <c r="R32" s="43"/>
      <c r="S32" s="43"/>
      <c r="T32" s="43"/>
      <c r="U32" s="43"/>
      <c r="V32" s="43"/>
      <c r="W32" s="371">
        <f>ROUND(BC54,2)</f>
        <v>0</v>
      </c>
      <c r="X32" s="372"/>
      <c r="Y32" s="372"/>
      <c r="Z32" s="372"/>
      <c r="AA32" s="372"/>
      <c r="AB32" s="372"/>
      <c r="AC32" s="372"/>
      <c r="AD32" s="372"/>
      <c r="AE32" s="372"/>
      <c r="AF32" s="43"/>
      <c r="AG32" s="43"/>
      <c r="AH32" s="43"/>
      <c r="AI32" s="43"/>
      <c r="AJ32" s="43"/>
      <c r="AK32" s="371">
        <v>0</v>
      </c>
      <c r="AL32" s="372"/>
      <c r="AM32" s="372"/>
      <c r="AN32" s="372"/>
      <c r="AO32" s="372"/>
      <c r="AP32" s="43"/>
      <c r="AQ32" s="43"/>
      <c r="AR32" s="44"/>
      <c r="BE32" s="380"/>
    </row>
    <row r="33" spans="2:44" s="3" customFormat="1" ht="14.4" customHeight="1" hidden="1">
      <c r="B33" s="42"/>
      <c r="C33" s="43"/>
      <c r="D33" s="43"/>
      <c r="E33" s="43"/>
      <c r="F33" s="31" t="s">
        <v>51</v>
      </c>
      <c r="G33" s="43"/>
      <c r="H33" s="43"/>
      <c r="I33" s="43"/>
      <c r="J33" s="43"/>
      <c r="K33" s="43"/>
      <c r="L33" s="373">
        <v>0</v>
      </c>
      <c r="M33" s="372"/>
      <c r="N33" s="372"/>
      <c r="O33" s="372"/>
      <c r="P33" s="372"/>
      <c r="Q33" s="43"/>
      <c r="R33" s="43"/>
      <c r="S33" s="43"/>
      <c r="T33" s="43"/>
      <c r="U33" s="43"/>
      <c r="V33" s="43"/>
      <c r="W33" s="371">
        <f>ROUND(BD54,2)</f>
        <v>0</v>
      </c>
      <c r="X33" s="372"/>
      <c r="Y33" s="372"/>
      <c r="Z33" s="372"/>
      <c r="AA33" s="372"/>
      <c r="AB33" s="372"/>
      <c r="AC33" s="372"/>
      <c r="AD33" s="372"/>
      <c r="AE33" s="372"/>
      <c r="AF33" s="43"/>
      <c r="AG33" s="43"/>
      <c r="AH33" s="43"/>
      <c r="AI33" s="43"/>
      <c r="AJ33" s="43"/>
      <c r="AK33" s="371">
        <v>0</v>
      </c>
      <c r="AL33" s="372"/>
      <c r="AM33" s="372"/>
      <c r="AN33" s="372"/>
      <c r="AO33" s="372"/>
      <c r="AP33" s="43"/>
      <c r="AQ33" s="43"/>
      <c r="AR33" s="44"/>
    </row>
    <row r="34" spans="1:57" s="2" customFormat="1" ht="6.9"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5" customHeight="1">
      <c r="A35" s="36"/>
      <c r="B35" s="37"/>
      <c r="C35" s="45"/>
      <c r="D35" s="46" t="s">
        <v>52</v>
      </c>
      <c r="E35" s="47"/>
      <c r="F35" s="47"/>
      <c r="G35" s="47"/>
      <c r="H35" s="47"/>
      <c r="I35" s="47"/>
      <c r="J35" s="47"/>
      <c r="K35" s="47"/>
      <c r="L35" s="47"/>
      <c r="M35" s="47"/>
      <c r="N35" s="47"/>
      <c r="O35" s="47"/>
      <c r="P35" s="47"/>
      <c r="Q35" s="47"/>
      <c r="R35" s="47"/>
      <c r="S35" s="47"/>
      <c r="T35" s="48" t="s">
        <v>53</v>
      </c>
      <c r="U35" s="47"/>
      <c r="V35" s="47"/>
      <c r="W35" s="47"/>
      <c r="X35" s="374" t="s">
        <v>54</v>
      </c>
      <c r="Y35" s="375"/>
      <c r="Z35" s="375"/>
      <c r="AA35" s="375"/>
      <c r="AB35" s="375"/>
      <c r="AC35" s="47"/>
      <c r="AD35" s="47"/>
      <c r="AE35" s="47"/>
      <c r="AF35" s="47"/>
      <c r="AG35" s="47"/>
      <c r="AH35" s="47"/>
      <c r="AI35" s="47"/>
      <c r="AJ35" s="47"/>
      <c r="AK35" s="376">
        <f>SUM(AK26:AK33)</f>
        <v>0</v>
      </c>
      <c r="AL35" s="375"/>
      <c r="AM35" s="375"/>
      <c r="AN35" s="375"/>
      <c r="AO35" s="377"/>
      <c r="AP35" s="45"/>
      <c r="AQ35" s="45"/>
      <c r="AR35" s="41"/>
      <c r="BE35" s="36"/>
    </row>
    <row r="36" spans="1:57" s="2" customFormat="1" ht="6.9"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 customHeight="1">
      <c r="A42" s="36"/>
      <c r="B42" s="37"/>
      <c r="C42" s="25" t="s">
        <v>55</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sta_dsr</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 customHeight="1">
      <c r="B45" s="56"/>
      <c r="C45" s="57" t="s">
        <v>16</v>
      </c>
      <c r="D45" s="58"/>
      <c r="E45" s="58"/>
      <c r="F45" s="58"/>
      <c r="G45" s="58"/>
      <c r="H45" s="58"/>
      <c r="I45" s="58"/>
      <c r="J45" s="58"/>
      <c r="K45" s="58"/>
      <c r="L45" s="360" t="str">
        <f>K6</f>
        <v>VT Starobělský potok, km 4,220 - 4,270, oprava opevnění</v>
      </c>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1"/>
      <c r="AP45" s="58"/>
      <c r="AQ45" s="58"/>
      <c r="AR45" s="59"/>
    </row>
    <row r="46" spans="1:57" s="2" customFormat="1" ht="6.9"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Stará Bělá</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2" t="str">
        <f>IF(AN8="","",AN8)</f>
        <v>24. 1. 2022</v>
      </c>
      <c r="AN47" s="362"/>
      <c r="AO47" s="38"/>
      <c r="AP47" s="38"/>
      <c r="AQ47" s="38"/>
      <c r="AR47" s="41"/>
      <c r="BE47" s="36"/>
    </row>
    <row r="48" spans="1:57" s="2" customFormat="1" ht="6.9"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15" customHeight="1">
      <c r="A49" s="36"/>
      <c r="B49" s="37"/>
      <c r="C49" s="31" t="s">
        <v>25</v>
      </c>
      <c r="D49" s="38"/>
      <c r="E49" s="38"/>
      <c r="F49" s="38"/>
      <c r="G49" s="38"/>
      <c r="H49" s="38"/>
      <c r="I49" s="38"/>
      <c r="J49" s="38"/>
      <c r="K49" s="38"/>
      <c r="L49" s="54" t="str">
        <f>IF(E11="","",E11)</f>
        <v>Povodí Odry, státní podnik</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63" t="str">
        <f>IF(E17="","",E17)</f>
        <v>Ing. Pavel Golík, Ph.D.</v>
      </c>
      <c r="AN49" s="364"/>
      <c r="AO49" s="364"/>
      <c r="AP49" s="364"/>
      <c r="AQ49" s="38"/>
      <c r="AR49" s="41"/>
      <c r="AS49" s="365" t="s">
        <v>56</v>
      </c>
      <c r="AT49" s="366"/>
      <c r="AU49" s="62"/>
      <c r="AV49" s="62"/>
      <c r="AW49" s="62"/>
      <c r="AX49" s="62"/>
      <c r="AY49" s="62"/>
      <c r="AZ49" s="62"/>
      <c r="BA49" s="62"/>
      <c r="BB49" s="62"/>
      <c r="BC49" s="62"/>
      <c r="BD49" s="63"/>
      <c r="BE49" s="36"/>
    </row>
    <row r="50" spans="1:57" s="2" customFormat="1" ht="15.15"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63" t="str">
        <f>IF(E20="","",E20)</f>
        <v xml:space="preserve"> </v>
      </c>
      <c r="AN50" s="364"/>
      <c r="AO50" s="364"/>
      <c r="AP50" s="364"/>
      <c r="AQ50" s="38"/>
      <c r="AR50" s="41"/>
      <c r="AS50" s="367"/>
      <c r="AT50" s="368"/>
      <c r="AU50" s="64"/>
      <c r="AV50" s="64"/>
      <c r="AW50" s="64"/>
      <c r="AX50" s="64"/>
      <c r="AY50" s="64"/>
      <c r="AZ50" s="64"/>
      <c r="BA50" s="64"/>
      <c r="BB50" s="64"/>
      <c r="BC50" s="64"/>
      <c r="BD50" s="65"/>
      <c r="BE50" s="36"/>
    </row>
    <row r="51" spans="1:57" s="2" customFormat="1" ht="10.95"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9"/>
      <c r="AT51" s="370"/>
      <c r="AU51" s="66"/>
      <c r="AV51" s="66"/>
      <c r="AW51" s="66"/>
      <c r="AX51" s="66"/>
      <c r="AY51" s="66"/>
      <c r="AZ51" s="66"/>
      <c r="BA51" s="66"/>
      <c r="BB51" s="66"/>
      <c r="BC51" s="66"/>
      <c r="BD51" s="67"/>
      <c r="BE51" s="36"/>
    </row>
    <row r="52" spans="1:57" s="2" customFormat="1" ht="29.25" customHeight="1">
      <c r="A52" s="36"/>
      <c r="B52" s="37"/>
      <c r="C52" s="356" t="s">
        <v>57</v>
      </c>
      <c r="D52" s="357"/>
      <c r="E52" s="357"/>
      <c r="F52" s="357"/>
      <c r="G52" s="357"/>
      <c r="H52" s="68"/>
      <c r="I52" s="358" t="s">
        <v>58</v>
      </c>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9" t="s">
        <v>59</v>
      </c>
      <c r="AH52" s="357"/>
      <c r="AI52" s="357"/>
      <c r="AJ52" s="357"/>
      <c r="AK52" s="357"/>
      <c r="AL52" s="357"/>
      <c r="AM52" s="357"/>
      <c r="AN52" s="358" t="s">
        <v>60</v>
      </c>
      <c r="AO52" s="357"/>
      <c r="AP52" s="357"/>
      <c r="AQ52" s="69" t="s">
        <v>61</v>
      </c>
      <c r="AR52" s="41"/>
      <c r="AS52" s="70" t="s">
        <v>62</v>
      </c>
      <c r="AT52" s="71" t="s">
        <v>63</v>
      </c>
      <c r="AU52" s="71" t="s">
        <v>64</v>
      </c>
      <c r="AV52" s="71" t="s">
        <v>65</v>
      </c>
      <c r="AW52" s="71" t="s">
        <v>66</v>
      </c>
      <c r="AX52" s="71" t="s">
        <v>67</v>
      </c>
      <c r="AY52" s="71" t="s">
        <v>68</v>
      </c>
      <c r="AZ52" s="71" t="s">
        <v>69</v>
      </c>
      <c r="BA52" s="71" t="s">
        <v>70</v>
      </c>
      <c r="BB52" s="71" t="s">
        <v>71</v>
      </c>
      <c r="BC52" s="71" t="s">
        <v>72</v>
      </c>
      <c r="BD52" s="72" t="s">
        <v>73</v>
      </c>
      <c r="BE52" s="36"/>
    </row>
    <row r="53" spans="1:57" s="2" customFormat="1" ht="10.95"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 customHeight="1">
      <c r="B54" s="76"/>
      <c r="C54" s="77" t="s">
        <v>74</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4">
        <f>ROUND(SUM(AG55:AG56),2)</f>
        <v>0</v>
      </c>
      <c r="AH54" s="354"/>
      <c r="AI54" s="354"/>
      <c r="AJ54" s="354"/>
      <c r="AK54" s="354"/>
      <c r="AL54" s="354"/>
      <c r="AM54" s="354"/>
      <c r="AN54" s="355">
        <f>SUM(AG54,AT54)</f>
        <v>0</v>
      </c>
      <c r="AO54" s="355"/>
      <c r="AP54" s="355"/>
      <c r="AQ54" s="80" t="s">
        <v>19</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75</v>
      </c>
      <c r="BT54" s="86" t="s">
        <v>76</v>
      </c>
      <c r="BU54" s="87" t="s">
        <v>77</v>
      </c>
      <c r="BV54" s="86" t="s">
        <v>78</v>
      </c>
      <c r="BW54" s="86" t="s">
        <v>5</v>
      </c>
      <c r="BX54" s="86" t="s">
        <v>79</v>
      </c>
      <c r="CL54" s="86" t="s">
        <v>19</v>
      </c>
    </row>
    <row r="55" spans="1:91" s="7" customFormat="1" ht="16.5" customHeight="1">
      <c r="A55" s="88" t="s">
        <v>80</v>
      </c>
      <c r="B55" s="89"/>
      <c r="C55" s="90"/>
      <c r="D55" s="353" t="s">
        <v>81</v>
      </c>
      <c r="E55" s="353"/>
      <c r="F55" s="353"/>
      <c r="G55" s="353"/>
      <c r="H55" s="353"/>
      <c r="I55" s="91"/>
      <c r="J55" s="353" t="s">
        <v>82</v>
      </c>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1">
        <f>'SO 01 - Oprava gabionové zdi'!J30</f>
        <v>0</v>
      </c>
      <c r="AH55" s="352"/>
      <c r="AI55" s="352"/>
      <c r="AJ55" s="352"/>
      <c r="AK55" s="352"/>
      <c r="AL55" s="352"/>
      <c r="AM55" s="352"/>
      <c r="AN55" s="351">
        <f>SUM(AG55,AT55)</f>
        <v>0</v>
      </c>
      <c r="AO55" s="352"/>
      <c r="AP55" s="352"/>
      <c r="AQ55" s="92" t="s">
        <v>83</v>
      </c>
      <c r="AR55" s="93"/>
      <c r="AS55" s="94">
        <v>0</v>
      </c>
      <c r="AT55" s="95">
        <f>ROUND(SUM(AV55:AW55),2)</f>
        <v>0</v>
      </c>
      <c r="AU55" s="96">
        <f>'SO 01 - Oprava gabionové zdi'!P92</f>
        <v>0</v>
      </c>
      <c r="AV55" s="95">
        <f>'SO 01 - Oprava gabionové zdi'!J33</f>
        <v>0</v>
      </c>
      <c r="AW55" s="95">
        <f>'SO 01 - Oprava gabionové zdi'!J34</f>
        <v>0</v>
      </c>
      <c r="AX55" s="95">
        <f>'SO 01 - Oprava gabionové zdi'!J35</f>
        <v>0</v>
      </c>
      <c r="AY55" s="95">
        <f>'SO 01 - Oprava gabionové zdi'!J36</f>
        <v>0</v>
      </c>
      <c r="AZ55" s="95">
        <f>'SO 01 - Oprava gabionové zdi'!F33</f>
        <v>0</v>
      </c>
      <c r="BA55" s="95">
        <f>'SO 01 - Oprava gabionové zdi'!F34</f>
        <v>0</v>
      </c>
      <c r="BB55" s="95">
        <f>'SO 01 - Oprava gabionové zdi'!F35</f>
        <v>0</v>
      </c>
      <c r="BC55" s="95">
        <f>'SO 01 - Oprava gabionové zdi'!F36</f>
        <v>0</v>
      </c>
      <c r="BD55" s="97">
        <f>'SO 01 - Oprava gabionové zdi'!F37</f>
        <v>0</v>
      </c>
      <c r="BT55" s="98" t="s">
        <v>84</v>
      </c>
      <c r="BV55" s="98" t="s">
        <v>78</v>
      </c>
      <c r="BW55" s="98" t="s">
        <v>85</v>
      </c>
      <c r="BX55" s="98" t="s">
        <v>5</v>
      </c>
      <c r="CL55" s="98" t="s">
        <v>19</v>
      </c>
      <c r="CM55" s="98" t="s">
        <v>86</v>
      </c>
    </row>
    <row r="56" spans="1:91" s="7" customFormat="1" ht="16.5" customHeight="1">
      <c r="A56" s="88" t="s">
        <v>80</v>
      </c>
      <c r="B56" s="89"/>
      <c r="C56" s="90"/>
      <c r="D56" s="353" t="s">
        <v>87</v>
      </c>
      <c r="E56" s="353"/>
      <c r="F56" s="353"/>
      <c r="G56" s="353"/>
      <c r="H56" s="353"/>
      <c r="I56" s="91"/>
      <c r="J56" s="353" t="s">
        <v>88</v>
      </c>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1">
        <f>'VON - Vedlejší a ostatní ...'!J30</f>
        <v>0</v>
      </c>
      <c r="AH56" s="352"/>
      <c r="AI56" s="352"/>
      <c r="AJ56" s="352"/>
      <c r="AK56" s="352"/>
      <c r="AL56" s="352"/>
      <c r="AM56" s="352"/>
      <c r="AN56" s="351">
        <f>SUM(AG56,AT56)</f>
        <v>0</v>
      </c>
      <c r="AO56" s="352"/>
      <c r="AP56" s="352"/>
      <c r="AQ56" s="92" t="s">
        <v>87</v>
      </c>
      <c r="AR56" s="93"/>
      <c r="AS56" s="99">
        <v>0</v>
      </c>
      <c r="AT56" s="100">
        <f>ROUND(SUM(AV56:AW56),2)</f>
        <v>0</v>
      </c>
      <c r="AU56" s="101">
        <f>'VON - Vedlejší a ostatní ...'!P80</f>
        <v>0</v>
      </c>
      <c r="AV56" s="100">
        <f>'VON - Vedlejší a ostatní ...'!J33</f>
        <v>0</v>
      </c>
      <c r="AW56" s="100">
        <f>'VON - Vedlejší a ostatní ...'!J34</f>
        <v>0</v>
      </c>
      <c r="AX56" s="100">
        <f>'VON - Vedlejší a ostatní ...'!J35</f>
        <v>0</v>
      </c>
      <c r="AY56" s="100">
        <f>'VON - Vedlejší a ostatní ...'!J36</f>
        <v>0</v>
      </c>
      <c r="AZ56" s="100">
        <f>'VON - Vedlejší a ostatní ...'!F33</f>
        <v>0</v>
      </c>
      <c r="BA56" s="100">
        <f>'VON - Vedlejší a ostatní ...'!F34</f>
        <v>0</v>
      </c>
      <c r="BB56" s="100">
        <f>'VON - Vedlejší a ostatní ...'!F35</f>
        <v>0</v>
      </c>
      <c r="BC56" s="100">
        <f>'VON - Vedlejší a ostatní ...'!F36</f>
        <v>0</v>
      </c>
      <c r="BD56" s="102">
        <f>'VON - Vedlejší a ostatní ...'!F37</f>
        <v>0</v>
      </c>
      <c r="BT56" s="98" t="s">
        <v>84</v>
      </c>
      <c r="BV56" s="98" t="s">
        <v>78</v>
      </c>
      <c r="BW56" s="98" t="s">
        <v>89</v>
      </c>
      <c r="BX56" s="98" t="s">
        <v>5</v>
      </c>
      <c r="CL56" s="98" t="s">
        <v>19</v>
      </c>
      <c r="CM56" s="98" t="s">
        <v>86</v>
      </c>
    </row>
    <row r="57" spans="1:57"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57" s="2" customFormat="1" ht="6.9"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QFr3oS07BDbS9CB84fRyZ6PsbNhOslFieXULCAEPzvTm7y3GsGynOxEV7seXuTlenPHRyw2I5j5RB+V4prrJRQ==" saltValue="WYOFTezKgZlDnrNZ2ioGJp5zPAmYejd7/qwx7hC/Wu0Md+oqGTeofmqWP7ZaQ9CRXtyH1e+koE51hCerXbTc2w==" spinCount="100000"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47:AN47"/>
    <mergeCell ref="AM49:AP49"/>
    <mergeCell ref="AS49:AT51"/>
    <mergeCell ref="AM50:AP50"/>
    <mergeCell ref="W33:AE33"/>
    <mergeCell ref="AK33:AO33"/>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s>
  <hyperlinks>
    <hyperlink ref="A55" location="'SO 01 - Oprava gabionové zdi'!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10"/>
  <sheetViews>
    <sheetView showGridLines="0" workbookViewId="0" topLeftCell="B1">
      <selection activeCell="I106" sqref="I10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50"/>
      <c r="M2" s="350"/>
      <c r="N2" s="350"/>
      <c r="O2" s="350"/>
      <c r="P2" s="350"/>
      <c r="Q2" s="350"/>
      <c r="R2" s="350"/>
      <c r="S2" s="350"/>
      <c r="T2" s="350"/>
      <c r="U2" s="350"/>
      <c r="V2" s="350"/>
      <c r="AT2" s="19" t="s">
        <v>85</v>
      </c>
      <c r="AZ2" s="103" t="s">
        <v>90</v>
      </c>
      <c r="BA2" s="103" t="s">
        <v>91</v>
      </c>
      <c r="BB2" s="103" t="s">
        <v>92</v>
      </c>
      <c r="BC2" s="103" t="s">
        <v>93</v>
      </c>
      <c r="BD2" s="103" t="s">
        <v>86</v>
      </c>
    </row>
    <row r="3" spans="2:56" s="1" customFormat="1" ht="6.9" customHeight="1">
      <c r="B3" s="104"/>
      <c r="C3" s="105"/>
      <c r="D3" s="105"/>
      <c r="E3" s="105"/>
      <c r="F3" s="105"/>
      <c r="G3" s="105"/>
      <c r="H3" s="105"/>
      <c r="I3" s="105"/>
      <c r="J3" s="105"/>
      <c r="K3" s="105"/>
      <c r="L3" s="22"/>
      <c r="AT3" s="19" t="s">
        <v>86</v>
      </c>
      <c r="AZ3" s="103" t="s">
        <v>94</v>
      </c>
      <c r="BA3" s="103" t="s">
        <v>95</v>
      </c>
      <c r="BB3" s="103" t="s">
        <v>92</v>
      </c>
      <c r="BC3" s="103" t="s">
        <v>96</v>
      </c>
      <c r="BD3" s="103" t="s">
        <v>86</v>
      </c>
    </row>
    <row r="4" spans="2:56" s="1" customFormat="1" ht="24.9" customHeight="1">
      <c r="B4" s="22"/>
      <c r="D4" s="106" t="s">
        <v>97</v>
      </c>
      <c r="L4" s="22"/>
      <c r="M4" s="107" t="s">
        <v>10</v>
      </c>
      <c r="AT4" s="19" t="s">
        <v>4</v>
      </c>
      <c r="AZ4" s="103" t="s">
        <v>98</v>
      </c>
      <c r="BA4" s="103" t="s">
        <v>99</v>
      </c>
      <c r="BB4" s="103" t="s">
        <v>100</v>
      </c>
      <c r="BC4" s="103" t="s">
        <v>101</v>
      </c>
      <c r="BD4" s="103" t="s">
        <v>86</v>
      </c>
    </row>
    <row r="5" spans="2:56" s="1" customFormat="1" ht="6.9" customHeight="1">
      <c r="B5" s="22"/>
      <c r="L5" s="22"/>
      <c r="AZ5" s="103" t="s">
        <v>102</v>
      </c>
      <c r="BA5" s="103" t="s">
        <v>103</v>
      </c>
      <c r="BB5" s="103" t="s">
        <v>104</v>
      </c>
      <c r="BC5" s="103" t="s">
        <v>105</v>
      </c>
      <c r="BD5" s="103" t="s">
        <v>86</v>
      </c>
    </row>
    <row r="6" spans="2:56" s="1" customFormat="1" ht="12" customHeight="1">
      <c r="B6" s="22"/>
      <c r="D6" s="108" t="s">
        <v>16</v>
      </c>
      <c r="L6" s="22"/>
      <c r="AZ6" s="103" t="s">
        <v>106</v>
      </c>
      <c r="BA6" s="103" t="s">
        <v>107</v>
      </c>
      <c r="BB6" s="103" t="s">
        <v>92</v>
      </c>
      <c r="BC6" s="103" t="s">
        <v>108</v>
      </c>
      <c r="BD6" s="103" t="s">
        <v>86</v>
      </c>
    </row>
    <row r="7" spans="2:56" s="1" customFormat="1" ht="16.5" customHeight="1">
      <c r="B7" s="22"/>
      <c r="E7" s="393" t="str">
        <f>'Rekapitulace stavby'!K6</f>
        <v>VT Starobělský potok, km 4,220 - 4,270, oprava opevnění</v>
      </c>
      <c r="F7" s="394"/>
      <c r="G7" s="394"/>
      <c r="H7" s="394"/>
      <c r="L7" s="22"/>
      <c r="AZ7" s="103" t="s">
        <v>109</v>
      </c>
      <c r="BA7" s="103" t="s">
        <v>110</v>
      </c>
      <c r="BB7" s="103" t="s">
        <v>104</v>
      </c>
      <c r="BC7" s="103" t="s">
        <v>84</v>
      </c>
      <c r="BD7" s="103" t="s">
        <v>86</v>
      </c>
    </row>
    <row r="8" spans="1:56" s="2" customFormat="1" ht="12" customHeight="1">
      <c r="A8" s="36"/>
      <c r="B8" s="41"/>
      <c r="C8" s="36"/>
      <c r="D8" s="108" t="s">
        <v>111</v>
      </c>
      <c r="E8" s="36"/>
      <c r="F8" s="36"/>
      <c r="G8" s="36"/>
      <c r="H8" s="36"/>
      <c r="I8" s="36"/>
      <c r="J8" s="36"/>
      <c r="K8" s="36"/>
      <c r="L8" s="109"/>
      <c r="S8" s="36"/>
      <c r="T8" s="36"/>
      <c r="U8" s="36"/>
      <c r="V8" s="36"/>
      <c r="W8" s="36"/>
      <c r="X8" s="36"/>
      <c r="Y8" s="36"/>
      <c r="Z8" s="36"/>
      <c r="AA8" s="36"/>
      <c r="AB8" s="36"/>
      <c r="AC8" s="36"/>
      <c r="AD8" s="36"/>
      <c r="AE8" s="36"/>
      <c r="AZ8" s="103" t="s">
        <v>112</v>
      </c>
      <c r="BA8" s="103" t="s">
        <v>113</v>
      </c>
      <c r="BB8" s="103" t="s">
        <v>92</v>
      </c>
      <c r="BC8" s="103" t="s">
        <v>114</v>
      </c>
      <c r="BD8" s="103" t="s">
        <v>86</v>
      </c>
    </row>
    <row r="9" spans="1:56" s="2" customFormat="1" ht="16.5" customHeight="1">
      <c r="A9" s="36"/>
      <c r="B9" s="41"/>
      <c r="C9" s="36"/>
      <c r="D9" s="36"/>
      <c r="E9" s="395" t="s">
        <v>115</v>
      </c>
      <c r="F9" s="396"/>
      <c r="G9" s="396"/>
      <c r="H9" s="396"/>
      <c r="I9" s="36"/>
      <c r="J9" s="36"/>
      <c r="K9" s="36"/>
      <c r="L9" s="109"/>
      <c r="S9" s="36"/>
      <c r="T9" s="36"/>
      <c r="U9" s="36"/>
      <c r="V9" s="36"/>
      <c r="W9" s="36"/>
      <c r="X9" s="36"/>
      <c r="Y9" s="36"/>
      <c r="Z9" s="36"/>
      <c r="AA9" s="36"/>
      <c r="AB9" s="36"/>
      <c r="AC9" s="36"/>
      <c r="AD9" s="36"/>
      <c r="AE9" s="36"/>
      <c r="AZ9" s="103" t="s">
        <v>116</v>
      </c>
      <c r="BA9" s="103" t="s">
        <v>19</v>
      </c>
      <c r="BB9" s="103" t="s">
        <v>19</v>
      </c>
      <c r="BC9" s="103" t="s">
        <v>117</v>
      </c>
      <c r="BD9" s="103" t="s">
        <v>86</v>
      </c>
    </row>
    <row r="10" spans="1:56" s="2" customFormat="1" ht="12">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c r="AZ10" s="103" t="s">
        <v>118</v>
      </c>
      <c r="BA10" s="103" t="s">
        <v>119</v>
      </c>
      <c r="BB10" s="103" t="s">
        <v>120</v>
      </c>
      <c r="BC10" s="103" t="s">
        <v>121</v>
      </c>
      <c r="BD10" s="103" t="s">
        <v>86</v>
      </c>
    </row>
    <row r="11" spans="1:56" s="2" customFormat="1" ht="12" customHeight="1">
      <c r="A11" s="36"/>
      <c r="B11" s="41"/>
      <c r="C11" s="36"/>
      <c r="D11" s="108" t="s">
        <v>18</v>
      </c>
      <c r="E11" s="36"/>
      <c r="F11" s="110" t="s">
        <v>19</v>
      </c>
      <c r="G11" s="36"/>
      <c r="H11" s="36"/>
      <c r="I11" s="108" t="s">
        <v>20</v>
      </c>
      <c r="J11" s="110" t="s">
        <v>19</v>
      </c>
      <c r="K11" s="36"/>
      <c r="L11" s="109"/>
      <c r="S11" s="36"/>
      <c r="T11" s="36"/>
      <c r="U11" s="36"/>
      <c r="V11" s="36"/>
      <c r="W11" s="36"/>
      <c r="X11" s="36"/>
      <c r="Y11" s="36"/>
      <c r="Z11" s="36"/>
      <c r="AA11" s="36"/>
      <c r="AB11" s="36"/>
      <c r="AC11" s="36"/>
      <c r="AD11" s="36"/>
      <c r="AE11" s="36"/>
      <c r="AZ11" s="103" t="s">
        <v>122</v>
      </c>
      <c r="BA11" s="103" t="s">
        <v>123</v>
      </c>
      <c r="BB11" s="103" t="s">
        <v>124</v>
      </c>
      <c r="BC11" s="103" t="s">
        <v>125</v>
      </c>
      <c r="BD11" s="103" t="s">
        <v>86</v>
      </c>
    </row>
    <row r="12" spans="1:56" s="2" customFormat="1" ht="12" customHeight="1">
      <c r="A12" s="36"/>
      <c r="B12" s="41"/>
      <c r="C12" s="36"/>
      <c r="D12" s="108" t="s">
        <v>21</v>
      </c>
      <c r="E12" s="36"/>
      <c r="F12" s="110" t="s">
        <v>22</v>
      </c>
      <c r="G12" s="36"/>
      <c r="H12" s="36"/>
      <c r="I12" s="108" t="s">
        <v>23</v>
      </c>
      <c r="J12" s="111" t="str">
        <f>'Rekapitulace stavby'!AN8</f>
        <v>24. 1. 2022</v>
      </c>
      <c r="K12" s="36"/>
      <c r="L12" s="109"/>
      <c r="S12" s="36"/>
      <c r="T12" s="36"/>
      <c r="U12" s="36"/>
      <c r="V12" s="36"/>
      <c r="W12" s="36"/>
      <c r="X12" s="36"/>
      <c r="Y12" s="36"/>
      <c r="Z12" s="36"/>
      <c r="AA12" s="36"/>
      <c r="AB12" s="36"/>
      <c r="AC12" s="36"/>
      <c r="AD12" s="36"/>
      <c r="AE12" s="36"/>
      <c r="AZ12" s="103" t="s">
        <v>126</v>
      </c>
      <c r="BA12" s="103" t="s">
        <v>127</v>
      </c>
      <c r="BB12" s="103" t="s">
        <v>124</v>
      </c>
      <c r="BC12" s="103" t="s">
        <v>125</v>
      </c>
      <c r="BD12" s="103" t="s">
        <v>86</v>
      </c>
    </row>
    <row r="13" spans="1:56" s="2" customFormat="1" ht="10.95"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c r="AZ13" s="103" t="s">
        <v>128</v>
      </c>
      <c r="BA13" s="103" t="s">
        <v>129</v>
      </c>
      <c r="BB13" s="103" t="s">
        <v>100</v>
      </c>
      <c r="BC13" s="103" t="s">
        <v>130</v>
      </c>
      <c r="BD13" s="103" t="s">
        <v>86</v>
      </c>
    </row>
    <row r="14" spans="1:56" s="2" customFormat="1" ht="12" customHeight="1">
      <c r="A14" s="36"/>
      <c r="B14" s="41"/>
      <c r="C14" s="36"/>
      <c r="D14" s="108" t="s">
        <v>25</v>
      </c>
      <c r="E14" s="36"/>
      <c r="F14" s="36"/>
      <c r="G14" s="36"/>
      <c r="H14" s="36"/>
      <c r="I14" s="108" t="s">
        <v>26</v>
      </c>
      <c r="J14" s="110" t="s">
        <v>27</v>
      </c>
      <c r="K14" s="36"/>
      <c r="L14" s="109"/>
      <c r="S14" s="36"/>
      <c r="T14" s="36"/>
      <c r="U14" s="36"/>
      <c r="V14" s="36"/>
      <c r="W14" s="36"/>
      <c r="X14" s="36"/>
      <c r="Y14" s="36"/>
      <c r="Z14" s="36"/>
      <c r="AA14" s="36"/>
      <c r="AB14" s="36"/>
      <c r="AC14" s="36"/>
      <c r="AD14" s="36"/>
      <c r="AE14" s="36"/>
      <c r="AZ14" s="103" t="s">
        <v>131</v>
      </c>
      <c r="BA14" s="103" t="s">
        <v>132</v>
      </c>
      <c r="BB14" s="103" t="s">
        <v>124</v>
      </c>
      <c r="BC14" s="103" t="s">
        <v>133</v>
      </c>
      <c r="BD14" s="103" t="s">
        <v>86</v>
      </c>
    </row>
    <row r="15" spans="1:56" s="2" customFormat="1" ht="18" customHeight="1">
      <c r="A15" s="36"/>
      <c r="B15" s="41"/>
      <c r="C15" s="36"/>
      <c r="D15" s="36"/>
      <c r="E15" s="110" t="s">
        <v>28</v>
      </c>
      <c r="F15" s="36"/>
      <c r="G15" s="36"/>
      <c r="H15" s="36"/>
      <c r="I15" s="108" t="s">
        <v>29</v>
      </c>
      <c r="J15" s="110" t="s">
        <v>30</v>
      </c>
      <c r="K15" s="36"/>
      <c r="L15" s="109"/>
      <c r="S15" s="36"/>
      <c r="T15" s="36"/>
      <c r="U15" s="36"/>
      <c r="V15" s="36"/>
      <c r="W15" s="36"/>
      <c r="X15" s="36"/>
      <c r="Y15" s="36"/>
      <c r="Z15" s="36"/>
      <c r="AA15" s="36"/>
      <c r="AB15" s="36"/>
      <c r="AC15" s="36"/>
      <c r="AD15" s="36"/>
      <c r="AE15" s="36"/>
      <c r="AZ15" s="103" t="s">
        <v>134</v>
      </c>
      <c r="BA15" s="103" t="s">
        <v>135</v>
      </c>
      <c r="BB15" s="103" t="s">
        <v>104</v>
      </c>
      <c r="BC15" s="103" t="s">
        <v>136</v>
      </c>
      <c r="BD15" s="103" t="s">
        <v>86</v>
      </c>
    </row>
    <row r="16" spans="1:56" s="2" customFormat="1" ht="6.9"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c r="AZ16" s="103" t="s">
        <v>137</v>
      </c>
      <c r="BA16" s="103" t="s">
        <v>138</v>
      </c>
      <c r="BB16" s="103" t="s">
        <v>124</v>
      </c>
      <c r="BC16" s="103" t="s">
        <v>133</v>
      </c>
      <c r="BD16" s="103" t="s">
        <v>86</v>
      </c>
    </row>
    <row r="17" spans="1:56" s="2" customFormat="1" ht="12" customHeight="1">
      <c r="A17" s="36"/>
      <c r="B17" s="41"/>
      <c r="C17" s="36"/>
      <c r="D17" s="108" t="s">
        <v>31</v>
      </c>
      <c r="E17" s="36"/>
      <c r="F17" s="36"/>
      <c r="G17" s="36"/>
      <c r="H17" s="36"/>
      <c r="I17" s="108" t="s">
        <v>26</v>
      </c>
      <c r="J17" s="32" t="str">
        <f>'Rekapitulace stavby'!AN13</f>
        <v>Vyplň údaj</v>
      </c>
      <c r="K17" s="36"/>
      <c r="L17" s="109"/>
      <c r="S17" s="36"/>
      <c r="T17" s="36"/>
      <c r="U17" s="36"/>
      <c r="V17" s="36"/>
      <c r="W17" s="36"/>
      <c r="X17" s="36"/>
      <c r="Y17" s="36"/>
      <c r="Z17" s="36"/>
      <c r="AA17" s="36"/>
      <c r="AB17" s="36"/>
      <c r="AC17" s="36"/>
      <c r="AD17" s="36"/>
      <c r="AE17" s="36"/>
      <c r="AZ17" s="103" t="s">
        <v>139</v>
      </c>
      <c r="BA17" s="103" t="s">
        <v>140</v>
      </c>
      <c r="BB17" s="103" t="s">
        <v>100</v>
      </c>
      <c r="BC17" s="103" t="s">
        <v>141</v>
      </c>
      <c r="BD17" s="103" t="s">
        <v>86</v>
      </c>
    </row>
    <row r="18" spans="1:56" s="2" customFormat="1" ht="18" customHeight="1">
      <c r="A18" s="36"/>
      <c r="B18" s="41"/>
      <c r="C18" s="36"/>
      <c r="D18" s="36"/>
      <c r="E18" s="397" t="str">
        <f>'Rekapitulace stavby'!E14</f>
        <v>Vyplň údaj</v>
      </c>
      <c r="F18" s="398"/>
      <c r="G18" s="398"/>
      <c r="H18" s="398"/>
      <c r="I18" s="108" t="s">
        <v>29</v>
      </c>
      <c r="J18" s="32" t="str">
        <f>'Rekapitulace stavby'!AN14</f>
        <v>Vyplň údaj</v>
      </c>
      <c r="K18" s="36"/>
      <c r="L18" s="109"/>
      <c r="S18" s="36"/>
      <c r="T18" s="36"/>
      <c r="U18" s="36"/>
      <c r="V18" s="36"/>
      <c r="W18" s="36"/>
      <c r="X18" s="36"/>
      <c r="Y18" s="36"/>
      <c r="Z18" s="36"/>
      <c r="AA18" s="36"/>
      <c r="AB18" s="36"/>
      <c r="AC18" s="36"/>
      <c r="AD18" s="36"/>
      <c r="AE18" s="36"/>
      <c r="AZ18" s="103" t="s">
        <v>142</v>
      </c>
      <c r="BA18" s="103" t="s">
        <v>143</v>
      </c>
      <c r="BB18" s="103" t="s">
        <v>92</v>
      </c>
      <c r="BC18" s="103" t="s">
        <v>144</v>
      </c>
      <c r="BD18" s="103" t="s">
        <v>86</v>
      </c>
    </row>
    <row r="19" spans="1:56" s="2" customFormat="1" ht="6.9"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c r="AZ19" s="103" t="s">
        <v>145</v>
      </c>
      <c r="BA19" s="103" t="s">
        <v>146</v>
      </c>
      <c r="BB19" s="103" t="s">
        <v>100</v>
      </c>
      <c r="BC19" s="103" t="s">
        <v>147</v>
      </c>
      <c r="BD19" s="103" t="s">
        <v>86</v>
      </c>
    </row>
    <row r="20" spans="1:56" s="2" customFormat="1" ht="12" customHeight="1">
      <c r="A20" s="36"/>
      <c r="B20" s="41"/>
      <c r="C20" s="36"/>
      <c r="D20" s="108" t="s">
        <v>33</v>
      </c>
      <c r="E20" s="36"/>
      <c r="F20" s="36"/>
      <c r="G20" s="36"/>
      <c r="H20" s="36"/>
      <c r="I20" s="108" t="s">
        <v>26</v>
      </c>
      <c r="J20" s="110" t="s">
        <v>34</v>
      </c>
      <c r="K20" s="36"/>
      <c r="L20" s="109"/>
      <c r="S20" s="36"/>
      <c r="T20" s="36"/>
      <c r="U20" s="36"/>
      <c r="V20" s="36"/>
      <c r="W20" s="36"/>
      <c r="X20" s="36"/>
      <c r="Y20" s="36"/>
      <c r="Z20" s="36"/>
      <c r="AA20" s="36"/>
      <c r="AB20" s="36"/>
      <c r="AC20" s="36"/>
      <c r="AD20" s="36"/>
      <c r="AE20" s="36"/>
      <c r="AZ20" s="103" t="s">
        <v>148</v>
      </c>
      <c r="BA20" s="103" t="s">
        <v>149</v>
      </c>
      <c r="BB20" s="103" t="s">
        <v>120</v>
      </c>
      <c r="BC20" s="103" t="s">
        <v>150</v>
      </c>
      <c r="BD20" s="103" t="s">
        <v>86</v>
      </c>
    </row>
    <row r="21" spans="1:56" s="2" customFormat="1" ht="18" customHeight="1">
      <c r="A21" s="36"/>
      <c r="B21" s="41"/>
      <c r="C21" s="36"/>
      <c r="D21" s="36"/>
      <c r="E21" s="110" t="s">
        <v>35</v>
      </c>
      <c r="F21" s="36"/>
      <c r="G21" s="36"/>
      <c r="H21" s="36"/>
      <c r="I21" s="108" t="s">
        <v>29</v>
      </c>
      <c r="J21" s="110" t="s">
        <v>36</v>
      </c>
      <c r="K21" s="36"/>
      <c r="L21" s="109"/>
      <c r="S21" s="36"/>
      <c r="T21" s="36"/>
      <c r="U21" s="36"/>
      <c r="V21" s="36"/>
      <c r="W21" s="36"/>
      <c r="X21" s="36"/>
      <c r="Y21" s="36"/>
      <c r="Z21" s="36"/>
      <c r="AA21" s="36"/>
      <c r="AB21" s="36"/>
      <c r="AC21" s="36"/>
      <c r="AD21" s="36"/>
      <c r="AE21" s="36"/>
      <c r="AZ21" s="103" t="s">
        <v>151</v>
      </c>
      <c r="BA21" s="103" t="s">
        <v>152</v>
      </c>
      <c r="BB21" s="103" t="s">
        <v>92</v>
      </c>
      <c r="BC21" s="103" t="s">
        <v>153</v>
      </c>
      <c r="BD21" s="103" t="s">
        <v>86</v>
      </c>
    </row>
    <row r="22" spans="1:56" s="2" customFormat="1" ht="6.9"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c r="AZ22" s="103" t="s">
        <v>154</v>
      </c>
      <c r="BA22" s="103" t="s">
        <v>155</v>
      </c>
      <c r="BB22" s="103" t="s">
        <v>120</v>
      </c>
      <c r="BC22" s="103" t="s">
        <v>156</v>
      </c>
      <c r="BD22" s="103" t="s">
        <v>86</v>
      </c>
    </row>
    <row r="23" spans="1:56" s="2" customFormat="1" ht="12" customHeight="1">
      <c r="A23" s="36"/>
      <c r="B23" s="41"/>
      <c r="C23" s="36"/>
      <c r="D23" s="108" t="s">
        <v>38</v>
      </c>
      <c r="E23" s="36"/>
      <c r="F23" s="36"/>
      <c r="G23" s="36"/>
      <c r="H23" s="36"/>
      <c r="I23" s="108" t="s">
        <v>26</v>
      </c>
      <c r="J23" s="110" t="str">
        <f>IF('Rekapitulace stavby'!AN19="","",'Rekapitulace stavby'!AN19)</f>
        <v/>
      </c>
      <c r="K23" s="36"/>
      <c r="L23" s="109"/>
      <c r="S23" s="36"/>
      <c r="T23" s="36"/>
      <c r="U23" s="36"/>
      <c r="V23" s="36"/>
      <c r="W23" s="36"/>
      <c r="X23" s="36"/>
      <c r="Y23" s="36"/>
      <c r="Z23" s="36"/>
      <c r="AA23" s="36"/>
      <c r="AB23" s="36"/>
      <c r="AC23" s="36"/>
      <c r="AD23" s="36"/>
      <c r="AE23" s="36"/>
      <c r="AZ23" s="103" t="s">
        <v>157</v>
      </c>
      <c r="BA23" s="103" t="s">
        <v>158</v>
      </c>
      <c r="BB23" s="103" t="s">
        <v>120</v>
      </c>
      <c r="BC23" s="103" t="s">
        <v>159</v>
      </c>
      <c r="BD23" s="103" t="s">
        <v>86</v>
      </c>
    </row>
    <row r="24" spans="1:56" s="2" customFormat="1" ht="18" customHeight="1">
      <c r="A24" s="36"/>
      <c r="B24" s="41"/>
      <c r="C24" s="36"/>
      <c r="D24" s="36"/>
      <c r="E24" s="110" t="str">
        <f>IF('Rekapitulace stavby'!E20="","",'Rekapitulace stavby'!E20)</f>
        <v xml:space="preserve"> </v>
      </c>
      <c r="F24" s="36"/>
      <c r="G24" s="36"/>
      <c r="H24" s="36"/>
      <c r="I24" s="108" t="s">
        <v>29</v>
      </c>
      <c r="J24" s="110" t="str">
        <f>IF('Rekapitulace stavby'!AN20="","",'Rekapitulace stavby'!AN20)</f>
        <v/>
      </c>
      <c r="K24" s="36"/>
      <c r="L24" s="109"/>
      <c r="S24" s="36"/>
      <c r="T24" s="36"/>
      <c r="U24" s="36"/>
      <c r="V24" s="36"/>
      <c r="W24" s="36"/>
      <c r="X24" s="36"/>
      <c r="Y24" s="36"/>
      <c r="Z24" s="36"/>
      <c r="AA24" s="36"/>
      <c r="AB24" s="36"/>
      <c r="AC24" s="36"/>
      <c r="AD24" s="36"/>
      <c r="AE24" s="36"/>
      <c r="AZ24" s="103" t="s">
        <v>160</v>
      </c>
      <c r="BA24" s="103" t="s">
        <v>161</v>
      </c>
      <c r="BB24" s="103" t="s">
        <v>120</v>
      </c>
      <c r="BC24" s="103" t="s">
        <v>162</v>
      </c>
      <c r="BD24" s="103" t="s">
        <v>86</v>
      </c>
    </row>
    <row r="25" spans="1:56" s="2" customFormat="1" ht="6.9"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c r="AZ25" s="103" t="s">
        <v>163</v>
      </c>
      <c r="BA25" s="103" t="s">
        <v>164</v>
      </c>
      <c r="BB25" s="103" t="s">
        <v>120</v>
      </c>
      <c r="BC25" s="103" t="s">
        <v>165</v>
      </c>
      <c r="BD25" s="103" t="s">
        <v>86</v>
      </c>
    </row>
    <row r="26" spans="1:56" s="2" customFormat="1" ht="12" customHeight="1">
      <c r="A26" s="36"/>
      <c r="B26" s="41"/>
      <c r="C26" s="36"/>
      <c r="D26" s="108" t="s">
        <v>40</v>
      </c>
      <c r="E26" s="36"/>
      <c r="F26" s="36"/>
      <c r="G26" s="36"/>
      <c r="H26" s="36"/>
      <c r="I26" s="36"/>
      <c r="J26" s="36"/>
      <c r="K26" s="36"/>
      <c r="L26" s="109"/>
      <c r="S26" s="36"/>
      <c r="T26" s="36"/>
      <c r="U26" s="36"/>
      <c r="V26" s="36"/>
      <c r="W26" s="36"/>
      <c r="X26" s="36"/>
      <c r="Y26" s="36"/>
      <c r="Z26" s="36"/>
      <c r="AA26" s="36"/>
      <c r="AB26" s="36"/>
      <c r="AC26" s="36"/>
      <c r="AD26" s="36"/>
      <c r="AE26" s="36"/>
      <c r="AZ26" s="103" t="s">
        <v>166</v>
      </c>
      <c r="BA26" s="103" t="s">
        <v>167</v>
      </c>
      <c r="BB26" s="103" t="s">
        <v>120</v>
      </c>
      <c r="BC26" s="103" t="s">
        <v>168</v>
      </c>
      <c r="BD26" s="103" t="s">
        <v>86</v>
      </c>
    </row>
    <row r="27" spans="1:56" s="8" customFormat="1" ht="16.5" customHeight="1">
      <c r="A27" s="112"/>
      <c r="B27" s="113"/>
      <c r="C27" s="112"/>
      <c r="D27" s="112"/>
      <c r="E27" s="399" t="s">
        <v>19</v>
      </c>
      <c r="F27" s="399"/>
      <c r="G27" s="399"/>
      <c r="H27" s="399"/>
      <c r="I27" s="112"/>
      <c r="J27" s="112"/>
      <c r="K27" s="112"/>
      <c r="L27" s="114"/>
      <c r="S27" s="112"/>
      <c r="T27" s="112"/>
      <c r="U27" s="112"/>
      <c r="V27" s="112"/>
      <c r="W27" s="112"/>
      <c r="X27" s="112"/>
      <c r="Y27" s="112"/>
      <c r="Z27" s="112"/>
      <c r="AA27" s="112"/>
      <c r="AB27" s="112"/>
      <c r="AC27" s="112"/>
      <c r="AD27" s="112"/>
      <c r="AE27" s="112"/>
      <c r="AZ27" s="115" t="s">
        <v>169</v>
      </c>
      <c r="BA27" s="115" t="s">
        <v>170</v>
      </c>
      <c r="BB27" s="115" t="s">
        <v>120</v>
      </c>
      <c r="BC27" s="115" t="s">
        <v>105</v>
      </c>
      <c r="BD27" s="115" t="s">
        <v>86</v>
      </c>
    </row>
    <row r="28" spans="1:56" s="2" customFormat="1" ht="6.9"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c r="AZ28" s="103" t="s">
        <v>171</v>
      </c>
      <c r="BA28" s="103" t="s">
        <v>172</v>
      </c>
      <c r="BB28" s="103" t="s">
        <v>124</v>
      </c>
      <c r="BC28" s="103" t="s">
        <v>173</v>
      </c>
      <c r="BD28" s="103" t="s">
        <v>86</v>
      </c>
    </row>
    <row r="29" spans="1:56" s="2" customFormat="1" ht="6.9" customHeight="1">
      <c r="A29" s="36"/>
      <c r="B29" s="41"/>
      <c r="C29" s="36"/>
      <c r="D29" s="116"/>
      <c r="E29" s="116"/>
      <c r="F29" s="116"/>
      <c r="G29" s="116"/>
      <c r="H29" s="116"/>
      <c r="I29" s="116"/>
      <c r="J29" s="116"/>
      <c r="K29" s="116"/>
      <c r="L29" s="109"/>
      <c r="S29" s="36"/>
      <c r="T29" s="36"/>
      <c r="U29" s="36"/>
      <c r="V29" s="36"/>
      <c r="W29" s="36"/>
      <c r="X29" s="36"/>
      <c r="Y29" s="36"/>
      <c r="Z29" s="36"/>
      <c r="AA29" s="36"/>
      <c r="AB29" s="36"/>
      <c r="AC29" s="36"/>
      <c r="AD29" s="36"/>
      <c r="AE29" s="36"/>
      <c r="AZ29" s="103" t="s">
        <v>174</v>
      </c>
      <c r="BA29" s="103" t="s">
        <v>175</v>
      </c>
      <c r="BB29" s="103" t="s">
        <v>92</v>
      </c>
      <c r="BC29" s="103" t="s">
        <v>86</v>
      </c>
      <c r="BD29" s="103" t="s">
        <v>86</v>
      </c>
    </row>
    <row r="30" spans="1:56" s="2" customFormat="1" ht="25.35" customHeight="1">
      <c r="A30" s="36"/>
      <c r="B30" s="41"/>
      <c r="C30" s="36"/>
      <c r="D30" s="117" t="s">
        <v>42</v>
      </c>
      <c r="E30" s="36"/>
      <c r="F30" s="36"/>
      <c r="G30" s="36"/>
      <c r="H30" s="36"/>
      <c r="I30" s="36"/>
      <c r="J30" s="118">
        <f>ROUND(J92,2)</f>
        <v>0</v>
      </c>
      <c r="K30" s="36"/>
      <c r="L30" s="109"/>
      <c r="S30" s="36"/>
      <c r="T30" s="36"/>
      <c r="U30" s="36"/>
      <c r="V30" s="36"/>
      <c r="W30" s="36"/>
      <c r="X30" s="36"/>
      <c r="Y30" s="36"/>
      <c r="Z30" s="36"/>
      <c r="AA30" s="36"/>
      <c r="AB30" s="36"/>
      <c r="AC30" s="36"/>
      <c r="AD30" s="36"/>
      <c r="AE30" s="36"/>
      <c r="AZ30" s="103" t="s">
        <v>176</v>
      </c>
      <c r="BA30" s="103" t="s">
        <v>177</v>
      </c>
      <c r="BB30" s="103" t="s">
        <v>92</v>
      </c>
      <c r="BC30" s="103" t="s">
        <v>178</v>
      </c>
      <c r="BD30" s="103" t="s">
        <v>86</v>
      </c>
    </row>
    <row r="31" spans="1:56" s="2" customFormat="1" ht="6.9" customHeight="1">
      <c r="A31" s="36"/>
      <c r="B31" s="41"/>
      <c r="C31" s="36"/>
      <c r="D31" s="116"/>
      <c r="E31" s="116"/>
      <c r="F31" s="116"/>
      <c r="G31" s="116"/>
      <c r="H31" s="116"/>
      <c r="I31" s="116"/>
      <c r="J31" s="116"/>
      <c r="K31" s="116"/>
      <c r="L31" s="109"/>
      <c r="S31" s="36"/>
      <c r="T31" s="36"/>
      <c r="U31" s="36"/>
      <c r="V31" s="36"/>
      <c r="W31" s="36"/>
      <c r="X31" s="36"/>
      <c r="Y31" s="36"/>
      <c r="Z31" s="36"/>
      <c r="AA31" s="36"/>
      <c r="AB31" s="36"/>
      <c r="AC31" s="36"/>
      <c r="AD31" s="36"/>
      <c r="AE31" s="36"/>
      <c r="AZ31" s="103" t="s">
        <v>179</v>
      </c>
      <c r="BA31" s="103" t="s">
        <v>180</v>
      </c>
      <c r="BB31" s="103" t="s">
        <v>92</v>
      </c>
      <c r="BC31" s="103" t="s">
        <v>181</v>
      </c>
      <c r="BD31" s="103" t="s">
        <v>86</v>
      </c>
    </row>
    <row r="32" spans="1:56" s="2" customFormat="1" ht="14.4" customHeight="1">
      <c r="A32" s="36"/>
      <c r="B32" s="41"/>
      <c r="C32" s="36"/>
      <c r="D32" s="36"/>
      <c r="E32" s="36"/>
      <c r="F32" s="119" t="s">
        <v>44</v>
      </c>
      <c r="G32" s="36"/>
      <c r="H32" s="36"/>
      <c r="I32" s="119" t="s">
        <v>43</v>
      </c>
      <c r="J32" s="119" t="s">
        <v>45</v>
      </c>
      <c r="K32" s="36"/>
      <c r="L32" s="109"/>
      <c r="S32" s="36"/>
      <c r="T32" s="36"/>
      <c r="U32" s="36"/>
      <c r="V32" s="36"/>
      <c r="W32" s="36"/>
      <c r="X32" s="36"/>
      <c r="Y32" s="36"/>
      <c r="Z32" s="36"/>
      <c r="AA32" s="36"/>
      <c r="AB32" s="36"/>
      <c r="AC32" s="36"/>
      <c r="AD32" s="36"/>
      <c r="AE32" s="36"/>
      <c r="AZ32" s="103" t="s">
        <v>182</v>
      </c>
      <c r="BA32" s="103" t="s">
        <v>183</v>
      </c>
      <c r="BB32" s="103" t="s">
        <v>92</v>
      </c>
      <c r="BC32" s="103" t="s">
        <v>184</v>
      </c>
      <c r="BD32" s="103" t="s">
        <v>86</v>
      </c>
    </row>
    <row r="33" spans="1:56" s="2" customFormat="1" ht="14.4" customHeight="1">
      <c r="A33" s="36"/>
      <c r="B33" s="41"/>
      <c r="C33" s="36"/>
      <c r="D33" s="120" t="s">
        <v>46</v>
      </c>
      <c r="E33" s="108" t="s">
        <v>47</v>
      </c>
      <c r="F33" s="121">
        <f>ROUND((SUM(BE92:BE909)),2)</f>
        <v>0</v>
      </c>
      <c r="G33" s="36"/>
      <c r="H33" s="36"/>
      <c r="I33" s="122">
        <v>0.21</v>
      </c>
      <c r="J33" s="121">
        <f>ROUND(((SUM(BE92:BE909))*I33),2)</f>
        <v>0</v>
      </c>
      <c r="K33" s="36"/>
      <c r="L33" s="109"/>
      <c r="S33" s="36"/>
      <c r="T33" s="36"/>
      <c r="U33" s="36"/>
      <c r="V33" s="36"/>
      <c r="W33" s="36"/>
      <c r="X33" s="36"/>
      <c r="Y33" s="36"/>
      <c r="Z33" s="36"/>
      <c r="AA33" s="36"/>
      <c r="AB33" s="36"/>
      <c r="AC33" s="36"/>
      <c r="AD33" s="36"/>
      <c r="AE33" s="36"/>
      <c r="AZ33" s="103" t="s">
        <v>185</v>
      </c>
      <c r="BA33" s="103" t="s">
        <v>186</v>
      </c>
      <c r="BB33" s="103" t="s">
        <v>92</v>
      </c>
      <c r="BC33" s="103" t="s">
        <v>187</v>
      </c>
      <c r="BD33" s="103" t="s">
        <v>86</v>
      </c>
    </row>
    <row r="34" spans="1:56" s="2" customFormat="1" ht="14.4" customHeight="1">
      <c r="A34" s="36"/>
      <c r="B34" s="41"/>
      <c r="C34" s="36"/>
      <c r="D34" s="36"/>
      <c r="E34" s="108" t="s">
        <v>48</v>
      </c>
      <c r="F34" s="121">
        <f>ROUND((SUM(BF92:BF909)),2)</f>
        <v>0</v>
      </c>
      <c r="G34" s="36"/>
      <c r="H34" s="36"/>
      <c r="I34" s="122">
        <v>0.15</v>
      </c>
      <c r="J34" s="121">
        <f>ROUND(((SUM(BF92:BF909))*I34),2)</f>
        <v>0</v>
      </c>
      <c r="K34" s="36"/>
      <c r="L34" s="109"/>
      <c r="S34" s="36"/>
      <c r="T34" s="36"/>
      <c r="U34" s="36"/>
      <c r="V34" s="36"/>
      <c r="W34" s="36"/>
      <c r="X34" s="36"/>
      <c r="Y34" s="36"/>
      <c r="Z34" s="36"/>
      <c r="AA34" s="36"/>
      <c r="AB34" s="36"/>
      <c r="AC34" s="36"/>
      <c r="AD34" s="36"/>
      <c r="AE34" s="36"/>
      <c r="AZ34" s="103" t="s">
        <v>188</v>
      </c>
      <c r="BA34" s="103" t="s">
        <v>189</v>
      </c>
      <c r="BB34" s="103" t="s">
        <v>120</v>
      </c>
      <c r="BC34" s="103" t="s">
        <v>190</v>
      </c>
      <c r="BD34" s="103" t="s">
        <v>86</v>
      </c>
    </row>
    <row r="35" spans="1:56" s="2" customFormat="1" ht="14.4" customHeight="1" hidden="1">
      <c r="A35" s="36"/>
      <c r="B35" s="41"/>
      <c r="C35" s="36"/>
      <c r="D35" s="36"/>
      <c r="E35" s="108" t="s">
        <v>49</v>
      </c>
      <c r="F35" s="121">
        <f>ROUND((SUM(BG92:BG909)),2)</f>
        <v>0</v>
      </c>
      <c r="G35" s="36"/>
      <c r="H35" s="36"/>
      <c r="I35" s="122">
        <v>0.21</v>
      </c>
      <c r="J35" s="121">
        <f>0</f>
        <v>0</v>
      </c>
      <c r="K35" s="36"/>
      <c r="L35" s="109"/>
      <c r="S35" s="36"/>
      <c r="T35" s="36"/>
      <c r="U35" s="36"/>
      <c r="V35" s="36"/>
      <c r="W35" s="36"/>
      <c r="X35" s="36"/>
      <c r="Y35" s="36"/>
      <c r="Z35" s="36"/>
      <c r="AA35" s="36"/>
      <c r="AB35" s="36"/>
      <c r="AC35" s="36"/>
      <c r="AD35" s="36"/>
      <c r="AE35" s="36"/>
      <c r="AZ35" s="103" t="s">
        <v>191</v>
      </c>
      <c r="BA35" s="103" t="s">
        <v>192</v>
      </c>
      <c r="BB35" s="103" t="s">
        <v>120</v>
      </c>
      <c r="BC35" s="103" t="s">
        <v>193</v>
      </c>
      <c r="BD35" s="103" t="s">
        <v>86</v>
      </c>
    </row>
    <row r="36" spans="1:56" s="2" customFormat="1" ht="14.4" customHeight="1" hidden="1">
      <c r="A36" s="36"/>
      <c r="B36" s="41"/>
      <c r="C36" s="36"/>
      <c r="D36" s="36"/>
      <c r="E36" s="108" t="s">
        <v>50</v>
      </c>
      <c r="F36" s="121">
        <f>ROUND((SUM(BH92:BH909)),2)</f>
        <v>0</v>
      </c>
      <c r="G36" s="36"/>
      <c r="H36" s="36"/>
      <c r="I36" s="122">
        <v>0.15</v>
      </c>
      <c r="J36" s="121">
        <f>0</f>
        <v>0</v>
      </c>
      <c r="K36" s="36"/>
      <c r="L36" s="109"/>
      <c r="S36" s="36"/>
      <c r="T36" s="36"/>
      <c r="U36" s="36"/>
      <c r="V36" s="36"/>
      <c r="W36" s="36"/>
      <c r="X36" s="36"/>
      <c r="Y36" s="36"/>
      <c r="Z36" s="36"/>
      <c r="AA36" s="36"/>
      <c r="AB36" s="36"/>
      <c r="AC36" s="36"/>
      <c r="AD36" s="36"/>
      <c r="AE36" s="36"/>
      <c r="AZ36" s="103" t="s">
        <v>194</v>
      </c>
      <c r="BA36" s="103" t="s">
        <v>195</v>
      </c>
      <c r="BB36" s="103" t="s">
        <v>92</v>
      </c>
      <c r="BC36" s="103" t="s">
        <v>196</v>
      </c>
      <c r="BD36" s="103" t="s">
        <v>86</v>
      </c>
    </row>
    <row r="37" spans="1:56" s="2" customFormat="1" ht="14.4" customHeight="1" hidden="1">
      <c r="A37" s="36"/>
      <c r="B37" s="41"/>
      <c r="C37" s="36"/>
      <c r="D37" s="36"/>
      <c r="E37" s="108" t="s">
        <v>51</v>
      </c>
      <c r="F37" s="121">
        <f>ROUND((SUM(BI92:BI909)),2)</f>
        <v>0</v>
      </c>
      <c r="G37" s="36"/>
      <c r="H37" s="36"/>
      <c r="I37" s="122">
        <v>0</v>
      </c>
      <c r="J37" s="121">
        <f>0</f>
        <v>0</v>
      </c>
      <c r="K37" s="36"/>
      <c r="L37" s="109"/>
      <c r="S37" s="36"/>
      <c r="T37" s="36"/>
      <c r="U37" s="36"/>
      <c r="V37" s="36"/>
      <c r="W37" s="36"/>
      <c r="X37" s="36"/>
      <c r="Y37" s="36"/>
      <c r="Z37" s="36"/>
      <c r="AA37" s="36"/>
      <c r="AB37" s="36"/>
      <c r="AC37" s="36"/>
      <c r="AD37" s="36"/>
      <c r="AE37" s="36"/>
      <c r="AZ37" s="103" t="s">
        <v>197</v>
      </c>
      <c r="BA37" s="103" t="s">
        <v>198</v>
      </c>
      <c r="BB37" s="103" t="s">
        <v>92</v>
      </c>
      <c r="BC37" s="103" t="s">
        <v>199</v>
      </c>
      <c r="BD37" s="103" t="s">
        <v>86</v>
      </c>
    </row>
    <row r="38" spans="1:56" s="2" customFormat="1" ht="6.9"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c r="AZ38" s="103" t="s">
        <v>200</v>
      </c>
      <c r="BA38" s="103" t="s">
        <v>201</v>
      </c>
      <c r="BB38" s="103" t="s">
        <v>92</v>
      </c>
      <c r="BC38" s="103" t="s">
        <v>202</v>
      </c>
      <c r="BD38" s="103" t="s">
        <v>86</v>
      </c>
    </row>
    <row r="39" spans="1:56" s="2" customFormat="1" ht="25.35" customHeight="1">
      <c r="A39" s="36"/>
      <c r="B39" s="41"/>
      <c r="C39" s="123"/>
      <c r="D39" s="124" t="s">
        <v>52</v>
      </c>
      <c r="E39" s="125"/>
      <c r="F39" s="125"/>
      <c r="G39" s="126" t="s">
        <v>53</v>
      </c>
      <c r="H39" s="127" t="s">
        <v>54</v>
      </c>
      <c r="I39" s="125"/>
      <c r="J39" s="128">
        <f>SUM(J30:J37)</f>
        <v>0</v>
      </c>
      <c r="K39" s="129"/>
      <c r="L39" s="109"/>
      <c r="S39" s="36"/>
      <c r="T39" s="36"/>
      <c r="U39" s="36"/>
      <c r="V39" s="36"/>
      <c r="W39" s="36"/>
      <c r="X39" s="36"/>
      <c r="Y39" s="36"/>
      <c r="Z39" s="36"/>
      <c r="AA39" s="36"/>
      <c r="AB39" s="36"/>
      <c r="AC39" s="36"/>
      <c r="AD39" s="36"/>
      <c r="AE39" s="36"/>
      <c r="AZ39" s="103" t="s">
        <v>203</v>
      </c>
      <c r="BA39" s="103" t="s">
        <v>204</v>
      </c>
      <c r="BB39" s="103" t="s">
        <v>104</v>
      </c>
      <c r="BC39" s="103" t="s">
        <v>105</v>
      </c>
      <c r="BD39" s="103" t="s">
        <v>86</v>
      </c>
    </row>
    <row r="40" spans="1:31" s="2" customFormat="1" ht="14.4" customHeight="1">
      <c r="A40" s="36"/>
      <c r="B40" s="130"/>
      <c r="C40" s="131"/>
      <c r="D40" s="131"/>
      <c r="E40" s="131"/>
      <c r="F40" s="131"/>
      <c r="G40" s="131"/>
      <c r="H40" s="131"/>
      <c r="I40" s="131"/>
      <c r="J40" s="131"/>
      <c r="K40" s="131"/>
      <c r="L40" s="109"/>
      <c r="S40" s="36"/>
      <c r="T40" s="36"/>
      <c r="U40" s="36"/>
      <c r="V40" s="36"/>
      <c r="W40" s="36"/>
      <c r="X40" s="36"/>
      <c r="Y40" s="36"/>
      <c r="Z40" s="36"/>
      <c r="AA40" s="36"/>
      <c r="AB40" s="36"/>
      <c r="AC40" s="36"/>
      <c r="AD40" s="36"/>
      <c r="AE40" s="36"/>
    </row>
    <row r="44" spans="1:31" s="2" customFormat="1" ht="6.9" customHeight="1">
      <c r="A44" s="36"/>
      <c r="B44" s="132"/>
      <c r="C44" s="133"/>
      <c r="D44" s="133"/>
      <c r="E44" s="133"/>
      <c r="F44" s="133"/>
      <c r="G44" s="133"/>
      <c r="H44" s="133"/>
      <c r="I44" s="133"/>
      <c r="J44" s="133"/>
      <c r="K44" s="133"/>
      <c r="L44" s="109"/>
      <c r="S44" s="36"/>
      <c r="T44" s="36"/>
      <c r="U44" s="36"/>
      <c r="V44" s="36"/>
      <c r="W44" s="36"/>
      <c r="X44" s="36"/>
      <c r="Y44" s="36"/>
      <c r="Z44" s="36"/>
      <c r="AA44" s="36"/>
      <c r="AB44" s="36"/>
      <c r="AC44" s="36"/>
      <c r="AD44" s="36"/>
      <c r="AE44" s="36"/>
    </row>
    <row r="45" spans="1:31" s="2" customFormat="1" ht="24.9" customHeight="1">
      <c r="A45" s="36"/>
      <c r="B45" s="37"/>
      <c r="C45" s="25" t="s">
        <v>205</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91" t="str">
        <f>E7</f>
        <v>VT Starobělský potok, km 4,220 - 4,270, oprava opevnění</v>
      </c>
      <c r="F48" s="392"/>
      <c r="G48" s="392"/>
      <c r="H48" s="392"/>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1" t="s">
        <v>111</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360" t="str">
        <f>E9</f>
        <v>SO 01 - Oprava gabionové zdi</v>
      </c>
      <c r="F50" s="390"/>
      <c r="G50" s="390"/>
      <c r="H50" s="390"/>
      <c r="I50" s="38"/>
      <c r="J50" s="38"/>
      <c r="K50" s="38"/>
      <c r="L50" s="109"/>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Stará Bělá</v>
      </c>
      <c r="G52" s="38"/>
      <c r="H52" s="38"/>
      <c r="I52" s="31" t="s">
        <v>23</v>
      </c>
      <c r="J52" s="61" t="str">
        <f>IF(J12="","",J12)</f>
        <v>24. 1. 2022</v>
      </c>
      <c r="K52" s="38"/>
      <c r="L52" s="109"/>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25.65" customHeight="1">
      <c r="A54" s="36"/>
      <c r="B54" s="37"/>
      <c r="C54" s="31" t="s">
        <v>25</v>
      </c>
      <c r="D54" s="38"/>
      <c r="E54" s="38"/>
      <c r="F54" s="29" t="str">
        <f>E15</f>
        <v>Povodí Odry, státní podnik</v>
      </c>
      <c r="G54" s="38"/>
      <c r="H54" s="38"/>
      <c r="I54" s="31" t="s">
        <v>33</v>
      </c>
      <c r="J54" s="34" t="str">
        <f>E21</f>
        <v>Ing. Pavel Golík, Ph.D.</v>
      </c>
      <c r="K54" s="38"/>
      <c r="L54" s="109"/>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38</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4" t="s">
        <v>206</v>
      </c>
      <c r="D57" s="135"/>
      <c r="E57" s="135"/>
      <c r="F57" s="135"/>
      <c r="G57" s="135"/>
      <c r="H57" s="135"/>
      <c r="I57" s="135"/>
      <c r="J57" s="136" t="s">
        <v>207</v>
      </c>
      <c r="K57" s="135"/>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5" customHeight="1">
      <c r="A59" s="36"/>
      <c r="B59" s="37"/>
      <c r="C59" s="137" t="s">
        <v>74</v>
      </c>
      <c r="D59" s="38"/>
      <c r="E59" s="38"/>
      <c r="F59" s="38"/>
      <c r="G59" s="38"/>
      <c r="H59" s="38"/>
      <c r="I59" s="38"/>
      <c r="J59" s="79">
        <f>J92</f>
        <v>0</v>
      </c>
      <c r="K59" s="38"/>
      <c r="L59" s="109"/>
      <c r="S59" s="36"/>
      <c r="T59" s="36"/>
      <c r="U59" s="36"/>
      <c r="V59" s="36"/>
      <c r="W59" s="36"/>
      <c r="X59" s="36"/>
      <c r="Y59" s="36"/>
      <c r="Z59" s="36"/>
      <c r="AA59" s="36"/>
      <c r="AB59" s="36"/>
      <c r="AC59" s="36"/>
      <c r="AD59" s="36"/>
      <c r="AE59" s="36"/>
      <c r="AU59" s="19" t="s">
        <v>208</v>
      </c>
    </row>
    <row r="60" spans="2:12" s="9" customFormat="1" ht="24.9" customHeight="1">
      <c r="B60" s="138"/>
      <c r="C60" s="139"/>
      <c r="D60" s="140" t="s">
        <v>209</v>
      </c>
      <c r="E60" s="141"/>
      <c r="F60" s="141"/>
      <c r="G60" s="141"/>
      <c r="H60" s="141"/>
      <c r="I60" s="141"/>
      <c r="J60" s="142">
        <f>J93</f>
        <v>0</v>
      </c>
      <c r="K60" s="139"/>
      <c r="L60" s="143"/>
    </row>
    <row r="61" spans="2:12" s="10" customFormat="1" ht="19.95" customHeight="1">
      <c r="B61" s="144"/>
      <c r="C61" s="145"/>
      <c r="D61" s="146" t="s">
        <v>210</v>
      </c>
      <c r="E61" s="147"/>
      <c r="F61" s="147"/>
      <c r="G61" s="147"/>
      <c r="H61" s="147"/>
      <c r="I61" s="147"/>
      <c r="J61" s="148">
        <f>J94</f>
        <v>0</v>
      </c>
      <c r="K61" s="145"/>
      <c r="L61" s="149"/>
    </row>
    <row r="62" spans="2:12" s="10" customFormat="1" ht="19.95" customHeight="1">
      <c r="B62" s="144"/>
      <c r="C62" s="145"/>
      <c r="D62" s="146" t="s">
        <v>211</v>
      </c>
      <c r="E62" s="147"/>
      <c r="F62" s="147"/>
      <c r="G62" s="147"/>
      <c r="H62" s="147"/>
      <c r="I62" s="147"/>
      <c r="J62" s="148">
        <f>J474</f>
        <v>0</v>
      </c>
      <c r="K62" s="145"/>
      <c r="L62" s="149"/>
    </row>
    <row r="63" spans="2:12" s="10" customFormat="1" ht="19.95" customHeight="1">
      <c r="B63" s="144"/>
      <c r="C63" s="145"/>
      <c r="D63" s="146" t="s">
        <v>212</v>
      </c>
      <c r="E63" s="147"/>
      <c r="F63" s="147"/>
      <c r="G63" s="147"/>
      <c r="H63" s="147"/>
      <c r="I63" s="147"/>
      <c r="J63" s="148">
        <f>J588</f>
        <v>0</v>
      </c>
      <c r="K63" s="145"/>
      <c r="L63" s="149"/>
    </row>
    <row r="64" spans="2:12" s="10" customFormat="1" ht="19.95" customHeight="1">
      <c r="B64" s="144"/>
      <c r="C64" s="145"/>
      <c r="D64" s="146" t="s">
        <v>213</v>
      </c>
      <c r="E64" s="147"/>
      <c r="F64" s="147"/>
      <c r="G64" s="147"/>
      <c r="H64" s="147"/>
      <c r="I64" s="147"/>
      <c r="J64" s="148">
        <f>J645</f>
        <v>0</v>
      </c>
      <c r="K64" s="145"/>
      <c r="L64" s="149"/>
    </row>
    <row r="65" spans="2:12" s="10" customFormat="1" ht="19.95" customHeight="1">
      <c r="B65" s="144"/>
      <c r="C65" s="145"/>
      <c r="D65" s="146" t="s">
        <v>214</v>
      </c>
      <c r="E65" s="147"/>
      <c r="F65" s="147"/>
      <c r="G65" s="147"/>
      <c r="H65" s="147"/>
      <c r="I65" s="147"/>
      <c r="J65" s="148">
        <f>J675</f>
        <v>0</v>
      </c>
      <c r="K65" s="145"/>
      <c r="L65" s="149"/>
    </row>
    <row r="66" spans="2:12" s="10" customFormat="1" ht="19.95" customHeight="1">
      <c r="B66" s="144"/>
      <c r="C66" s="145"/>
      <c r="D66" s="146" t="s">
        <v>215</v>
      </c>
      <c r="E66" s="147"/>
      <c r="F66" s="147"/>
      <c r="G66" s="147"/>
      <c r="H66" s="147"/>
      <c r="I66" s="147"/>
      <c r="J66" s="148">
        <f>J707</f>
        <v>0</v>
      </c>
      <c r="K66" s="145"/>
      <c r="L66" s="149"/>
    </row>
    <row r="67" spans="2:12" s="10" customFormat="1" ht="19.95" customHeight="1">
      <c r="B67" s="144"/>
      <c r="C67" s="145"/>
      <c r="D67" s="146" t="s">
        <v>216</v>
      </c>
      <c r="E67" s="147"/>
      <c r="F67" s="147"/>
      <c r="G67" s="147"/>
      <c r="H67" s="147"/>
      <c r="I67" s="147"/>
      <c r="J67" s="148">
        <f>J720</f>
        <v>0</v>
      </c>
      <c r="K67" s="145"/>
      <c r="L67" s="149"/>
    </row>
    <row r="68" spans="2:12" s="10" customFormat="1" ht="19.95" customHeight="1">
      <c r="B68" s="144"/>
      <c r="C68" s="145"/>
      <c r="D68" s="146" t="s">
        <v>217</v>
      </c>
      <c r="E68" s="147"/>
      <c r="F68" s="147"/>
      <c r="G68" s="147"/>
      <c r="H68" s="147"/>
      <c r="I68" s="147"/>
      <c r="J68" s="148">
        <f>J785</f>
        <v>0</v>
      </c>
      <c r="K68" s="145"/>
      <c r="L68" s="149"/>
    </row>
    <row r="69" spans="2:12" s="10" customFormat="1" ht="19.95" customHeight="1">
      <c r="B69" s="144"/>
      <c r="C69" s="145"/>
      <c r="D69" s="146" t="s">
        <v>218</v>
      </c>
      <c r="E69" s="147"/>
      <c r="F69" s="147"/>
      <c r="G69" s="147"/>
      <c r="H69" s="147"/>
      <c r="I69" s="147"/>
      <c r="J69" s="148">
        <f>J853</f>
        <v>0</v>
      </c>
      <c r="K69" s="145"/>
      <c r="L69" s="149"/>
    </row>
    <row r="70" spans="2:12" s="9" customFormat="1" ht="24.9" customHeight="1">
      <c r="B70" s="138"/>
      <c r="C70" s="139"/>
      <c r="D70" s="140" t="s">
        <v>219</v>
      </c>
      <c r="E70" s="141"/>
      <c r="F70" s="141"/>
      <c r="G70" s="141"/>
      <c r="H70" s="141"/>
      <c r="I70" s="141"/>
      <c r="J70" s="142">
        <f>J860</f>
        <v>0</v>
      </c>
      <c r="K70" s="139"/>
      <c r="L70" s="143"/>
    </row>
    <row r="71" spans="2:12" s="10" customFormat="1" ht="19.95" customHeight="1">
      <c r="B71" s="144"/>
      <c r="C71" s="145"/>
      <c r="D71" s="146" t="s">
        <v>220</v>
      </c>
      <c r="E71" s="147"/>
      <c r="F71" s="147"/>
      <c r="G71" s="147"/>
      <c r="H71" s="147"/>
      <c r="I71" s="147"/>
      <c r="J71" s="148">
        <f>J861</f>
        <v>0</v>
      </c>
      <c r="K71" s="145"/>
      <c r="L71" s="149"/>
    </row>
    <row r="72" spans="2:12" s="9" customFormat="1" ht="24.9" customHeight="1">
      <c r="B72" s="138"/>
      <c r="C72" s="139"/>
      <c r="D72" s="140" t="s">
        <v>221</v>
      </c>
      <c r="E72" s="141"/>
      <c r="F72" s="141"/>
      <c r="G72" s="141"/>
      <c r="H72" s="141"/>
      <c r="I72" s="141"/>
      <c r="J72" s="142">
        <f>J884</f>
        <v>0</v>
      </c>
      <c r="K72" s="139"/>
      <c r="L72" s="143"/>
    </row>
    <row r="73" spans="1:31" s="2" customFormat="1" ht="21.75" customHeight="1">
      <c r="A73" s="36"/>
      <c r="B73" s="37"/>
      <c r="C73" s="38"/>
      <c r="D73" s="38"/>
      <c r="E73" s="38"/>
      <c r="F73" s="38"/>
      <c r="G73" s="38"/>
      <c r="H73" s="38"/>
      <c r="I73" s="38"/>
      <c r="J73" s="38"/>
      <c r="K73" s="38"/>
      <c r="L73" s="109"/>
      <c r="S73" s="36"/>
      <c r="T73" s="36"/>
      <c r="U73" s="36"/>
      <c r="V73" s="36"/>
      <c r="W73" s="36"/>
      <c r="X73" s="36"/>
      <c r="Y73" s="36"/>
      <c r="Z73" s="36"/>
      <c r="AA73" s="36"/>
      <c r="AB73" s="36"/>
      <c r="AC73" s="36"/>
      <c r="AD73" s="36"/>
      <c r="AE73" s="36"/>
    </row>
    <row r="74" spans="1:31" s="2" customFormat="1" ht="6.9" customHeight="1">
      <c r="A74" s="36"/>
      <c r="B74" s="49"/>
      <c r="C74" s="50"/>
      <c r="D74" s="50"/>
      <c r="E74" s="50"/>
      <c r="F74" s="50"/>
      <c r="G74" s="50"/>
      <c r="H74" s="50"/>
      <c r="I74" s="50"/>
      <c r="J74" s="50"/>
      <c r="K74" s="50"/>
      <c r="L74" s="109"/>
      <c r="S74" s="36"/>
      <c r="T74" s="36"/>
      <c r="U74" s="36"/>
      <c r="V74" s="36"/>
      <c r="W74" s="36"/>
      <c r="X74" s="36"/>
      <c r="Y74" s="36"/>
      <c r="Z74" s="36"/>
      <c r="AA74" s="36"/>
      <c r="AB74" s="36"/>
      <c r="AC74" s="36"/>
      <c r="AD74" s="36"/>
      <c r="AE74" s="36"/>
    </row>
    <row r="78" spans="1:31" s="2" customFormat="1" ht="6.9" customHeight="1">
      <c r="A78" s="36"/>
      <c r="B78" s="51"/>
      <c r="C78" s="52"/>
      <c r="D78" s="52"/>
      <c r="E78" s="52"/>
      <c r="F78" s="52"/>
      <c r="G78" s="52"/>
      <c r="H78" s="52"/>
      <c r="I78" s="52"/>
      <c r="J78" s="52"/>
      <c r="K78" s="52"/>
      <c r="L78" s="109"/>
      <c r="S78" s="36"/>
      <c r="T78" s="36"/>
      <c r="U78" s="36"/>
      <c r="V78" s="36"/>
      <c r="W78" s="36"/>
      <c r="X78" s="36"/>
      <c r="Y78" s="36"/>
      <c r="Z78" s="36"/>
      <c r="AA78" s="36"/>
      <c r="AB78" s="36"/>
      <c r="AC78" s="36"/>
      <c r="AD78" s="36"/>
      <c r="AE78" s="36"/>
    </row>
    <row r="79" spans="1:31" s="2" customFormat="1" ht="24.9" customHeight="1">
      <c r="A79" s="36"/>
      <c r="B79" s="37"/>
      <c r="C79" s="25" t="s">
        <v>222</v>
      </c>
      <c r="D79" s="38"/>
      <c r="E79" s="38"/>
      <c r="F79" s="38"/>
      <c r="G79" s="38"/>
      <c r="H79" s="38"/>
      <c r="I79" s="38"/>
      <c r="J79" s="38"/>
      <c r="K79" s="38"/>
      <c r="L79" s="109"/>
      <c r="S79" s="36"/>
      <c r="T79" s="36"/>
      <c r="U79" s="36"/>
      <c r="V79" s="36"/>
      <c r="W79" s="36"/>
      <c r="X79" s="36"/>
      <c r="Y79" s="36"/>
      <c r="Z79" s="36"/>
      <c r="AA79" s="36"/>
      <c r="AB79" s="36"/>
      <c r="AC79" s="36"/>
      <c r="AD79" s="36"/>
      <c r="AE79" s="36"/>
    </row>
    <row r="80" spans="1:31" s="2" customFormat="1" ht="6.9" customHeight="1">
      <c r="A80" s="36"/>
      <c r="B80" s="37"/>
      <c r="C80" s="38"/>
      <c r="D80" s="38"/>
      <c r="E80" s="38"/>
      <c r="F80" s="38"/>
      <c r="G80" s="38"/>
      <c r="H80" s="38"/>
      <c r="I80" s="38"/>
      <c r="J80" s="38"/>
      <c r="K80" s="38"/>
      <c r="L80" s="109"/>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09"/>
      <c r="S81" s="36"/>
      <c r="T81" s="36"/>
      <c r="U81" s="36"/>
      <c r="V81" s="36"/>
      <c r="W81" s="36"/>
      <c r="X81" s="36"/>
      <c r="Y81" s="36"/>
      <c r="Z81" s="36"/>
      <c r="AA81" s="36"/>
      <c r="AB81" s="36"/>
      <c r="AC81" s="36"/>
      <c r="AD81" s="36"/>
      <c r="AE81" s="36"/>
    </row>
    <row r="82" spans="1:31" s="2" customFormat="1" ht="16.5" customHeight="1">
      <c r="A82" s="36"/>
      <c r="B82" s="37"/>
      <c r="C82" s="38"/>
      <c r="D82" s="38"/>
      <c r="E82" s="391" t="str">
        <f>E7</f>
        <v>VT Starobělský potok, km 4,220 - 4,270, oprava opevnění</v>
      </c>
      <c r="F82" s="392"/>
      <c r="G82" s="392"/>
      <c r="H82" s="392"/>
      <c r="I82" s="38"/>
      <c r="J82" s="38"/>
      <c r="K82" s="38"/>
      <c r="L82" s="109"/>
      <c r="S82" s="36"/>
      <c r="T82" s="36"/>
      <c r="U82" s="36"/>
      <c r="V82" s="36"/>
      <c r="W82" s="36"/>
      <c r="X82" s="36"/>
      <c r="Y82" s="36"/>
      <c r="Z82" s="36"/>
      <c r="AA82" s="36"/>
      <c r="AB82" s="36"/>
      <c r="AC82" s="36"/>
      <c r="AD82" s="36"/>
      <c r="AE82" s="36"/>
    </row>
    <row r="83" spans="1:31" s="2" customFormat="1" ht="12" customHeight="1">
      <c r="A83" s="36"/>
      <c r="B83" s="37"/>
      <c r="C83" s="31" t="s">
        <v>111</v>
      </c>
      <c r="D83" s="38"/>
      <c r="E83" s="38"/>
      <c r="F83" s="38"/>
      <c r="G83" s="38"/>
      <c r="H83" s="38"/>
      <c r="I83" s="38"/>
      <c r="J83" s="38"/>
      <c r="K83" s="38"/>
      <c r="L83" s="109"/>
      <c r="S83" s="36"/>
      <c r="T83" s="36"/>
      <c r="U83" s="36"/>
      <c r="V83" s="36"/>
      <c r="W83" s="36"/>
      <c r="X83" s="36"/>
      <c r="Y83" s="36"/>
      <c r="Z83" s="36"/>
      <c r="AA83" s="36"/>
      <c r="AB83" s="36"/>
      <c r="AC83" s="36"/>
      <c r="AD83" s="36"/>
      <c r="AE83" s="36"/>
    </row>
    <row r="84" spans="1:31" s="2" customFormat="1" ht="16.5" customHeight="1">
      <c r="A84" s="36"/>
      <c r="B84" s="37"/>
      <c r="C84" s="38"/>
      <c r="D84" s="38"/>
      <c r="E84" s="360" t="str">
        <f>E9</f>
        <v>SO 01 - Oprava gabionové zdi</v>
      </c>
      <c r="F84" s="390"/>
      <c r="G84" s="390"/>
      <c r="H84" s="390"/>
      <c r="I84" s="38"/>
      <c r="J84" s="38"/>
      <c r="K84" s="38"/>
      <c r="L84" s="109"/>
      <c r="S84" s="36"/>
      <c r="T84" s="36"/>
      <c r="U84" s="36"/>
      <c r="V84" s="36"/>
      <c r="W84" s="36"/>
      <c r="X84" s="36"/>
      <c r="Y84" s="36"/>
      <c r="Z84" s="36"/>
      <c r="AA84" s="36"/>
      <c r="AB84" s="36"/>
      <c r="AC84" s="36"/>
      <c r="AD84" s="36"/>
      <c r="AE84" s="36"/>
    </row>
    <row r="85" spans="1:31" s="2" customFormat="1" ht="6.9" customHeight="1">
      <c r="A85" s="36"/>
      <c r="B85" s="37"/>
      <c r="C85" s="38"/>
      <c r="D85" s="38"/>
      <c r="E85" s="38"/>
      <c r="F85" s="38"/>
      <c r="G85" s="38"/>
      <c r="H85" s="38"/>
      <c r="I85" s="38"/>
      <c r="J85" s="38"/>
      <c r="K85" s="38"/>
      <c r="L85" s="109"/>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F12</f>
        <v>Stará Bělá</v>
      </c>
      <c r="G86" s="38"/>
      <c r="H86" s="38"/>
      <c r="I86" s="31" t="s">
        <v>23</v>
      </c>
      <c r="J86" s="61" t="str">
        <f>IF(J12="","",J12)</f>
        <v>24. 1. 2022</v>
      </c>
      <c r="K86" s="38"/>
      <c r="L86" s="109"/>
      <c r="S86" s="36"/>
      <c r="T86" s="36"/>
      <c r="U86" s="36"/>
      <c r="V86" s="36"/>
      <c r="W86" s="36"/>
      <c r="X86" s="36"/>
      <c r="Y86" s="36"/>
      <c r="Z86" s="36"/>
      <c r="AA86" s="36"/>
      <c r="AB86" s="36"/>
      <c r="AC86" s="36"/>
      <c r="AD86" s="36"/>
      <c r="AE86" s="36"/>
    </row>
    <row r="87" spans="1:31" s="2" customFormat="1" ht="6.9" customHeight="1">
      <c r="A87" s="36"/>
      <c r="B87" s="37"/>
      <c r="C87" s="38"/>
      <c r="D87" s="38"/>
      <c r="E87" s="38"/>
      <c r="F87" s="38"/>
      <c r="G87" s="38"/>
      <c r="H87" s="38"/>
      <c r="I87" s="38"/>
      <c r="J87" s="38"/>
      <c r="K87" s="38"/>
      <c r="L87" s="109"/>
      <c r="S87" s="36"/>
      <c r="T87" s="36"/>
      <c r="U87" s="36"/>
      <c r="V87" s="36"/>
      <c r="W87" s="36"/>
      <c r="X87" s="36"/>
      <c r="Y87" s="36"/>
      <c r="Z87" s="36"/>
      <c r="AA87" s="36"/>
      <c r="AB87" s="36"/>
      <c r="AC87" s="36"/>
      <c r="AD87" s="36"/>
      <c r="AE87" s="36"/>
    </row>
    <row r="88" spans="1:31" s="2" customFormat="1" ht="25.65" customHeight="1">
      <c r="A88" s="36"/>
      <c r="B88" s="37"/>
      <c r="C88" s="31" t="s">
        <v>25</v>
      </c>
      <c r="D88" s="38"/>
      <c r="E88" s="38"/>
      <c r="F88" s="29" t="str">
        <f>E15</f>
        <v>Povodí Odry, státní podnik</v>
      </c>
      <c r="G88" s="38"/>
      <c r="H88" s="38"/>
      <c r="I88" s="31" t="s">
        <v>33</v>
      </c>
      <c r="J88" s="34" t="str">
        <f>E21</f>
        <v>Ing. Pavel Golík, Ph.D.</v>
      </c>
      <c r="K88" s="38"/>
      <c r="L88" s="109"/>
      <c r="S88" s="36"/>
      <c r="T88" s="36"/>
      <c r="U88" s="36"/>
      <c r="V88" s="36"/>
      <c r="W88" s="36"/>
      <c r="X88" s="36"/>
      <c r="Y88" s="36"/>
      <c r="Z88" s="36"/>
      <c r="AA88" s="36"/>
      <c r="AB88" s="36"/>
      <c r="AC88" s="36"/>
      <c r="AD88" s="36"/>
      <c r="AE88" s="36"/>
    </row>
    <row r="89" spans="1:31" s="2" customFormat="1" ht="15.15" customHeight="1">
      <c r="A89" s="36"/>
      <c r="B89" s="37"/>
      <c r="C89" s="31" t="s">
        <v>31</v>
      </c>
      <c r="D89" s="38"/>
      <c r="E89" s="38"/>
      <c r="F89" s="29" t="str">
        <f>IF(E18="","",E18)</f>
        <v>Vyplň údaj</v>
      </c>
      <c r="G89" s="38"/>
      <c r="H89" s="38"/>
      <c r="I89" s="31" t="s">
        <v>38</v>
      </c>
      <c r="J89" s="34" t="str">
        <f>E24</f>
        <v xml:space="preserve"> </v>
      </c>
      <c r="K89" s="38"/>
      <c r="L89" s="109"/>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09"/>
      <c r="S90" s="36"/>
      <c r="T90" s="36"/>
      <c r="U90" s="36"/>
      <c r="V90" s="36"/>
      <c r="W90" s="36"/>
      <c r="X90" s="36"/>
      <c r="Y90" s="36"/>
      <c r="Z90" s="36"/>
      <c r="AA90" s="36"/>
      <c r="AB90" s="36"/>
      <c r="AC90" s="36"/>
      <c r="AD90" s="36"/>
      <c r="AE90" s="36"/>
    </row>
    <row r="91" spans="1:31" s="11" customFormat="1" ht="29.25" customHeight="1">
      <c r="A91" s="150"/>
      <c r="B91" s="151"/>
      <c r="C91" s="152" t="s">
        <v>223</v>
      </c>
      <c r="D91" s="153" t="s">
        <v>61</v>
      </c>
      <c r="E91" s="153" t="s">
        <v>57</v>
      </c>
      <c r="F91" s="153" t="s">
        <v>58</v>
      </c>
      <c r="G91" s="153" t="s">
        <v>224</v>
      </c>
      <c r="H91" s="153" t="s">
        <v>225</v>
      </c>
      <c r="I91" s="153" t="s">
        <v>226</v>
      </c>
      <c r="J91" s="153" t="s">
        <v>207</v>
      </c>
      <c r="K91" s="154" t="s">
        <v>227</v>
      </c>
      <c r="L91" s="155"/>
      <c r="M91" s="70" t="s">
        <v>19</v>
      </c>
      <c r="N91" s="71" t="s">
        <v>46</v>
      </c>
      <c r="O91" s="71" t="s">
        <v>228</v>
      </c>
      <c r="P91" s="71" t="s">
        <v>229</v>
      </c>
      <c r="Q91" s="71" t="s">
        <v>230</v>
      </c>
      <c r="R91" s="71" t="s">
        <v>231</v>
      </c>
      <c r="S91" s="71" t="s">
        <v>232</v>
      </c>
      <c r="T91" s="72" t="s">
        <v>233</v>
      </c>
      <c r="U91" s="150"/>
      <c r="V91" s="150"/>
      <c r="W91" s="150"/>
      <c r="X91" s="150"/>
      <c r="Y91" s="150"/>
      <c r="Z91" s="150"/>
      <c r="AA91" s="150"/>
      <c r="AB91" s="150"/>
      <c r="AC91" s="150"/>
      <c r="AD91" s="150"/>
      <c r="AE91" s="150"/>
    </row>
    <row r="92" spans="1:63" s="2" customFormat="1" ht="22.95" customHeight="1">
      <c r="A92" s="36"/>
      <c r="B92" s="37"/>
      <c r="C92" s="77" t="s">
        <v>234</v>
      </c>
      <c r="D92" s="38"/>
      <c r="E92" s="38"/>
      <c r="F92" s="38"/>
      <c r="G92" s="38"/>
      <c r="H92" s="38"/>
      <c r="I92" s="38"/>
      <c r="J92" s="156">
        <f>BK92</f>
        <v>0</v>
      </c>
      <c r="K92" s="38"/>
      <c r="L92" s="41"/>
      <c r="M92" s="73"/>
      <c r="N92" s="157"/>
      <c r="O92" s="74"/>
      <c r="P92" s="158">
        <f>P93+P860+P884</f>
        <v>0</v>
      </c>
      <c r="Q92" s="74"/>
      <c r="R92" s="158">
        <f>R93+R860+R884</f>
        <v>349.16864877999996</v>
      </c>
      <c r="S92" s="74"/>
      <c r="T92" s="159">
        <f>T93+T860+T884</f>
        <v>385.6022</v>
      </c>
      <c r="U92" s="36"/>
      <c r="V92" s="36"/>
      <c r="W92" s="36"/>
      <c r="X92" s="36"/>
      <c r="Y92" s="36"/>
      <c r="Z92" s="36"/>
      <c r="AA92" s="36"/>
      <c r="AB92" s="36"/>
      <c r="AC92" s="36"/>
      <c r="AD92" s="36"/>
      <c r="AE92" s="36"/>
      <c r="AT92" s="19" t="s">
        <v>75</v>
      </c>
      <c r="AU92" s="19" t="s">
        <v>208</v>
      </c>
      <c r="BK92" s="160">
        <f>BK93+BK860+BK884</f>
        <v>0</v>
      </c>
    </row>
    <row r="93" spans="2:63" s="12" customFormat="1" ht="25.95" customHeight="1">
      <c r="B93" s="161"/>
      <c r="C93" s="162"/>
      <c r="D93" s="163" t="s">
        <v>75</v>
      </c>
      <c r="E93" s="164" t="s">
        <v>235</v>
      </c>
      <c r="F93" s="164" t="s">
        <v>236</v>
      </c>
      <c r="G93" s="162"/>
      <c r="H93" s="162"/>
      <c r="I93" s="165"/>
      <c r="J93" s="166">
        <f>BK93</f>
        <v>0</v>
      </c>
      <c r="K93" s="162"/>
      <c r="L93" s="167"/>
      <c r="M93" s="168"/>
      <c r="N93" s="169"/>
      <c r="O93" s="169"/>
      <c r="P93" s="170">
        <f>P94+P474+P588+P645+P675+P707+P720+P785+P853</f>
        <v>0</v>
      </c>
      <c r="Q93" s="169"/>
      <c r="R93" s="170">
        <f>R94+R474+R588+R645+R675+R707+R720+R785+R853</f>
        <v>349.09336197999994</v>
      </c>
      <c r="S93" s="169"/>
      <c r="T93" s="171">
        <f>T94+T474+T588+T645+T675+T707+T720+T785+T853</f>
        <v>385.6022</v>
      </c>
      <c r="AR93" s="172" t="s">
        <v>84</v>
      </c>
      <c r="AT93" s="173" t="s">
        <v>75</v>
      </c>
      <c r="AU93" s="173" t="s">
        <v>76</v>
      </c>
      <c r="AY93" s="172" t="s">
        <v>237</v>
      </c>
      <c r="BK93" s="174">
        <f>BK94+BK474+BK588+BK645+BK675+BK707+BK720+BK785+BK853</f>
        <v>0</v>
      </c>
    </row>
    <row r="94" spans="2:63" s="12" customFormat="1" ht="22.95" customHeight="1">
      <c r="B94" s="161"/>
      <c r="C94" s="162"/>
      <c r="D94" s="163" t="s">
        <v>75</v>
      </c>
      <c r="E94" s="175" t="s">
        <v>84</v>
      </c>
      <c r="F94" s="175" t="s">
        <v>238</v>
      </c>
      <c r="G94" s="162"/>
      <c r="H94" s="162"/>
      <c r="I94" s="165"/>
      <c r="J94" s="176">
        <f>BK94</f>
        <v>0</v>
      </c>
      <c r="K94" s="162"/>
      <c r="L94" s="167"/>
      <c r="M94" s="168"/>
      <c r="N94" s="169"/>
      <c r="O94" s="169"/>
      <c r="P94" s="170">
        <f>SUM(P95:P473)</f>
        <v>0</v>
      </c>
      <c r="Q94" s="169"/>
      <c r="R94" s="170">
        <f>SUM(R95:R473)</f>
        <v>25.399335999999998</v>
      </c>
      <c r="S94" s="169"/>
      <c r="T94" s="171">
        <f>SUM(T95:T473)</f>
        <v>53.63984</v>
      </c>
      <c r="AR94" s="172" t="s">
        <v>84</v>
      </c>
      <c r="AT94" s="173" t="s">
        <v>75</v>
      </c>
      <c r="AU94" s="173" t="s">
        <v>84</v>
      </c>
      <c r="AY94" s="172" t="s">
        <v>237</v>
      </c>
      <c r="BK94" s="174">
        <f>SUM(BK95:BK473)</f>
        <v>0</v>
      </c>
    </row>
    <row r="95" spans="1:65" s="2" customFormat="1" ht="16.5" customHeight="1">
      <c r="A95" s="36"/>
      <c r="B95" s="37"/>
      <c r="C95" s="177" t="s">
        <v>84</v>
      </c>
      <c r="D95" s="177" t="s">
        <v>239</v>
      </c>
      <c r="E95" s="178" t="s">
        <v>240</v>
      </c>
      <c r="F95" s="179" t="s">
        <v>241</v>
      </c>
      <c r="G95" s="180" t="s">
        <v>124</v>
      </c>
      <c r="H95" s="181">
        <v>4</v>
      </c>
      <c r="I95" s="182"/>
      <c r="J95" s="183">
        <f>ROUND(I95*H95,2)</f>
        <v>0</v>
      </c>
      <c r="K95" s="179" t="s">
        <v>242</v>
      </c>
      <c r="L95" s="41"/>
      <c r="M95" s="184" t="s">
        <v>19</v>
      </c>
      <c r="N95" s="185" t="s">
        <v>47</v>
      </c>
      <c r="O95" s="66"/>
      <c r="P95" s="186">
        <f>O95*H95</f>
        <v>0</v>
      </c>
      <c r="Q95" s="186">
        <v>0</v>
      </c>
      <c r="R95" s="186">
        <f>Q95*H95</f>
        <v>0</v>
      </c>
      <c r="S95" s="186">
        <v>0.23</v>
      </c>
      <c r="T95" s="187">
        <f>S95*H95</f>
        <v>0.92</v>
      </c>
      <c r="U95" s="36"/>
      <c r="V95" s="36"/>
      <c r="W95" s="36"/>
      <c r="X95" s="36"/>
      <c r="Y95" s="36"/>
      <c r="Z95" s="36"/>
      <c r="AA95" s="36"/>
      <c r="AB95" s="36"/>
      <c r="AC95" s="36"/>
      <c r="AD95" s="36"/>
      <c r="AE95" s="36"/>
      <c r="AR95" s="188" t="s">
        <v>173</v>
      </c>
      <c r="AT95" s="188" t="s">
        <v>239</v>
      </c>
      <c r="AU95" s="188" t="s">
        <v>86</v>
      </c>
      <c r="AY95" s="19" t="s">
        <v>237</v>
      </c>
      <c r="BE95" s="189">
        <f>IF(N95="základní",J95,0)</f>
        <v>0</v>
      </c>
      <c r="BF95" s="189">
        <f>IF(N95="snížená",J95,0)</f>
        <v>0</v>
      </c>
      <c r="BG95" s="189">
        <f>IF(N95="zákl. přenesená",J95,0)</f>
        <v>0</v>
      </c>
      <c r="BH95" s="189">
        <f>IF(N95="sníž. přenesená",J95,0)</f>
        <v>0</v>
      </c>
      <c r="BI95" s="189">
        <f>IF(N95="nulová",J95,0)</f>
        <v>0</v>
      </c>
      <c r="BJ95" s="19" t="s">
        <v>84</v>
      </c>
      <c r="BK95" s="189">
        <f>ROUND(I95*H95,2)</f>
        <v>0</v>
      </c>
      <c r="BL95" s="19" t="s">
        <v>173</v>
      </c>
      <c r="BM95" s="188" t="s">
        <v>243</v>
      </c>
    </row>
    <row r="96" spans="1:47" s="2" customFormat="1" ht="19.2">
      <c r="A96" s="36"/>
      <c r="B96" s="37"/>
      <c r="C96" s="38"/>
      <c r="D96" s="190" t="s">
        <v>244</v>
      </c>
      <c r="E96" s="38"/>
      <c r="F96" s="191" t="s">
        <v>245</v>
      </c>
      <c r="G96" s="38"/>
      <c r="H96" s="38"/>
      <c r="I96" s="192"/>
      <c r="J96" s="38"/>
      <c r="K96" s="38"/>
      <c r="L96" s="41"/>
      <c r="M96" s="193"/>
      <c r="N96" s="194"/>
      <c r="O96" s="66"/>
      <c r="P96" s="66"/>
      <c r="Q96" s="66"/>
      <c r="R96" s="66"/>
      <c r="S96" s="66"/>
      <c r="T96" s="67"/>
      <c r="U96" s="36"/>
      <c r="V96" s="36"/>
      <c r="W96" s="36"/>
      <c r="X96" s="36"/>
      <c r="Y96" s="36"/>
      <c r="Z96" s="36"/>
      <c r="AA96" s="36"/>
      <c r="AB96" s="36"/>
      <c r="AC96" s="36"/>
      <c r="AD96" s="36"/>
      <c r="AE96" s="36"/>
      <c r="AT96" s="19" t="s">
        <v>244</v>
      </c>
      <c r="AU96" s="19" t="s">
        <v>86</v>
      </c>
    </row>
    <row r="97" spans="1:47" s="2" customFormat="1" ht="12">
      <c r="A97" s="36"/>
      <c r="B97" s="37"/>
      <c r="C97" s="38"/>
      <c r="D97" s="195" t="s">
        <v>246</v>
      </c>
      <c r="E97" s="38"/>
      <c r="F97" s="196" t="s">
        <v>247</v>
      </c>
      <c r="G97" s="38"/>
      <c r="H97" s="38"/>
      <c r="I97" s="192"/>
      <c r="J97" s="38"/>
      <c r="K97" s="38"/>
      <c r="L97" s="41"/>
      <c r="M97" s="193"/>
      <c r="N97" s="194"/>
      <c r="O97" s="66"/>
      <c r="P97" s="66"/>
      <c r="Q97" s="66"/>
      <c r="R97" s="66"/>
      <c r="S97" s="66"/>
      <c r="T97" s="67"/>
      <c r="U97" s="36"/>
      <c r="V97" s="36"/>
      <c r="W97" s="36"/>
      <c r="X97" s="36"/>
      <c r="Y97" s="36"/>
      <c r="Z97" s="36"/>
      <c r="AA97" s="36"/>
      <c r="AB97" s="36"/>
      <c r="AC97" s="36"/>
      <c r="AD97" s="36"/>
      <c r="AE97" s="36"/>
      <c r="AT97" s="19" t="s">
        <v>246</v>
      </c>
      <c r="AU97" s="19" t="s">
        <v>86</v>
      </c>
    </row>
    <row r="98" spans="2:51" s="13" customFormat="1" ht="12">
      <c r="B98" s="197"/>
      <c r="C98" s="198"/>
      <c r="D98" s="190" t="s">
        <v>248</v>
      </c>
      <c r="E98" s="199" t="s">
        <v>171</v>
      </c>
      <c r="F98" s="200" t="s">
        <v>249</v>
      </c>
      <c r="G98" s="198"/>
      <c r="H98" s="201">
        <v>4</v>
      </c>
      <c r="I98" s="202"/>
      <c r="J98" s="198"/>
      <c r="K98" s="198"/>
      <c r="L98" s="203"/>
      <c r="M98" s="204"/>
      <c r="N98" s="205"/>
      <c r="O98" s="205"/>
      <c r="P98" s="205"/>
      <c r="Q98" s="205"/>
      <c r="R98" s="205"/>
      <c r="S98" s="205"/>
      <c r="T98" s="206"/>
      <c r="AT98" s="207" t="s">
        <v>248</v>
      </c>
      <c r="AU98" s="207" t="s">
        <v>86</v>
      </c>
      <c r="AV98" s="13" t="s">
        <v>86</v>
      </c>
      <c r="AW98" s="13" t="s">
        <v>37</v>
      </c>
      <c r="AX98" s="13" t="s">
        <v>84</v>
      </c>
      <c r="AY98" s="207" t="s">
        <v>237</v>
      </c>
    </row>
    <row r="99" spans="1:65" s="2" customFormat="1" ht="21.75" customHeight="1">
      <c r="A99" s="36"/>
      <c r="B99" s="37"/>
      <c r="C99" s="177" t="s">
        <v>86</v>
      </c>
      <c r="D99" s="177" t="s">
        <v>239</v>
      </c>
      <c r="E99" s="178" t="s">
        <v>250</v>
      </c>
      <c r="F99" s="179" t="s">
        <v>251</v>
      </c>
      <c r="G99" s="180" t="s">
        <v>104</v>
      </c>
      <c r="H99" s="181">
        <v>1</v>
      </c>
      <c r="I99" s="182"/>
      <c r="J99" s="183">
        <f>ROUND(I99*H99,2)</f>
        <v>0</v>
      </c>
      <c r="K99" s="179" t="s">
        <v>242</v>
      </c>
      <c r="L99" s="41"/>
      <c r="M99" s="184" t="s">
        <v>19</v>
      </c>
      <c r="N99" s="185" t="s">
        <v>47</v>
      </c>
      <c r="O99" s="66"/>
      <c r="P99" s="186">
        <f>O99*H99</f>
        <v>0</v>
      </c>
      <c r="Q99" s="186">
        <v>0</v>
      </c>
      <c r="R99" s="186">
        <f>Q99*H99</f>
        <v>0</v>
      </c>
      <c r="S99" s="186">
        <v>0</v>
      </c>
      <c r="T99" s="187">
        <f>S99*H99</f>
        <v>0</v>
      </c>
      <c r="U99" s="36"/>
      <c r="V99" s="36"/>
      <c r="W99" s="36"/>
      <c r="X99" s="36"/>
      <c r="Y99" s="36"/>
      <c r="Z99" s="36"/>
      <c r="AA99" s="36"/>
      <c r="AB99" s="36"/>
      <c r="AC99" s="36"/>
      <c r="AD99" s="36"/>
      <c r="AE99" s="36"/>
      <c r="AR99" s="188" t="s">
        <v>173</v>
      </c>
      <c r="AT99" s="188" t="s">
        <v>239</v>
      </c>
      <c r="AU99" s="188" t="s">
        <v>86</v>
      </c>
      <c r="AY99" s="19" t="s">
        <v>237</v>
      </c>
      <c r="BE99" s="189">
        <f>IF(N99="základní",J99,0)</f>
        <v>0</v>
      </c>
      <c r="BF99" s="189">
        <f>IF(N99="snížená",J99,0)</f>
        <v>0</v>
      </c>
      <c r="BG99" s="189">
        <f>IF(N99="zákl. přenesená",J99,0)</f>
        <v>0</v>
      </c>
      <c r="BH99" s="189">
        <f>IF(N99="sníž. přenesená",J99,0)</f>
        <v>0</v>
      </c>
      <c r="BI99" s="189">
        <f>IF(N99="nulová",J99,0)</f>
        <v>0</v>
      </c>
      <c r="BJ99" s="19" t="s">
        <v>84</v>
      </c>
      <c r="BK99" s="189">
        <f>ROUND(I99*H99,2)</f>
        <v>0</v>
      </c>
      <c r="BL99" s="19" t="s">
        <v>173</v>
      </c>
      <c r="BM99" s="188" t="s">
        <v>252</v>
      </c>
    </row>
    <row r="100" spans="1:47" s="2" customFormat="1" ht="12">
      <c r="A100" s="36"/>
      <c r="B100" s="37"/>
      <c r="C100" s="38"/>
      <c r="D100" s="190" t="s">
        <v>244</v>
      </c>
      <c r="E100" s="38"/>
      <c r="F100" s="191" t="s">
        <v>253</v>
      </c>
      <c r="G100" s="38"/>
      <c r="H100" s="38"/>
      <c r="I100" s="192"/>
      <c r="J100" s="38"/>
      <c r="K100" s="38"/>
      <c r="L100" s="41"/>
      <c r="M100" s="193"/>
      <c r="N100" s="194"/>
      <c r="O100" s="66"/>
      <c r="P100" s="66"/>
      <c r="Q100" s="66"/>
      <c r="R100" s="66"/>
      <c r="S100" s="66"/>
      <c r="T100" s="67"/>
      <c r="U100" s="36"/>
      <c r="V100" s="36"/>
      <c r="W100" s="36"/>
      <c r="X100" s="36"/>
      <c r="Y100" s="36"/>
      <c r="Z100" s="36"/>
      <c r="AA100" s="36"/>
      <c r="AB100" s="36"/>
      <c r="AC100" s="36"/>
      <c r="AD100" s="36"/>
      <c r="AE100" s="36"/>
      <c r="AT100" s="19" t="s">
        <v>244</v>
      </c>
      <c r="AU100" s="19" t="s">
        <v>86</v>
      </c>
    </row>
    <row r="101" spans="1:47" s="2" customFormat="1" ht="12">
      <c r="A101" s="36"/>
      <c r="B101" s="37"/>
      <c r="C101" s="38"/>
      <c r="D101" s="195" t="s">
        <v>246</v>
      </c>
      <c r="E101" s="38"/>
      <c r="F101" s="196" t="s">
        <v>254</v>
      </c>
      <c r="G101" s="38"/>
      <c r="H101" s="38"/>
      <c r="I101" s="192"/>
      <c r="J101" s="38"/>
      <c r="K101" s="38"/>
      <c r="L101" s="41"/>
      <c r="M101" s="193"/>
      <c r="N101" s="194"/>
      <c r="O101" s="66"/>
      <c r="P101" s="66"/>
      <c r="Q101" s="66"/>
      <c r="R101" s="66"/>
      <c r="S101" s="66"/>
      <c r="T101" s="67"/>
      <c r="U101" s="36"/>
      <c r="V101" s="36"/>
      <c r="W101" s="36"/>
      <c r="X101" s="36"/>
      <c r="Y101" s="36"/>
      <c r="Z101" s="36"/>
      <c r="AA101" s="36"/>
      <c r="AB101" s="36"/>
      <c r="AC101" s="36"/>
      <c r="AD101" s="36"/>
      <c r="AE101" s="36"/>
      <c r="AT101" s="19" t="s">
        <v>246</v>
      </c>
      <c r="AU101" s="19" t="s">
        <v>86</v>
      </c>
    </row>
    <row r="102" spans="1:47" s="2" customFormat="1" ht="38.4">
      <c r="A102" s="36"/>
      <c r="B102" s="37"/>
      <c r="C102" s="38"/>
      <c r="D102" s="190" t="s">
        <v>255</v>
      </c>
      <c r="E102" s="38"/>
      <c r="F102" s="208" t="s">
        <v>256</v>
      </c>
      <c r="G102" s="38"/>
      <c r="H102" s="38"/>
      <c r="I102" s="192"/>
      <c r="J102" s="38"/>
      <c r="K102" s="38"/>
      <c r="L102" s="41"/>
      <c r="M102" s="193"/>
      <c r="N102" s="194"/>
      <c r="O102" s="66"/>
      <c r="P102" s="66"/>
      <c r="Q102" s="66"/>
      <c r="R102" s="66"/>
      <c r="S102" s="66"/>
      <c r="T102" s="67"/>
      <c r="U102" s="36"/>
      <c r="V102" s="36"/>
      <c r="W102" s="36"/>
      <c r="X102" s="36"/>
      <c r="Y102" s="36"/>
      <c r="Z102" s="36"/>
      <c r="AA102" s="36"/>
      <c r="AB102" s="36"/>
      <c r="AC102" s="36"/>
      <c r="AD102" s="36"/>
      <c r="AE102" s="36"/>
      <c r="AT102" s="19" t="s">
        <v>255</v>
      </c>
      <c r="AU102" s="19" t="s">
        <v>86</v>
      </c>
    </row>
    <row r="103" spans="2:51" s="13" customFormat="1" ht="12">
      <c r="B103" s="197"/>
      <c r="C103" s="198"/>
      <c r="D103" s="190" t="s">
        <v>248</v>
      </c>
      <c r="E103" s="199" t="s">
        <v>109</v>
      </c>
      <c r="F103" s="200" t="s">
        <v>257</v>
      </c>
      <c r="G103" s="198"/>
      <c r="H103" s="201">
        <v>1</v>
      </c>
      <c r="I103" s="202"/>
      <c r="J103" s="198"/>
      <c r="K103" s="198"/>
      <c r="L103" s="203"/>
      <c r="M103" s="204"/>
      <c r="N103" s="205"/>
      <c r="O103" s="205"/>
      <c r="P103" s="205"/>
      <c r="Q103" s="205"/>
      <c r="R103" s="205"/>
      <c r="S103" s="205"/>
      <c r="T103" s="206"/>
      <c r="AT103" s="207" t="s">
        <v>248</v>
      </c>
      <c r="AU103" s="207" t="s">
        <v>86</v>
      </c>
      <c r="AV103" s="13" t="s">
        <v>86</v>
      </c>
      <c r="AW103" s="13" t="s">
        <v>37</v>
      </c>
      <c r="AX103" s="13" t="s">
        <v>84</v>
      </c>
      <c r="AY103" s="207" t="s">
        <v>237</v>
      </c>
    </row>
    <row r="104" spans="1:65" s="2" customFormat="1" ht="16.5" customHeight="1">
      <c r="A104" s="36"/>
      <c r="B104" s="37"/>
      <c r="C104" s="177" t="s">
        <v>105</v>
      </c>
      <c r="D104" s="177" t="s">
        <v>239</v>
      </c>
      <c r="E104" s="178" t="s">
        <v>258</v>
      </c>
      <c r="F104" s="179" t="s">
        <v>259</v>
      </c>
      <c r="G104" s="180" t="s">
        <v>104</v>
      </c>
      <c r="H104" s="181">
        <v>3</v>
      </c>
      <c r="I104" s="182"/>
      <c r="J104" s="183">
        <f>ROUND(I104*H104,2)</f>
        <v>0</v>
      </c>
      <c r="K104" s="179" t="s">
        <v>242</v>
      </c>
      <c r="L104" s="41"/>
      <c r="M104" s="184" t="s">
        <v>19</v>
      </c>
      <c r="N104" s="185" t="s">
        <v>47</v>
      </c>
      <c r="O104" s="66"/>
      <c r="P104" s="186">
        <f>O104*H104</f>
        <v>0</v>
      </c>
      <c r="Q104" s="186">
        <v>0</v>
      </c>
      <c r="R104" s="186">
        <f>Q104*H104</f>
        <v>0</v>
      </c>
      <c r="S104" s="186">
        <v>0</v>
      </c>
      <c r="T104" s="187">
        <f>S104*H104</f>
        <v>0</v>
      </c>
      <c r="U104" s="36"/>
      <c r="V104" s="36"/>
      <c r="W104" s="36"/>
      <c r="X104" s="36"/>
      <c r="Y104" s="36"/>
      <c r="Z104" s="36"/>
      <c r="AA104" s="36"/>
      <c r="AB104" s="36"/>
      <c r="AC104" s="36"/>
      <c r="AD104" s="36"/>
      <c r="AE104" s="36"/>
      <c r="AR104" s="188" t="s">
        <v>173</v>
      </c>
      <c r="AT104" s="188" t="s">
        <v>239</v>
      </c>
      <c r="AU104" s="188" t="s">
        <v>86</v>
      </c>
      <c r="AY104" s="19" t="s">
        <v>237</v>
      </c>
      <c r="BE104" s="189">
        <f>IF(N104="základní",J104,0)</f>
        <v>0</v>
      </c>
      <c r="BF104" s="189">
        <f>IF(N104="snížená",J104,0)</f>
        <v>0</v>
      </c>
      <c r="BG104" s="189">
        <f>IF(N104="zákl. přenesená",J104,0)</f>
        <v>0</v>
      </c>
      <c r="BH104" s="189">
        <f>IF(N104="sníž. přenesená",J104,0)</f>
        <v>0</v>
      </c>
      <c r="BI104" s="189">
        <f>IF(N104="nulová",J104,0)</f>
        <v>0</v>
      </c>
      <c r="BJ104" s="19" t="s">
        <v>84</v>
      </c>
      <c r="BK104" s="189">
        <f>ROUND(I104*H104,2)</f>
        <v>0</v>
      </c>
      <c r="BL104" s="19" t="s">
        <v>173</v>
      </c>
      <c r="BM104" s="188" t="s">
        <v>260</v>
      </c>
    </row>
    <row r="105" spans="1:47" s="2" customFormat="1" ht="12">
      <c r="A105" s="36"/>
      <c r="B105" s="37"/>
      <c r="C105" s="38"/>
      <c r="D105" s="190" t="s">
        <v>244</v>
      </c>
      <c r="E105" s="38"/>
      <c r="F105" s="191" t="s">
        <v>261</v>
      </c>
      <c r="G105" s="38"/>
      <c r="H105" s="38"/>
      <c r="I105" s="192"/>
      <c r="J105" s="38"/>
      <c r="K105" s="38"/>
      <c r="L105" s="41"/>
      <c r="M105" s="193"/>
      <c r="N105" s="194"/>
      <c r="O105" s="66"/>
      <c r="P105" s="66"/>
      <c r="Q105" s="66"/>
      <c r="R105" s="66"/>
      <c r="S105" s="66"/>
      <c r="T105" s="67"/>
      <c r="U105" s="36"/>
      <c r="V105" s="36"/>
      <c r="W105" s="36"/>
      <c r="X105" s="36"/>
      <c r="Y105" s="36"/>
      <c r="Z105" s="36"/>
      <c r="AA105" s="36"/>
      <c r="AB105" s="36"/>
      <c r="AC105" s="36"/>
      <c r="AD105" s="36"/>
      <c r="AE105" s="36"/>
      <c r="AT105" s="19" t="s">
        <v>244</v>
      </c>
      <c r="AU105" s="19" t="s">
        <v>86</v>
      </c>
    </row>
    <row r="106" spans="1:47" s="2" customFormat="1" ht="12">
      <c r="A106" s="36"/>
      <c r="B106" s="37"/>
      <c r="C106" s="38"/>
      <c r="D106" s="195" t="s">
        <v>246</v>
      </c>
      <c r="E106" s="38"/>
      <c r="F106" s="196" t="s">
        <v>262</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9" t="s">
        <v>246</v>
      </c>
      <c r="AU106" s="19" t="s">
        <v>86</v>
      </c>
    </row>
    <row r="107" spans="2:51" s="13" customFormat="1" ht="12">
      <c r="B107" s="197"/>
      <c r="C107" s="198"/>
      <c r="D107" s="190" t="s">
        <v>248</v>
      </c>
      <c r="E107" s="199" t="s">
        <v>203</v>
      </c>
      <c r="F107" s="200" t="s">
        <v>263</v>
      </c>
      <c r="G107" s="198"/>
      <c r="H107" s="201">
        <v>3</v>
      </c>
      <c r="I107" s="202"/>
      <c r="J107" s="198"/>
      <c r="K107" s="198"/>
      <c r="L107" s="203"/>
      <c r="M107" s="204"/>
      <c r="N107" s="205"/>
      <c r="O107" s="205"/>
      <c r="P107" s="205"/>
      <c r="Q107" s="205"/>
      <c r="R107" s="205"/>
      <c r="S107" s="205"/>
      <c r="T107" s="206"/>
      <c r="AT107" s="207" t="s">
        <v>248</v>
      </c>
      <c r="AU107" s="207" t="s">
        <v>86</v>
      </c>
      <c r="AV107" s="13" t="s">
        <v>86</v>
      </c>
      <c r="AW107" s="13" t="s">
        <v>37</v>
      </c>
      <c r="AX107" s="13" t="s">
        <v>84</v>
      </c>
      <c r="AY107" s="207" t="s">
        <v>237</v>
      </c>
    </row>
    <row r="108" spans="1:65" s="2" customFormat="1" ht="16.5" customHeight="1">
      <c r="A108" s="36"/>
      <c r="B108" s="37"/>
      <c r="C108" s="177" t="s">
        <v>173</v>
      </c>
      <c r="D108" s="177" t="s">
        <v>239</v>
      </c>
      <c r="E108" s="178" t="s">
        <v>264</v>
      </c>
      <c r="F108" s="179" t="s">
        <v>265</v>
      </c>
      <c r="G108" s="180" t="s">
        <v>92</v>
      </c>
      <c r="H108" s="181">
        <v>0.385</v>
      </c>
      <c r="I108" s="182"/>
      <c r="J108" s="183">
        <f>ROUND(I108*H108,2)</f>
        <v>0</v>
      </c>
      <c r="K108" s="179" t="s">
        <v>242</v>
      </c>
      <c r="L108" s="41"/>
      <c r="M108" s="184" t="s">
        <v>19</v>
      </c>
      <c r="N108" s="185" t="s">
        <v>47</v>
      </c>
      <c r="O108" s="66"/>
      <c r="P108" s="186">
        <f>O108*H108</f>
        <v>0</v>
      </c>
      <c r="Q108" s="186">
        <v>0</v>
      </c>
      <c r="R108" s="186">
        <f>Q108*H108</f>
        <v>0</v>
      </c>
      <c r="S108" s="186">
        <v>0</v>
      </c>
      <c r="T108" s="187">
        <f>S108*H108</f>
        <v>0</v>
      </c>
      <c r="U108" s="36"/>
      <c r="V108" s="36"/>
      <c r="W108" s="36"/>
      <c r="X108" s="36"/>
      <c r="Y108" s="36"/>
      <c r="Z108" s="36"/>
      <c r="AA108" s="36"/>
      <c r="AB108" s="36"/>
      <c r="AC108" s="36"/>
      <c r="AD108" s="36"/>
      <c r="AE108" s="36"/>
      <c r="AR108" s="188" t="s">
        <v>173</v>
      </c>
      <c r="AT108" s="188" t="s">
        <v>239</v>
      </c>
      <c r="AU108" s="188" t="s">
        <v>86</v>
      </c>
      <c r="AY108" s="19" t="s">
        <v>237</v>
      </c>
      <c r="BE108" s="189">
        <f>IF(N108="základní",J108,0)</f>
        <v>0</v>
      </c>
      <c r="BF108" s="189">
        <f>IF(N108="snížená",J108,0)</f>
        <v>0</v>
      </c>
      <c r="BG108" s="189">
        <f>IF(N108="zákl. přenesená",J108,0)</f>
        <v>0</v>
      </c>
      <c r="BH108" s="189">
        <f>IF(N108="sníž. přenesená",J108,0)</f>
        <v>0</v>
      </c>
      <c r="BI108" s="189">
        <f>IF(N108="nulová",J108,0)</f>
        <v>0</v>
      </c>
      <c r="BJ108" s="19" t="s">
        <v>84</v>
      </c>
      <c r="BK108" s="189">
        <f>ROUND(I108*H108,2)</f>
        <v>0</v>
      </c>
      <c r="BL108" s="19" t="s">
        <v>173</v>
      </c>
      <c r="BM108" s="188" t="s">
        <v>266</v>
      </c>
    </row>
    <row r="109" spans="1:47" s="2" customFormat="1" ht="12">
      <c r="A109" s="36"/>
      <c r="B109" s="37"/>
      <c r="C109" s="38"/>
      <c r="D109" s="190" t="s">
        <v>244</v>
      </c>
      <c r="E109" s="38"/>
      <c r="F109" s="191" t="s">
        <v>267</v>
      </c>
      <c r="G109" s="38"/>
      <c r="H109" s="38"/>
      <c r="I109" s="192"/>
      <c r="J109" s="38"/>
      <c r="K109" s="38"/>
      <c r="L109" s="41"/>
      <c r="M109" s="193"/>
      <c r="N109" s="194"/>
      <c r="O109" s="66"/>
      <c r="P109" s="66"/>
      <c r="Q109" s="66"/>
      <c r="R109" s="66"/>
      <c r="S109" s="66"/>
      <c r="T109" s="67"/>
      <c r="U109" s="36"/>
      <c r="V109" s="36"/>
      <c r="W109" s="36"/>
      <c r="X109" s="36"/>
      <c r="Y109" s="36"/>
      <c r="Z109" s="36"/>
      <c r="AA109" s="36"/>
      <c r="AB109" s="36"/>
      <c r="AC109" s="36"/>
      <c r="AD109" s="36"/>
      <c r="AE109" s="36"/>
      <c r="AT109" s="19" t="s">
        <v>244</v>
      </c>
      <c r="AU109" s="19" t="s">
        <v>86</v>
      </c>
    </row>
    <row r="110" spans="1:47" s="2" customFormat="1" ht="12">
      <c r="A110" s="36"/>
      <c r="B110" s="37"/>
      <c r="C110" s="38"/>
      <c r="D110" s="195" t="s">
        <v>246</v>
      </c>
      <c r="E110" s="38"/>
      <c r="F110" s="196" t="s">
        <v>268</v>
      </c>
      <c r="G110" s="38"/>
      <c r="H110" s="38"/>
      <c r="I110" s="192"/>
      <c r="J110" s="38"/>
      <c r="K110" s="38"/>
      <c r="L110" s="41"/>
      <c r="M110" s="193"/>
      <c r="N110" s="194"/>
      <c r="O110" s="66"/>
      <c r="P110" s="66"/>
      <c r="Q110" s="66"/>
      <c r="R110" s="66"/>
      <c r="S110" s="66"/>
      <c r="T110" s="67"/>
      <c r="U110" s="36"/>
      <c r="V110" s="36"/>
      <c r="W110" s="36"/>
      <c r="X110" s="36"/>
      <c r="Y110" s="36"/>
      <c r="Z110" s="36"/>
      <c r="AA110" s="36"/>
      <c r="AB110" s="36"/>
      <c r="AC110" s="36"/>
      <c r="AD110" s="36"/>
      <c r="AE110" s="36"/>
      <c r="AT110" s="19" t="s">
        <v>246</v>
      </c>
      <c r="AU110" s="19" t="s">
        <v>86</v>
      </c>
    </row>
    <row r="111" spans="2:51" s="14" customFormat="1" ht="12">
      <c r="B111" s="209"/>
      <c r="C111" s="210"/>
      <c r="D111" s="190" t="s">
        <v>248</v>
      </c>
      <c r="E111" s="211" t="s">
        <v>19</v>
      </c>
      <c r="F111" s="212" t="s">
        <v>269</v>
      </c>
      <c r="G111" s="210"/>
      <c r="H111" s="211" t="s">
        <v>19</v>
      </c>
      <c r="I111" s="213"/>
      <c r="J111" s="210"/>
      <c r="K111" s="210"/>
      <c r="L111" s="214"/>
      <c r="M111" s="215"/>
      <c r="N111" s="216"/>
      <c r="O111" s="216"/>
      <c r="P111" s="216"/>
      <c r="Q111" s="216"/>
      <c r="R111" s="216"/>
      <c r="S111" s="216"/>
      <c r="T111" s="217"/>
      <c r="AT111" s="218" t="s">
        <v>248</v>
      </c>
      <c r="AU111" s="218" t="s">
        <v>86</v>
      </c>
      <c r="AV111" s="14" t="s">
        <v>84</v>
      </c>
      <c r="AW111" s="14" t="s">
        <v>37</v>
      </c>
      <c r="AX111" s="14" t="s">
        <v>76</v>
      </c>
      <c r="AY111" s="218" t="s">
        <v>237</v>
      </c>
    </row>
    <row r="112" spans="2:51" s="13" customFormat="1" ht="12">
      <c r="B112" s="197"/>
      <c r="C112" s="198"/>
      <c r="D112" s="190" t="s">
        <v>248</v>
      </c>
      <c r="E112" s="199" t="s">
        <v>106</v>
      </c>
      <c r="F112" s="200" t="s">
        <v>270</v>
      </c>
      <c r="G112" s="198"/>
      <c r="H112" s="201">
        <v>0.385</v>
      </c>
      <c r="I112" s="202"/>
      <c r="J112" s="198"/>
      <c r="K112" s="198"/>
      <c r="L112" s="203"/>
      <c r="M112" s="204"/>
      <c r="N112" s="205"/>
      <c r="O112" s="205"/>
      <c r="P112" s="205"/>
      <c r="Q112" s="205"/>
      <c r="R112" s="205"/>
      <c r="S112" s="205"/>
      <c r="T112" s="206"/>
      <c r="AT112" s="207" t="s">
        <v>248</v>
      </c>
      <c r="AU112" s="207" t="s">
        <v>86</v>
      </c>
      <c r="AV112" s="13" t="s">
        <v>86</v>
      </c>
      <c r="AW112" s="13" t="s">
        <v>37</v>
      </c>
      <c r="AX112" s="13" t="s">
        <v>84</v>
      </c>
      <c r="AY112" s="207" t="s">
        <v>237</v>
      </c>
    </row>
    <row r="113" spans="1:65" s="2" customFormat="1" ht="16.5" customHeight="1">
      <c r="A113" s="36"/>
      <c r="B113" s="37"/>
      <c r="C113" s="177" t="s">
        <v>178</v>
      </c>
      <c r="D113" s="177" t="s">
        <v>239</v>
      </c>
      <c r="E113" s="178" t="s">
        <v>271</v>
      </c>
      <c r="F113" s="179" t="s">
        <v>272</v>
      </c>
      <c r="G113" s="180" t="s">
        <v>92</v>
      </c>
      <c r="H113" s="181">
        <v>3</v>
      </c>
      <c r="I113" s="182"/>
      <c r="J113" s="183">
        <f>ROUND(I113*H113,2)</f>
        <v>0</v>
      </c>
      <c r="K113" s="179" t="s">
        <v>242</v>
      </c>
      <c r="L113" s="41"/>
      <c r="M113" s="184" t="s">
        <v>19</v>
      </c>
      <c r="N113" s="185" t="s">
        <v>47</v>
      </c>
      <c r="O113" s="66"/>
      <c r="P113" s="186">
        <f>O113*H113</f>
        <v>0</v>
      </c>
      <c r="Q113" s="186">
        <v>0</v>
      </c>
      <c r="R113" s="186">
        <f>Q113*H113</f>
        <v>0</v>
      </c>
      <c r="S113" s="186">
        <v>0.295</v>
      </c>
      <c r="T113" s="187">
        <f>S113*H113</f>
        <v>0.885</v>
      </c>
      <c r="U113" s="36"/>
      <c r="V113" s="36"/>
      <c r="W113" s="36"/>
      <c r="X113" s="36"/>
      <c r="Y113" s="36"/>
      <c r="Z113" s="36"/>
      <c r="AA113" s="36"/>
      <c r="AB113" s="36"/>
      <c r="AC113" s="36"/>
      <c r="AD113" s="36"/>
      <c r="AE113" s="36"/>
      <c r="AR113" s="188" t="s">
        <v>173</v>
      </c>
      <c r="AT113" s="188" t="s">
        <v>239</v>
      </c>
      <c r="AU113" s="188" t="s">
        <v>86</v>
      </c>
      <c r="AY113" s="19" t="s">
        <v>237</v>
      </c>
      <c r="BE113" s="189">
        <f>IF(N113="základní",J113,0)</f>
        <v>0</v>
      </c>
      <c r="BF113" s="189">
        <f>IF(N113="snížená",J113,0)</f>
        <v>0</v>
      </c>
      <c r="BG113" s="189">
        <f>IF(N113="zákl. přenesená",J113,0)</f>
        <v>0</v>
      </c>
      <c r="BH113" s="189">
        <f>IF(N113="sníž. přenesená",J113,0)</f>
        <v>0</v>
      </c>
      <c r="BI113" s="189">
        <f>IF(N113="nulová",J113,0)</f>
        <v>0</v>
      </c>
      <c r="BJ113" s="19" t="s">
        <v>84</v>
      </c>
      <c r="BK113" s="189">
        <f>ROUND(I113*H113,2)</f>
        <v>0</v>
      </c>
      <c r="BL113" s="19" t="s">
        <v>173</v>
      </c>
      <c r="BM113" s="188" t="s">
        <v>273</v>
      </c>
    </row>
    <row r="114" spans="1:47" s="2" customFormat="1" ht="19.2">
      <c r="A114" s="36"/>
      <c r="B114" s="37"/>
      <c r="C114" s="38"/>
      <c r="D114" s="190" t="s">
        <v>244</v>
      </c>
      <c r="E114" s="38"/>
      <c r="F114" s="191" t="s">
        <v>274</v>
      </c>
      <c r="G114" s="38"/>
      <c r="H114" s="38"/>
      <c r="I114" s="192"/>
      <c r="J114" s="38"/>
      <c r="K114" s="38"/>
      <c r="L114" s="41"/>
      <c r="M114" s="193"/>
      <c r="N114" s="194"/>
      <c r="O114" s="66"/>
      <c r="P114" s="66"/>
      <c r="Q114" s="66"/>
      <c r="R114" s="66"/>
      <c r="S114" s="66"/>
      <c r="T114" s="67"/>
      <c r="U114" s="36"/>
      <c r="V114" s="36"/>
      <c r="W114" s="36"/>
      <c r="X114" s="36"/>
      <c r="Y114" s="36"/>
      <c r="Z114" s="36"/>
      <c r="AA114" s="36"/>
      <c r="AB114" s="36"/>
      <c r="AC114" s="36"/>
      <c r="AD114" s="36"/>
      <c r="AE114" s="36"/>
      <c r="AT114" s="19" t="s">
        <v>244</v>
      </c>
      <c r="AU114" s="19" t="s">
        <v>86</v>
      </c>
    </row>
    <row r="115" spans="1:47" s="2" customFormat="1" ht="12">
      <c r="A115" s="36"/>
      <c r="B115" s="37"/>
      <c r="C115" s="38"/>
      <c r="D115" s="195" t="s">
        <v>246</v>
      </c>
      <c r="E115" s="38"/>
      <c r="F115" s="196" t="s">
        <v>275</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9" t="s">
        <v>246</v>
      </c>
      <c r="AU115" s="19" t="s">
        <v>86</v>
      </c>
    </row>
    <row r="116" spans="2:51" s="13" customFormat="1" ht="12">
      <c r="B116" s="197"/>
      <c r="C116" s="198"/>
      <c r="D116" s="190" t="s">
        <v>248</v>
      </c>
      <c r="E116" s="199" t="s">
        <v>169</v>
      </c>
      <c r="F116" s="200" t="s">
        <v>276</v>
      </c>
      <c r="G116" s="198"/>
      <c r="H116" s="201">
        <v>3</v>
      </c>
      <c r="I116" s="202"/>
      <c r="J116" s="198"/>
      <c r="K116" s="198"/>
      <c r="L116" s="203"/>
      <c r="M116" s="204"/>
      <c r="N116" s="205"/>
      <c r="O116" s="205"/>
      <c r="P116" s="205"/>
      <c r="Q116" s="205"/>
      <c r="R116" s="205"/>
      <c r="S116" s="205"/>
      <c r="T116" s="206"/>
      <c r="AT116" s="207" t="s">
        <v>248</v>
      </c>
      <c r="AU116" s="207" t="s">
        <v>86</v>
      </c>
      <c r="AV116" s="13" t="s">
        <v>86</v>
      </c>
      <c r="AW116" s="13" t="s">
        <v>37</v>
      </c>
      <c r="AX116" s="13" t="s">
        <v>84</v>
      </c>
      <c r="AY116" s="207" t="s">
        <v>237</v>
      </c>
    </row>
    <row r="117" spans="1:65" s="2" customFormat="1" ht="21.75" customHeight="1">
      <c r="A117" s="36"/>
      <c r="B117" s="37"/>
      <c r="C117" s="177" t="s">
        <v>277</v>
      </c>
      <c r="D117" s="177" t="s">
        <v>239</v>
      </c>
      <c r="E117" s="178" t="s">
        <v>278</v>
      </c>
      <c r="F117" s="179" t="s">
        <v>279</v>
      </c>
      <c r="G117" s="180" t="s">
        <v>92</v>
      </c>
      <c r="H117" s="181">
        <v>39</v>
      </c>
      <c r="I117" s="182"/>
      <c r="J117" s="183">
        <f>ROUND(I117*H117,2)</f>
        <v>0</v>
      </c>
      <c r="K117" s="179" t="s">
        <v>242</v>
      </c>
      <c r="L117" s="41"/>
      <c r="M117" s="184" t="s">
        <v>19</v>
      </c>
      <c r="N117" s="185" t="s">
        <v>47</v>
      </c>
      <c r="O117" s="66"/>
      <c r="P117" s="186">
        <f>O117*H117</f>
        <v>0</v>
      </c>
      <c r="Q117" s="186">
        <v>0</v>
      </c>
      <c r="R117" s="186">
        <f>Q117*H117</f>
        <v>0</v>
      </c>
      <c r="S117" s="186">
        <v>0.425</v>
      </c>
      <c r="T117" s="187">
        <f>S117*H117</f>
        <v>16.575</v>
      </c>
      <c r="U117" s="36"/>
      <c r="V117" s="36"/>
      <c r="W117" s="36"/>
      <c r="X117" s="36"/>
      <c r="Y117" s="36"/>
      <c r="Z117" s="36"/>
      <c r="AA117" s="36"/>
      <c r="AB117" s="36"/>
      <c r="AC117" s="36"/>
      <c r="AD117" s="36"/>
      <c r="AE117" s="36"/>
      <c r="AR117" s="188" t="s">
        <v>173</v>
      </c>
      <c r="AT117" s="188" t="s">
        <v>239</v>
      </c>
      <c r="AU117" s="188" t="s">
        <v>86</v>
      </c>
      <c r="AY117" s="19" t="s">
        <v>237</v>
      </c>
      <c r="BE117" s="189">
        <f>IF(N117="základní",J117,0)</f>
        <v>0</v>
      </c>
      <c r="BF117" s="189">
        <f>IF(N117="snížená",J117,0)</f>
        <v>0</v>
      </c>
      <c r="BG117" s="189">
        <f>IF(N117="zákl. přenesená",J117,0)</f>
        <v>0</v>
      </c>
      <c r="BH117" s="189">
        <f>IF(N117="sníž. přenesená",J117,0)</f>
        <v>0</v>
      </c>
      <c r="BI117" s="189">
        <f>IF(N117="nulová",J117,0)</f>
        <v>0</v>
      </c>
      <c r="BJ117" s="19" t="s">
        <v>84</v>
      </c>
      <c r="BK117" s="189">
        <f>ROUND(I117*H117,2)</f>
        <v>0</v>
      </c>
      <c r="BL117" s="19" t="s">
        <v>173</v>
      </c>
      <c r="BM117" s="188" t="s">
        <v>280</v>
      </c>
    </row>
    <row r="118" spans="1:47" s="2" customFormat="1" ht="28.8">
      <c r="A118" s="36"/>
      <c r="B118" s="37"/>
      <c r="C118" s="38"/>
      <c r="D118" s="190" t="s">
        <v>244</v>
      </c>
      <c r="E118" s="38"/>
      <c r="F118" s="191" t="s">
        <v>281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9" t="s">
        <v>244</v>
      </c>
      <c r="AU118" s="19" t="s">
        <v>86</v>
      </c>
    </row>
    <row r="119" spans="1:47" s="2" customFormat="1" ht="12">
      <c r="A119" s="36"/>
      <c r="B119" s="37"/>
      <c r="C119" s="38"/>
      <c r="D119" s="195" t="s">
        <v>246</v>
      </c>
      <c r="E119" s="38"/>
      <c r="F119" s="196" t="s">
        <v>282</v>
      </c>
      <c r="G119" s="38"/>
      <c r="H119" s="38"/>
      <c r="I119" s="192"/>
      <c r="J119" s="38"/>
      <c r="K119" s="38"/>
      <c r="L119" s="41"/>
      <c r="M119" s="193"/>
      <c r="N119" s="194"/>
      <c r="O119" s="66"/>
      <c r="P119" s="66"/>
      <c r="Q119" s="66"/>
      <c r="R119" s="66"/>
      <c r="S119" s="66"/>
      <c r="T119" s="67"/>
      <c r="U119" s="36"/>
      <c r="V119" s="36"/>
      <c r="W119" s="36"/>
      <c r="X119" s="36"/>
      <c r="Y119" s="36"/>
      <c r="Z119" s="36"/>
      <c r="AA119" s="36"/>
      <c r="AB119" s="36"/>
      <c r="AC119" s="36"/>
      <c r="AD119" s="36"/>
      <c r="AE119" s="36"/>
      <c r="AT119" s="19" t="s">
        <v>246</v>
      </c>
      <c r="AU119" s="19" t="s">
        <v>86</v>
      </c>
    </row>
    <row r="120" spans="2:51" s="13" customFormat="1" ht="12">
      <c r="B120" s="197"/>
      <c r="C120" s="198"/>
      <c r="D120" s="190" t="s">
        <v>248</v>
      </c>
      <c r="E120" s="199" t="s">
        <v>19</v>
      </c>
      <c r="F120" s="200" t="s">
        <v>90</v>
      </c>
      <c r="G120" s="198"/>
      <c r="H120" s="201">
        <v>39</v>
      </c>
      <c r="I120" s="202"/>
      <c r="J120" s="198"/>
      <c r="K120" s="198"/>
      <c r="L120" s="203"/>
      <c r="M120" s="204"/>
      <c r="N120" s="205"/>
      <c r="O120" s="205"/>
      <c r="P120" s="205"/>
      <c r="Q120" s="205"/>
      <c r="R120" s="205"/>
      <c r="S120" s="205"/>
      <c r="T120" s="206"/>
      <c r="AT120" s="207" t="s">
        <v>248</v>
      </c>
      <c r="AU120" s="207" t="s">
        <v>86</v>
      </c>
      <c r="AV120" s="13" t="s">
        <v>86</v>
      </c>
      <c r="AW120" s="13" t="s">
        <v>37</v>
      </c>
      <c r="AX120" s="13" t="s">
        <v>84</v>
      </c>
      <c r="AY120" s="207" t="s">
        <v>237</v>
      </c>
    </row>
    <row r="121" spans="1:65" s="2" customFormat="1" ht="16.5" customHeight="1">
      <c r="A121" s="36"/>
      <c r="B121" s="37"/>
      <c r="C121" s="177" t="s">
        <v>283</v>
      </c>
      <c r="D121" s="177" t="s">
        <v>239</v>
      </c>
      <c r="E121" s="178" t="s">
        <v>284</v>
      </c>
      <c r="F121" s="179" t="s">
        <v>285</v>
      </c>
      <c r="G121" s="180" t="s">
        <v>92</v>
      </c>
      <c r="H121" s="181">
        <v>3</v>
      </c>
      <c r="I121" s="182"/>
      <c r="J121" s="183">
        <f>ROUND(I121*H121,2)</f>
        <v>0</v>
      </c>
      <c r="K121" s="179" t="s">
        <v>242</v>
      </c>
      <c r="L121" s="41"/>
      <c r="M121" s="184" t="s">
        <v>19</v>
      </c>
      <c r="N121" s="185" t="s">
        <v>47</v>
      </c>
      <c r="O121" s="66"/>
      <c r="P121" s="186">
        <f>O121*H121</f>
        <v>0</v>
      </c>
      <c r="Q121" s="186">
        <v>0</v>
      </c>
      <c r="R121" s="186">
        <f>Q121*H121</f>
        <v>0</v>
      </c>
      <c r="S121" s="186">
        <v>0.325</v>
      </c>
      <c r="T121" s="187">
        <f>S121*H121</f>
        <v>0.9750000000000001</v>
      </c>
      <c r="U121" s="36"/>
      <c r="V121" s="36"/>
      <c r="W121" s="36"/>
      <c r="X121" s="36"/>
      <c r="Y121" s="36"/>
      <c r="Z121" s="36"/>
      <c r="AA121" s="36"/>
      <c r="AB121" s="36"/>
      <c r="AC121" s="36"/>
      <c r="AD121" s="36"/>
      <c r="AE121" s="36"/>
      <c r="AR121" s="188" t="s">
        <v>173</v>
      </c>
      <c r="AT121" s="188" t="s">
        <v>239</v>
      </c>
      <c r="AU121" s="188" t="s">
        <v>86</v>
      </c>
      <c r="AY121" s="19" t="s">
        <v>237</v>
      </c>
      <c r="BE121" s="189">
        <f>IF(N121="základní",J121,0)</f>
        <v>0</v>
      </c>
      <c r="BF121" s="189">
        <f>IF(N121="snížená",J121,0)</f>
        <v>0</v>
      </c>
      <c r="BG121" s="189">
        <f>IF(N121="zákl. přenesená",J121,0)</f>
        <v>0</v>
      </c>
      <c r="BH121" s="189">
        <f>IF(N121="sníž. přenesená",J121,0)</f>
        <v>0</v>
      </c>
      <c r="BI121" s="189">
        <f>IF(N121="nulová",J121,0)</f>
        <v>0</v>
      </c>
      <c r="BJ121" s="19" t="s">
        <v>84</v>
      </c>
      <c r="BK121" s="189">
        <f>ROUND(I121*H121,2)</f>
        <v>0</v>
      </c>
      <c r="BL121" s="19" t="s">
        <v>173</v>
      </c>
      <c r="BM121" s="188" t="s">
        <v>286</v>
      </c>
    </row>
    <row r="122" spans="1:47" s="2" customFormat="1" ht="19.2">
      <c r="A122" s="36"/>
      <c r="B122" s="37"/>
      <c r="C122" s="38"/>
      <c r="D122" s="190" t="s">
        <v>244</v>
      </c>
      <c r="E122" s="38"/>
      <c r="F122" s="191" t="s">
        <v>287</v>
      </c>
      <c r="G122" s="38"/>
      <c r="H122" s="38"/>
      <c r="I122" s="192"/>
      <c r="J122" s="38"/>
      <c r="K122" s="38"/>
      <c r="L122" s="41"/>
      <c r="M122" s="193"/>
      <c r="N122" s="194"/>
      <c r="O122" s="66"/>
      <c r="P122" s="66"/>
      <c r="Q122" s="66"/>
      <c r="R122" s="66"/>
      <c r="S122" s="66"/>
      <c r="T122" s="67"/>
      <c r="U122" s="36"/>
      <c r="V122" s="36"/>
      <c r="W122" s="36"/>
      <c r="X122" s="36"/>
      <c r="Y122" s="36"/>
      <c r="Z122" s="36"/>
      <c r="AA122" s="36"/>
      <c r="AB122" s="36"/>
      <c r="AC122" s="36"/>
      <c r="AD122" s="36"/>
      <c r="AE122" s="36"/>
      <c r="AT122" s="19" t="s">
        <v>244</v>
      </c>
      <c r="AU122" s="19" t="s">
        <v>86</v>
      </c>
    </row>
    <row r="123" spans="1:47" s="2" customFormat="1" ht="12">
      <c r="A123" s="36"/>
      <c r="B123" s="37"/>
      <c r="C123" s="38"/>
      <c r="D123" s="195" t="s">
        <v>246</v>
      </c>
      <c r="E123" s="38"/>
      <c r="F123" s="196" t="s">
        <v>288</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9" t="s">
        <v>246</v>
      </c>
      <c r="AU123" s="19" t="s">
        <v>86</v>
      </c>
    </row>
    <row r="124" spans="2:51" s="13" customFormat="1" ht="12">
      <c r="B124" s="197"/>
      <c r="C124" s="198"/>
      <c r="D124" s="190" t="s">
        <v>248</v>
      </c>
      <c r="E124" s="199" t="s">
        <v>19</v>
      </c>
      <c r="F124" s="200" t="s">
        <v>169</v>
      </c>
      <c r="G124" s="198"/>
      <c r="H124" s="201">
        <v>3</v>
      </c>
      <c r="I124" s="202"/>
      <c r="J124" s="198"/>
      <c r="K124" s="198"/>
      <c r="L124" s="203"/>
      <c r="M124" s="204"/>
      <c r="N124" s="205"/>
      <c r="O124" s="205"/>
      <c r="P124" s="205"/>
      <c r="Q124" s="205"/>
      <c r="R124" s="205"/>
      <c r="S124" s="205"/>
      <c r="T124" s="206"/>
      <c r="AT124" s="207" t="s">
        <v>248</v>
      </c>
      <c r="AU124" s="207" t="s">
        <v>86</v>
      </c>
      <c r="AV124" s="13" t="s">
        <v>86</v>
      </c>
      <c r="AW124" s="13" t="s">
        <v>37</v>
      </c>
      <c r="AX124" s="13" t="s">
        <v>84</v>
      </c>
      <c r="AY124" s="207" t="s">
        <v>237</v>
      </c>
    </row>
    <row r="125" spans="1:65" s="2" customFormat="1" ht="16.5" customHeight="1">
      <c r="A125" s="36"/>
      <c r="B125" s="37"/>
      <c r="C125" s="177" t="s">
        <v>289</v>
      </c>
      <c r="D125" s="177" t="s">
        <v>239</v>
      </c>
      <c r="E125" s="178" t="s">
        <v>290</v>
      </c>
      <c r="F125" s="179" t="s">
        <v>291</v>
      </c>
      <c r="G125" s="180" t="s">
        <v>92</v>
      </c>
      <c r="H125" s="181">
        <v>39</v>
      </c>
      <c r="I125" s="182"/>
      <c r="J125" s="183">
        <f>ROUND(I125*H125,2)</f>
        <v>0</v>
      </c>
      <c r="K125" s="179" t="s">
        <v>242</v>
      </c>
      <c r="L125" s="41"/>
      <c r="M125" s="184" t="s">
        <v>19</v>
      </c>
      <c r="N125" s="185" t="s">
        <v>47</v>
      </c>
      <c r="O125" s="66"/>
      <c r="P125" s="186">
        <f>O125*H125</f>
        <v>0</v>
      </c>
      <c r="Q125" s="186">
        <v>0</v>
      </c>
      <c r="R125" s="186">
        <f>Q125*H125</f>
        <v>0</v>
      </c>
      <c r="S125" s="186">
        <v>0.29</v>
      </c>
      <c r="T125" s="187">
        <f>S125*H125</f>
        <v>11.309999999999999</v>
      </c>
      <c r="U125" s="36"/>
      <c r="V125" s="36"/>
      <c r="W125" s="36"/>
      <c r="X125" s="36"/>
      <c r="Y125" s="36"/>
      <c r="Z125" s="36"/>
      <c r="AA125" s="36"/>
      <c r="AB125" s="36"/>
      <c r="AC125" s="36"/>
      <c r="AD125" s="36"/>
      <c r="AE125" s="36"/>
      <c r="AR125" s="188" t="s">
        <v>173</v>
      </c>
      <c r="AT125" s="188" t="s">
        <v>239</v>
      </c>
      <c r="AU125" s="188" t="s">
        <v>86</v>
      </c>
      <c r="AY125" s="19" t="s">
        <v>237</v>
      </c>
      <c r="BE125" s="189">
        <f>IF(N125="základní",J125,0)</f>
        <v>0</v>
      </c>
      <c r="BF125" s="189">
        <f>IF(N125="snížená",J125,0)</f>
        <v>0</v>
      </c>
      <c r="BG125" s="189">
        <f>IF(N125="zákl. přenesená",J125,0)</f>
        <v>0</v>
      </c>
      <c r="BH125" s="189">
        <f>IF(N125="sníž. přenesená",J125,0)</f>
        <v>0</v>
      </c>
      <c r="BI125" s="189">
        <f>IF(N125="nulová",J125,0)</f>
        <v>0</v>
      </c>
      <c r="BJ125" s="19" t="s">
        <v>84</v>
      </c>
      <c r="BK125" s="189">
        <f>ROUND(I125*H125,2)</f>
        <v>0</v>
      </c>
      <c r="BL125" s="19" t="s">
        <v>173</v>
      </c>
      <c r="BM125" s="188" t="s">
        <v>292</v>
      </c>
    </row>
    <row r="126" spans="1:47" s="2" customFormat="1" ht="19.2">
      <c r="A126" s="36"/>
      <c r="B126" s="37"/>
      <c r="C126" s="38"/>
      <c r="D126" s="190" t="s">
        <v>244</v>
      </c>
      <c r="E126" s="38"/>
      <c r="F126" s="191" t="s">
        <v>293</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9" t="s">
        <v>244</v>
      </c>
      <c r="AU126" s="19" t="s">
        <v>86</v>
      </c>
    </row>
    <row r="127" spans="1:47" s="2" customFormat="1" ht="12">
      <c r="A127" s="36"/>
      <c r="B127" s="37"/>
      <c r="C127" s="38"/>
      <c r="D127" s="195" t="s">
        <v>246</v>
      </c>
      <c r="E127" s="38"/>
      <c r="F127" s="196" t="s">
        <v>294</v>
      </c>
      <c r="G127" s="38"/>
      <c r="H127" s="38"/>
      <c r="I127" s="192"/>
      <c r="J127" s="38"/>
      <c r="K127" s="38"/>
      <c r="L127" s="41"/>
      <c r="M127" s="193"/>
      <c r="N127" s="194"/>
      <c r="O127" s="66"/>
      <c r="P127" s="66"/>
      <c r="Q127" s="66"/>
      <c r="R127" s="66"/>
      <c r="S127" s="66"/>
      <c r="T127" s="67"/>
      <c r="U127" s="36"/>
      <c r="V127" s="36"/>
      <c r="W127" s="36"/>
      <c r="X127" s="36"/>
      <c r="Y127" s="36"/>
      <c r="Z127" s="36"/>
      <c r="AA127" s="36"/>
      <c r="AB127" s="36"/>
      <c r="AC127" s="36"/>
      <c r="AD127" s="36"/>
      <c r="AE127" s="36"/>
      <c r="AT127" s="19" t="s">
        <v>246</v>
      </c>
      <c r="AU127" s="19" t="s">
        <v>86</v>
      </c>
    </row>
    <row r="128" spans="2:51" s="13" customFormat="1" ht="12">
      <c r="B128" s="197"/>
      <c r="C128" s="198"/>
      <c r="D128" s="190" t="s">
        <v>248</v>
      </c>
      <c r="E128" s="199" t="s">
        <v>19</v>
      </c>
      <c r="F128" s="200" t="s">
        <v>90</v>
      </c>
      <c r="G128" s="198"/>
      <c r="H128" s="201">
        <v>39</v>
      </c>
      <c r="I128" s="202"/>
      <c r="J128" s="198"/>
      <c r="K128" s="198"/>
      <c r="L128" s="203"/>
      <c r="M128" s="204"/>
      <c r="N128" s="205"/>
      <c r="O128" s="205"/>
      <c r="P128" s="205"/>
      <c r="Q128" s="205"/>
      <c r="R128" s="205"/>
      <c r="S128" s="205"/>
      <c r="T128" s="206"/>
      <c r="AT128" s="207" t="s">
        <v>248</v>
      </c>
      <c r="AU128" s="207" t="s">
        <v>86</v>
      </c>
      <c r="AV128" s="13" t="s">
        <v>86</v>
      </c>
      <c r="AW128" s="13" t="s">
        <v>37</v>
      </c>
      <c r="AX128" s="13" t="s">
        <v>84</v>
      </c>
      <c r="AY128" s="207" t="s">
        <v>237</v>
      </c>
    </row>
    <row r="129" spans="1:65" s="2" customFormat="1" ht="16.5" customHeight="1">
      <c r="A129" s="36"/>
      <c r="B129" s="37"/>
      <c r="C129" s="177" t="s">
        <v>136</v>
      </c>
      <c r="D129" s="177" t="s">
        <v>239</v>
      </c>
      <c r="E129" s="178" t="s">
        <v>295</v>
      </c>
      <c r="F129" s="179" t="s">
        <v>296</v>
      </c>
      <c r="G129" s="180" t="s">
        <v>92</v>
      </c>
      <c r="H129" s="181">
        <v>46.8</v>
      </c>
      <c r="I129" s="182"/>
      <c r="J129" s="183">
        <f>ROUND(I129*H129,2)</f>
        <v>0</v>
      </c>
      <c r="K129" s="179" t="s">
        <v>242</v>
      </c>
      <c r="L129" s="41"/>
      <c r="M129" s="184" t="s">
        <v>19</v>
      </c>
      <c r="N129" s="185" t="s">
        <v>47</v>
      </c>
      <c r="O129" s="66"/>
      <c r="P129" s="186">
        <f>O129*H129</f>
        <v>0</v>
      </c>
      <c r="Q129" s="186">
        <v>0</v>
      </c>
      <c r="R129" s="186">
        <f>Q129*H129</f>
        <v>0</v>
      </c>
      <c r="S129" s="186">
        <v>0.0008</v>
      </c>
      <c r="T129" s="187">
        <f>S129*H129</f>
        <v>0.03744</v>
      </c>
      <c r="U129" s="36"/>
      <c r="V129" s="36"/>
      <c r="W129" s="36"/>
      <c r="X129" s="36"/>
      <c r="Y129" s="36"/>
      <c r="Z129" s="36"/>
      <c r="AA129" s="36"/>
      <c r="AB129" s="36"/>
      <c r="AC129" s="36"/>
      <c r="AD129" s="36"/>
      <c r="AE129" s="36"/>
      <c r="AR129" s="188" t="s">
        <v>173</v>
      </c>
      <c r="AT129" s="188" t="s">
        <v>239</v>
      </c>
      <c r="AU129" s="188" t="s">
        <v>86</v>
      </c>
      <c r="AY129" s="19" t="s">
        <v>237</v>
      </c>
      <c r="BE129" s="189">
        <f>IF(N129="základní",J129,0)</f>
        <v>0</v>
      </c>
      <c r="BF129" s="189">
        <f>IF(N129="snížená",J129,0)</f>
        <v>0</v>
      </c>
      <c r="BG129" s="189">
        <f>IF(N129="zákl. přenesená",J129,0)</f>
        <v>0</v>
      </c>
      <c r="BH129" s="189">
        <f>IF(N129="sníž. přenesená",J129,0)</f>
        <v>0</v>
      </c>
      <c r="BI129" s="189">
        <f>IF(N129="nulová",J129,0)</f>
        <v>0</v>
      </c>
      <c r="BJ129" s="19" t="s">
        <v>84</v>
      </c>
      <c r="BK129" s="189">
        <f>ROUND(I129*H129,2)</f>
        <v>0</v>
      </c>
      <c r="BL129" s="19" t="s">
        <v>173</v>
      </c>
      <c r="BM129" s="188" t="s">
        <v>297</v>
      </c>
    </row>
    <row r="130" spans="1:47" s="2" customFormat="1" ht="12">
      <c r="A130" s="36"/>
      <c r="B130" s="37"/>
      <c r="C130" s="38"/>
      <c r="D130" s="190" t="s">
        <v>244</v>
      </c>
      <c r="E130" s="38"/>
      <c r="F130" s="191" t="s">
        <v>298</v>
      </c>
      <c r="G130" s="38"/>
      <c r="H130" s="38"/>
      <c r="I130" s="192"/>
      <c r="J130" s="38"/>
      <c r="K130" s="38"/>
      <c r="L130" s="41"/>
      <c r="M130" s="193"/>
      <c r="N130" s="194"/>
      <c r="O130" s="66"/>
      <c r="P130" s="66"/>
      <c r="Q130" s="66"/>
      <c r="R130" s="66"/>
      <c r="S130" s="66"/>
      <c r="T130" s="67"/>
      <c r="U130" s="36"/>
      <c r="V130" s="36"/>
      <c r="W130" s="36"/>
      <c r="X130" s="36"/>
      <c r="Y130" s="36"/>
      <c r="Z130" s="36"/>
      <c r="AA130" s="36"/>
      <c r="AB130" s="36"/>
      <c r="AC130" s="36"/>
      <c r="AD130" s="36"/>
      <c r="AE130" s="36"/>
      <c r="AT130" s="19" t="s">
        <v>244</v>
      </c>
      <c r="AU130" s="19" t="s">
        <v>86</v>
      </c>
    </row>
    <row r="131" spans="1:47" s="2" customFormat="1" ht="12">
      <c r="A131" s="36"/>
      <c r="B131" s="37"/>
      <c r="C131" s="38"/>
      <c r="D131" s="195" t="s">
        <v>246</v>
      </c>
      <c r="E131" s="38"/>
      <c r="F131" s="196" t="s">
        <v>299</v>
      </c>
      <c r="G131" s="38"/>
      <c r="H131" s="38"/>
      <c r="I131" s="192"/>
      <c r="J131" s="38"/>
      <c r="K131" s="38"/>
      <c r="L131" s="41"/>
      <c r="M131" s="193"/>
      <c r="N131" s="194"/>
      <c r="O131" s="66"/>
      <c r="P131" s="66"/>
      <c r="Q131" s="66"/>
      <c r="R131" s="66"/>
      <c r="S131" s="66"/>
      <c r="T131" s="67"/>
      <c r="U131" s="36"/>
      <c r="V131" s="36"/>
      <c r="W131" s="36"/>
      <c r="X131" s="36"/>
      <c r="Y131" s="36"/>
      <c r="Z131" s="36"/>
      <c r="AA131" s="36"/>
      <c r="AB131" s="36"/>
      <c r="AC131" s="36"/>
      <c r="AD131" s="36"/>
      <c r="AE131" s="36"/>
      <c r="AT131" s="19" t="s">
        <v>246</v>
      </c>
      <c r="AU131" s="19" t="s">
        <v>86</v>
      </c>
    </row>
    <row r="132" spans="1:47" s="2" customFormat="1" ht="38.4">
      <c r="A132" s="36"/>
      <c r="B132" s="37"/>
      <c r="C132" s="38"/>
      <c r="D132" s="190" t="s">
        <v>300</v>
      </c>
      <c r="E132" s="38"/>
      <c r="F132" s="208" t="s">
        <v>301</v>
      </c>
      <c r="G132" s="38"/>
      <c r="H132" s="38"/>
      <c r="I132" s="192"/>
      <c r="J132" s="38"/>
      <c r="K132" s="38"/>
      <c r="L132" s="41"/>
      <c r="M132" s="193"/>
      <c r="N132" s="194"/>
      <c r="O132" s="66"/>
      <c r="P132" s="66"/>
      <c r="Q132" s="66"/>
      <c r="R132" s="66"/>
      <c r="S132" s="66"/>
      <c r="T132" s="67"/>
      <c r="U132" s="36"/>
      <c r="V132" s="36"/>
      <c r="W132" s="36"/>
      <c r="X132" s="36"/>
      <c r="Y132" s="36"/>
      <c r="Z132" s="36"/>
      <c r="AA132" s="36"/>
      <c r="AB132" s="36"/>
      <c r="AC132" s="36"/>
      <c r="AD132" s="36"/>
      <c r="AE132" s="36"/>
      <c r="AT132" s="19" t="s">
        <v>300</v>
      </c>
      <c r="AU132" s="19" t="s">
        <v>86</v>
      </c>
    </row>
    <row r="133" spans="2:51" s="13" customFormat="1" ht="12">
      <c r="B133" s="197"/>
      <c r="C133" s="198"/>
      <c r="D133" s="190" t="s">
        <v>248</v>
      </c>
      <c r="E133" s="199" t="s">
        <v>19</v>
      </c>
      <c r="F133" s="200" t="s">
        <v>94</v>
      </c>
      <c r="G133" s="198"/>
      <c r="H133" s="201">
        <v>46.8</v>
      </c>
      <c r="I133" s="202"/>
      <c r="J133" s="198"/>
      <c r="K133" s="198"/>
      <c r="L133" s="203"/>
      <c r="M133" s="204"/>
      <c r="N133" s="205"/>
      <c r="O133" s="205"/>
      <c r="P133" s="205"/>
      <c r="Q133" s="205"/>
      <c r="R133" s="205"/>
      <c r="S133" s="205"/>
      <c r="T133" s="206"/>
      <c r="AT133" s="207" t="s">
        <v>248</v>
      </c>
      <c r="AU133" s="207" t="s">
        <v>86</v>
      </c>
      <c r="AV133" s="13" t="s">
        <v>86</v>
      </c>
      <c r="AW133" s="13" t="s">
        <v>37</v>
      </c>
      <c r="AX133" s="13" t="s">
        <v>84</v>
      </c>
      <c r="AY133" s="207" t="s">
        <v>237</v>
      </c>
    </row>
    <row r="134" spans="1:65" s="2" customFormat="1" ht="16.5" customHeight="1">
      <c r="A134" s="36"/>
      <c r="B134" s="37"/>
      <c r="C134" s="177" t="s">
        <v>302</v>
      </c>
      <c r="D134" s="177" t="s">
        <v>239</v>
      </c>
      <c r="E134" s="178" t="s">
        <v>303</v>
      </c>
      <c r="F134" s="179" t="s">
        <v>304</v>
      </c>
      <c r="G134" s="180" t="s">
        <v>120</v>
      </c>
      <c r="H134" s="181">
        <v>12.743</v>
      </c>
      <c r="I134" s="182"/>
      <c r="J134" s="183">
        <f>ROUND(I134*H134,2)</f>
        <v>0</v>
      </c>
      <c r="K134" s="179" t="s">
        <v>242</v>
      </c>
      <c r="L134" s="41"/>
      <c r="M134" s="184" t="s">
        <v>19</v>
      </c>
      <c r="N134" s="185" t="s">
        <v>47</v>
      </c>
      <c r="O134" s="66"/>
      <c r="P134" s="186">
        <f>O134*H134</f>
        <v>0</v>
      </c>
      <c r="Q134" s="186">
        <v>0</v>
      </c>
      <c r="R134" s="186">
        <f>Q134*H134</f>
        <v>0</v>
      </c>
      <c r="S134" s="186">
        <v>1.8</v>
      </c>
      <c r="T134" s="187">
        <f>S134*H134</f>
        <v>22.9374</v>
      </c>
      <c r="U134" s="36"/>
      <c r="V134" s="36"/>
      <c r="W134" s="36"/>
      <c r="X134" s="36"/>
      <c r="Y134" s="36"/>
      <c r="Z134" s="36"/>
      <c r="AA134" s="36"/>
      <c r="AB134" s="36"/>
      <c r="AC134" s="36"/>
      <c r="AD134" s="36"/>
      <c r="AE134" s="36"/>
      <c r="AR134" s="188" t="s">
        <v>173</v>
      </c>
      <c r="AT134" s="188" t="s">
        <v>239</v>
      </c>
      <c r="AU134" s="188" t="s">
        <v>86</v>
      </c>
      <c r="AY134" s="19" t="s">
        <v>237</v>
      </c>
      <c r="BE134" s="189">
        <f>IF(N134="základní",J134,0)</f>
        <v>0</v>
      </c>
      <c r="BF134" s="189">
        <f>IF(N134="snížená",J134,0)</f>
        <v>0</v>
      </c>
      <c r="BG134" s="189">
        <f>IF(N134="zákl. přenesená",J134,0)</f>
        <v>0</v>
      </c>
      <c r="BH134" s="189">
        <f>IF(N134="sníž. přenesená",J134,0)</f>
        <v>0</v>
      </c>
      <c r="BI134" s="189">
        <f>IF(N134="nulová",J134,0)</f>
        <v>0</v>
      </c>
      <c r="BJ134" s="19" t="s">
        <v>84</v>
      </c>
      <c r="BK134" s="189">
        <f>ROUND(I134*H134,2)</f>
        <v>0</v>
      </c>
      <c r="BL134" s="19" t="s">
        <v>173</v>
      </c>
      <c r="BM134" s="188" t="s">
        <v>305</v>
      </c>
    </row>
    <row r="135" spans="1:47" s="2" customFormat="1" ht="19.2">
      <c r="A135" s="36"/>
      <c r="B135" s="37"/>
      <c r="C135" s="38"/>
      <c r="D135" s="190" t="s">
        <v>244</v>
      </c>
      <c r="E135" s="38"/>
      <c r="F135" s="191" t="s">
        <v>306</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9" t="s">
        <v>244</v>
      </c>
      <c r="AU135" s="19" t="s">
        <v>86</v>
      </c>
    </row>
    <row r="136" spans="1:47" s="2" customFormat="1" ht="12">
      <c r="A136" s="36"/>
      <c r="B136" s="37"/>
      <c r="C136" s="38"/>
      <c r="D136" s="195" t="s">
        <v>246</v>
      </c>
      <c r="E136" s="38"/>
      <c r="F136" s="196" t="s">
        <v>307</v>
      </c>
      <c r="G136" s="38"/>
      <c r="H136" s="38"/>
      <c r="I136" s="192"/>
      <c r="J136" s="38"/>
      <c r="K136" s="38"/>
      <c r="L136" s="41"/>
      <c r="M136" s="193"/>
      <c r="N136" s="194"/>
      <c r="O136" s="66"/>
      <c r="P136" s="66"/>
      <c r="Q136" s="66"/>
      <c r="R136" s="66"/>
      <c r="S136" s="66"/>
      <c r="T136" s="67"/>
      <c r="U136" s="36"/>
      <c r="V136" s="36"/>
      <c r="W136" s="36"/>
      <c r="X136" s="36"/>
      <c r="Y136" s="36"/>
      <c r="Z136" s="36"/>
      <c r="AA136" s="36"/>
      <c r="AB136" s="36"/>
      <c r="AC136" s="36"/>
      <c r="AD136" s="36"/>
      <c r="AE136" s="36"/>
      <c r="AT136" s="19" t="s">
        <v>246</v>
      </c>
      <c r="AU136" s="19" t="s">
        <v>86</v>
      </c>
    </row>
    <row r="137" spans="2:51" s="14" customFormat="1" ht="12">
      <c r="B137" s="209"/>
      <c r="C137" s="210"/>
      <c r="D137" s="190" t="s">
        <v>248</v>
      </c>
      <c r="E137" s="211" t="s">
        <v>19</v>
      </c>
      <c r="F137" s="212" t="s">
        <v>308</v>
      </c>
      <c r="G137" s="210"/>
      <c r="H137" s="211" t="s">
        <v>19</v>
      </c>
      <c r="I137" s="213"/>
      <c r="J137" s="210"/>
      <c r="K137" s="210"/>
      <c r="L137" s="214"/>
      <c r="M137" s="215"/>
      <c r="N137" s="216"/>
      <c r="O137" s="216"/>
      <c r="P137" s="216"/>
      <c r="Q137" s="216"/>
      <c r="R137" s="216"/>
      <c r="S137" s="216"/>
      <c r="T137" s="217"/>
      <c r="AT137" s="218" t="s">
        <v>248</v>
      </c>
      <c r="AU137" s="218" t="s">
        <v>86</v>
      </c>
      <c r="AV137" s="14" t="s">
        <v>84</v>
      </c>
      <c r="AW137" s="14" t="s">
        <v>37</v>
      </c>
      <c r="AX137" s="14" t="s">
        <v>76</v>
      </c>
      <c r="AY137" s="218" t="s">
        <v>237</v>
      </c>
    </row>
    <row r="138" spans="2:51" s="13" customFormat="1" ht="12">
      <c r="B138" s="197"/>
      <c r="C138" s="198"/>
      <c r="D138" s="190" t="s">
        <v>248</v>
      </c>
      <c r="E138" s="199" t="s">
        <v>185</v>
      </c>
      <c r="F138" s="200" t="s">
        <v>309</v>
      </c>
      <c r="G138" s="198"/>
      <c r="H138" s="201">
        <v>42.475</v>
      </c>
      <c r="I138" s="202"/>
      <c r="J138" s="198"/>
      <c r="K138" s="198"/>
      <c r="L138" s="203"/>
      <c r="M138" s="204"/>
      <c r="N138" s="205"/>
      <c r="O138" s="205"/>
      <c r="P138" s="205"/>
      <c r="Q138" s="205"/>
      <c r="R138" s="205"/>
      <c r="S138" s="205"/>
      <c r="T138" s="206"/>
      <c r="AT138" s="207" t="s">
        <v>248</v>
      </c>
      <c r="AU138" s="207" t="s">
        <v>86</v>
      </c>
      <c r="AV138" s="13" t="s">
        <v>86</v>
      </c>
      <c r="AW138" s="13" t="s">
        <v>37</v>
      </c>
      <c r="AX138" s="13" t="s">
        <v>76</v>
      </c>
      <c r="AY138" s="207" t="s">
        <v>237</v>
      </c>
    </row>
    <row r="139" spans="2:51" s="13" customFormat="1" ht="12">
      <c r="B139" s="197"/>
      <c r="C139" s="198"/>
      <c r="D139" s="190" t="s">
        <v>248</v>
      </c>
      <c r="E139" s="199" t="s">
        <v>19</v>
      </c>
      <c r="F139" s="200" t="s">
        <v>310</v>
      </c>
      <c r="G139" s="198"/>
      <c r="H139" s="201">
        <v>12.743</v>
      </c>
      <c r="I139" s="202"/>
      <c r="J139" s="198"/>
      <c r="K139" s="198"/>
      <c r="L139" s="203"/>
      <c r="M139" s="204"/>
      <c r="N139" s="205"/>
      <c r="O139" s="205"/>
      <c r="P139" s="205"/>
      <c r="Q139" s="205"/>
      <c r="R139" s="205"/>
      <c r="S139" s="205"/>
      <c r="T139" s="206"/>
      <c r="AT139" s="207" t="s">
        <v>248</v>
      </c>
      <c r="AU139" s="207" t="s">
        <v>86</v>
      </c>
      <c r="AV139" s="13" t="s">
        <v>86</v>
      </c>
      <c r="AW139" s="13" t="s">
        <v>37</v>
      </c>
      <c r="AX139" s="13" t="s">
        <v>84</v>
      </c>
      <c r="AY139" s="207" t="s">
        <v>237</v>
      </c>
    </row>
    <row r="140" spans="1:65" s="2" customFormat="1" ht="16.5" customHeight="1">
      <c r="A140" s="36"/>
      <c r="B140" s="37"/>
      <c r="C140" s="177" t="s">
        <v>311</v>
      </c>
      <c r="D140" s="177" t="s">
        <v>239</v>
      </c>
      <c r="E140" s="178" t="s">
        <v>312</v>
      </c>
      <c r="F140" s="179" t="s">
        <v>313</v>
      </c>
      <c r="G140" s="180" t="s">
        <v>120</v>
      </c>
      <c r="H140" s="181">
        <v>11.468</v>
      </c>
      <c r="I140" s="182"/>
      <c r="J140" s="183">
        <f>ROUND(I140*H140,2)</f>
        <v>0</v>
      </c>
      <c r="K140" s="179" t="s">
        <v>242</v>
      </c>
      <c r="L140" s="41"/>
      <c r="M140" s="184" t="s">
        <v>19</v>
      </c>
      <c r="N140" s="185" t="s">
        <v>47</v>
      </c>
      <c r="O140" s="66"/>
      <c r="P140" s="186">
        <f>O140*H140</f>
        <v>0</v>
      </c>
      <c r="Q140" s="186">
        <v>0.4</v>
      </c>
      <c r="R140" s="186">
        <f>Q140*H140</f>
        <v>4.5872</v>
      </c>
      <c r="S140" s="186">
        <v>0</v>
      </c>
      <c r="T140" s="187">
        <f>S140*H140</f>
        <v>0</v>
      </c>
      <c r="U140" s="36"/>
      <c r="V140" s="36"/>
      <c r="W140" s="36"/>
      <c r="X140" s="36"/>
      <c r="Y140" s="36"/>
      <c r="Z140" s="36"/>
      <c r="AA140" s="36"/>
      <c r="AB140" s="36"/>
      <c r="AC140" s="36"/>
      <c r="AD140" s="36"/>
      <c r="AE140" s="36"/>
      <c r="AR140" s="188" t="s">
        <v>173</v>
      </c>
      <c r="AT140" s="188" t="s">
        <v>239</v>
      </c>
      <c r="AU140" s="188" t="s">
        <v>86</v>
      </c>
      <c r="AY140" s="19" t="s">
        <v>237</v>
      </c>
      <c r="BE140" s="189">
        <f>IF(N140="základní",J140,0)</f>
        <v>0</v>
      </c>
      <c r="BF140" s="189">
        <f>IF(N140="snížená",J140,0)</f>
        <v>0</v>
      </c>
      <c r="BG140" s="189">
        <f>IF(N140="zákl. přenesená",J140,0)</f>
        <v>0</v>
      </c>
      <c r="BH140" s="189">
        <f>IF(N140="sníž. přenesená",J140,0)</f>
        <v>0</v>
      </c>
      <c r="BI140" s="189">
        <f>IF(N140="nulová",J140,0)</f>
        <v>0</v>
      </c>
      <c r="BJ140" s="19" t="s">
        <v>84</v>
      </c>
      <c r="BK140" s="189">
        <f>ROUND(I140*H140,2)</f>
        <v>0</v>
      </c>
      <c r="BL140" s="19" t="s">
        <v>173</v>
      </c>
      <c r="BM140" s="188" t="s">
        <v>314</v>
      </c>
    </row>
    <row r="141" spans="1:47" s="2" customFormat="1" ht="19.2">
      <c r="A141" s="36"/>
      <c r="B141" s="37"/>
      <c r="C141" s="38"/>
      <c r="D141" s="190" t="s">
        <v>244</v>
      </c>
      <c r="E141" s="38"/>
      <c r="F141" s="191" t="s">
        <v>315</v>
      </c>
      <c r="G141" s="38"/>
      <c r="H141" s="38"/>
      <c r="I141" s="192"/>
      <c r="J141" s="38"/>
      <c r="K141" s="38"/>
      <c r="L141" s="41"/>
      <c r="M141" s="193"/>
      <c r="N141" s="194"/>
      <c r="O141" s="66"/>
      <c r="P141" s="66"/>
      <c r="Q141" s="66"/>
      <c r="R141" s="66"/>
      <c r="S141" s="66"/>
      <c r="T141" s="67"/>
      <c r="U141" s="36"/>
      <c r="V141" s="36"/>
      <c r="W141" s="36"/>
      <c r="X141" s="36"/>
      <c r="Y141" s="36"/>
      <c r="Z141" s="36"/>
      <c r="AA141" s="36"/>
      <c r="AB141" s="36"/>
      <c r="AC141" s="36"/>
      <c r="AD141" s="36"/>
      <c r="AE141" s="36"/>
      <c r="AT141" s="19" t="s">
        <v>244</v>
      </c>
      <c r="AU141" s="19" t="s">
        <v>86</v>
      </c>
    </row>
    <row r="142" spans="1:47" s="2" customFormat="1" ht="12">
      <c r="A142" s="36"/>
      <c r="B142" s="37"/>
      <c r="C142" s="38"/>
      <c r="D142" s="195" t="s">
        <v>246</v>
      </c>
      <c r="E142" s="38"/>
      <c r="F142" s="196" t="s">
        <v>316</v>
      </c>
      <c r="G142" s="38"/>
      <c r="H142" s="38"/>
      <c r="I142" s="192"/>
      <c r="J142" s="38"/>
      <c r="K142" s="38"/>
      <c r="L142" s="41"/>
      <c r="M142" s="193"/>
      <c r="N142" s="194"/>
      <c r="O142" s="66"/>
      <c r="P142" s="66"/>
      <c r="Q142" s="66"/>
      <c r="R142" s="66"/>
      <c r="S142" s="66"/>
      <c r="T142" s="67"/>
      <c r="U142" s="36"/>
      <c r="V142" s="36"/>
      <c r="W142" s="36"/>
      <c r="X142" s="36"/>
      <c r="Y142" s="36"/>
      <c r="Z142" s="36"/>
      <c r="AA142" s="36"/>
      <c r="AB142" s="36"/>
      <c r="AC142" s="36"/>
      <c r="AD142" s="36"/>
      <c r="AE142" s="36"/>
      <c r="AT142" s="19" t="s">
        <v>246</v>
      </c>
      <c r="AU142" s="19" t="s">
        <v>86</v>
      </c>
    </row>
    <row r="143" spans="2:51" s="13" customFormat="1" ht="12">
      <c r="B143" s="197"/>
      <c r="C143" s="198"/>
      <c r="D143" s="190" t="s">
        <v>248</v>
      </c>
      <c r="E143" s="199" t="s">
        <v>19</v>
      </c>
      <c r="F143" s="200" t="s">
        <v>317</v>
      </c>
      <c r="G143" s="198"/>
      <c r="H143" s="201">
        <v>11.468</v>
      </c>
      <c r="I143" s="202"/>
      <c r="J143" s="198"/>
      <c r="K143" s="198"/>
      <c r="L143" s="203"/>
      <c r="M143" s="204"/>
      <c r="N143" s="205"/>
      <c r="O143" s="205"/>
      <c r="P143" s="205"/>
      <c r="Q143" s="205"/>
      <c r="R143" s="205"/>
      <c r="S143" s="205"/>
      <c r="T143" s="206"/>
      <c r="AT143" s="207" t="s">
        <v>248</v>
      </c>
      <c r="AU143" s="207" t="s">
        <v>86</v>
      </c>
      <c r="AV143" s="13" t="s">
        <v>86</v>
      </c>
      <c r="AW143" s="13" t="s">
        <v>37</v>
      </c>
      <c r="AX143" s="13" t="s">
        <v>84</v>
      </c>
      <c r="AY143" s="207" t="s">
        <v>237</v>
      </c>
    </row>
    <row r="144" spans="1:65" s="2" customFormat="1" ht="16.5" customHeight="1">
      <c r="A144" s="36"/>
      <c r="B144" s="37"/>
      <c r="C144" s="177" t="s">
        <v>318</v>
      </c>
      <c r="D144" s="177" t="s">
        <v>239</v>
      </c>
      <c r="E144" s="178" t="s">
        <v>319</v>
      </c>
      <c r="F144" s="179" t="s">
        <v>320</v>
      </c>
      <c r="G144" s="180" t="s">
        <v>120</v>
      </c>
      <c r="H144" s="181">
        <v>12.743</v>
      </c>
      <c r="I144" s="182"/>
      <c r="J144" s="183">
        <f>ROUND(I144*H144,2)</f>
        <v>0</v>
      </c>
      <c r="K144" s="179" t="s">
        <v>242</v>
      </c>
      <c r="L144" s="41"/>
      <c r="M144" s="184" t="s">
        <v>19</v>
      </c>
      <c r="N144" s="185" t="s">
        <v>47</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173</v>
      </c>
      <c r="AT144" s="188" t="s">
        <v>239</v>
      </c>
      <c r="AU144" s="188" t="s">
        <v>86</v>
      </c>
      <c r="AY144" s="19" t="s">
        <v>237</v>
      </c>
      <c r="BE144" s="189">
        <f>IF(N144="základní",J144,0)</f>
        <v>0</v>
      </c>
      <c r="BF144" s="189">
        <f>IF(N144="snížená",J144,0)</f>
        <v>0</v>
      </c>
      <c r="BG144" s="189">
        <f>IF(N144="zákl. přenesená",J144,0)</f>
        <v>0</v>
      </c>
      <c r="BH144" s="189">
        <f>IF(N144="sníž. přenesená",J144,0)</f>
        <v>0</v>
      </c>
      <c r="BI144" s="189">
        <f>IF(N144="nulová",J144,0)</f>
        <v>0</v>
      </c>
      <c r="BJ144" s="19" t="s">
        <v>84</v>
      </c>
      <c r="BK144" s="189">
        <f>ROUND(I144*H144,2)</f>
        <v>0</v>
      </c>
      <c r="BL144" s="19" t="s">
        <v>173</v>
      </c>
      <c r="BM144" s="188" t="s">
        <v>321</v>
      </c>
    </row>
    <row r="145" spans="1:47" s="2" customFormat="1" ht="19.2">
      <c r="A145" s="36"/>
      <c r="B145" s="37"/>
      <c r="C145" s="38"/>
      <c r="D145" s="190" t="s">
        <v>244</v>
      </c>
      <c r="E145" s="38"/>
      <c r="F145" s="191" t="s">
        <v>322</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9" t="s">
        <v>244</v>
      </c>
      <c r="AU145" s="19" t="s">
        <v>86</v>
      </c>
    </row>
    <row r="146" spans="1:47" s="2" customFormat="1" ht="12">
      <c r="A146" s="36"/>
      <c r="B146" s="37"/>
      <c r="C146" s="38"/>
      <c r="D146" s="195" t="s">
        <v>246</v>
      </c>
      <c r="E146" s="38"/>
      <c r="F146" s="196" t="s">
        <v>323</v>
      </c>
      <c r="G146" s="38"/>
      <c r="H146" s="38"/>
      <c r="I146" s="192"/>
      <c r="J146" s="38"/>
      <c r="K146" s="38"/>
      <c r="L146" s="41"/>
      <c r="M146" s="193"/>
      <c r="N146" s="194"/>
      <c r="O146" s="66"/>
      <c r="P146" s="66"/>
      <c r="Q146" s="66"/>
      <c r="R146" s="66"/>
      <c r="S146" s="66"/>
      <c r="T146" s="67"/>
      <c r="U146" s="36"/>
      <c r="V146" s="36"/>
      <c r="W146" s="36"/>
      <c r="X146" s="36"/>
      <c r="Y146" s="36"/>
      <c r="Z146" s="36"/>
      <c r="AA146" s="36"/>
      <c r="AB146" s="36"/>
      <c r="AC146" s="36"/>
      <c r="AD146" s="36"/>
      <c r="AE146" s="36"/>
      <c r="AT146" s="19" t="s">
        <v>246</v>
      </c>
      <c r="AU146" s="19" t="s">
        <v>86</v>
      </c>
    </row>
    <row r="147" spans="2:51" s="13" customFormat="1" ht="12">
      <c r="B147" s="197"/>
      <c r="C147" s="198"/>
      <c r="D147" s="190" t="s">
        <v>248</v>
      </c>
      <c r="E147" s="199" t="s">
        <v>19</v>
      </c>
      <c r="F147" s="200" t="s">
        <v>324</v>
      </c>
      <c r="G147" s="198"/>
      <c r="H147" s="201">
        <v>12.743</v>
      </c>
      <c r="I147" s="202"/>
      <c r="J147" s="198"/>
      <c r="K147" s="198"/>
      <c r="L147" s="203"/>
      <c r="M147" s="204"/>
      <c r="N147" s="205"/>
      <c r="O147" s="205"/>
      <c r="P147" s="205"/>
      <c r="Q147" s="205"/>
      <c r="R147" s="205"/>
      <c r="S147" s="205"/>
      <c r="T147" s="206"/>
      <c r="AT147" s="207" t="s">
        <v>248</v>
      </c>
      <c r="AU147" s="207" t="s">
        <v>86</v>
      </c>
      <c r="AV147" s="13" t="s">
        <v>86</v>
      </c>
      <c r="AW147" s="13" t="s">
        <v>37</v>
      </c>
      <c r="AX147" s="13" t="s">
        <v>84</v>
      </c>
      <c r="AY147" s="207" t="s">
        <v>237</v>
      </c>
    </row>
    <row r="148" spans="1:65" s="2" customFormat="1" ht="16.5" customHeight="1">
      <c r="A148" s="36"/>
      <c r="B148" s="37"/>
      <c r="C148" s="177" t="s">
        <v>325</v>
      </c>
      <c r="D148" s="177" t="s">
        <v>239</v>
      </c>
      <c r="E148" s="178" t="s">
        <v>326</v>
      </c>
      <c r="F148" s="179" t="s">
        <v>327</v>
      </c>
      <c r="G148" s="180" t="s">
        <v>120</v>
      </c>
      <c r="H148" s="181">
        <v>11.468</v>
      </c>
      <c r="I148" s="182"/>
      <c r="J148" s="183">
        <f>ROUND(I148*H148,2)</f>
        <v>0</v>
      </c>
      <c r="K148" s="179" t="s">
        <v>242</v>
      </c>
      <c r="L148" s="41"/>
      <c r="M148" s="184" t="s">
        <v>19</v>
      </c>
      <c r="N148" s="185" t="s">
        <v>47</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173</v>
      </c>
      <c r="AT148" s="188" t="s">
        <v>239</v>
      </c>
      <c r="AU148" s="188" t="s">
        <v>86</v>
      </c>
      <c r="AY148" s="19" t="s">
        <v>237</v>
      </c>
      <c r="BE148" s="189">
        <f>IF(N148="základní",J148,0)</f>
        <v>0</v>
      </c>
      <c r="BF148" s="189">
        <f>IF(N148="snížená",J148,0)</f>
        <v>0</v>
      </c>
      <c r="BG148" s="189">
        <f>IF(N148="zákl. přenesená",J148,0)</f>
        <v>0</v>
      </c>
      <c r="BH148" s="189">
        <f>IF(N148="sníž. přenesená",J148,0)</f>
        <v>0</v>
      </c>
      <c r="BI148" s="189">
        <f>IF(N148="nulová",J148,0)</f>
        <v>0</v>
      </c>
      <c r="BJ148" s="19" t="s">
        <v>84</v>
      </c>
      <c r="BK148" s="189">
        <f>ROUND(I148*H148,2)</f>
        <v>0</v>
      </c>
      <c r="BL148" s="19" t="s">
        <v>173</v>
      </c>
      <c r="BM148" s="188" t="s">
        <v>328</v>
      </c>
    </row>
    <row r="149" spans="1:47" s="2" customFormat="1" ht="12">
      <c r="A149" s="36"/>
      <c r="B149" s="37"/>
      <c r="C149" s="38"/>
      <c r="D149" s="190" t="s">
        <v>244</v>
      </c>
      <c r="E149" s="38"/>
      <c r="F149" s="191" t="s">
        <v>329</v>
      </c>
      <c r="G149" s="38"/>
      <c r="H149" s="38"/>
      <c r="I149" s="192"/>
      <c r="J149" s="38"/>
      <c r="K149" s="38"/>
      <c r="L149" s="41"/>
      <c r="M149" s="193"/>
      <c r="N149" s="194"/>
      <c r="O149" s="66"/>
      <c r="P149" s="66"/>
      <c r="Q149" s="66"/>
      <c r="R149" s="66"/>
      <c r="S149" s="66"/>
      <c r="T149" s="67"/>
      <c r="U149" s="36"/>
      <c r="V149" s="36"/>
      <c r="W149" s="36"/>
      <c r="X149" s="36"/>
      <c r="Y149" s="36"/>
      <c r="Z149" s="36"/>
      <c r="AA149" s="36"/>
      <c r="AB149" s="36"/>
      <c r="AC149" s="36"/>
      <c r="AD149" s="36"/>
      <c r="AE149" s="36"/>
      <c r="AT149" s="19" t="s">
        <v>244</v>
      </c>
      <c r="AU149" s="19" t="s">
        <v>86</v>
      </c>
    </row>
    <row r="150" spans="1:47" s="2" customFormat="1" ht="12">
      <c r="A150" s="36"/>
      <c r="B150" s="37"/>
      <c r="C150" s="38"/>
      <c r="D150" s="195" t="s">
        <v>246</v>
      </c>
      <c r="E150" s="38"/>
      <c r="F150" s="196" t="s">
        <v>330</v>
      </c>
      <c r="G150" s="38"/>
      <c r="H150" s="38"/>
      <c r="I150" s="192"/>
      <c r="J150" s="38"/>
      <c r="K150" s="38"/>
      <c r="L150" s="41"/>
      <c r="M150" s="193"/>
      <c r="N150" s="194"/>
      <c r="O150" s="66"/>
      <c r="P150" s="66"/>
      <c r="Q150" s="66"/>
      <c r="R150" s="66"/>
      <c r="S150" s="66"/>
      <c r="T150" s="67"/>
      <c r="U150" s="36"/>
      <c r="V150" s="36"/>
      <c r="W150" s="36"/>
      <c r="X150" s="36"/>
      <c r="Y150" s="36"/>
      <c r="Z150" s="36"/>
      <c r="AA150" s="36"/>
      <c r="AB150" s="36"/>
      <c r="AC150" s="36"/>
      <c r="AD150" s="36"/>
      <c r="AE150" s="36"/>
      <c r="AT150" s="19" t="s">
        <v>246</v>
      </c>
      <c r="AU150" s="19" t="s">
        <v>86</v>
      </c>
    </row>
    <row r="151" spans="2:51" s="13" customFormat="1" ht="12">
      <c r="B151" s="197"/>
      <c r="C151" s="198"/>
      <c r="D151" s="190" t="s">
        <v>248</v>
      </c>
      <c r="E151" s="199" t="s">
        <v>19</v>
      </c>
      <c r="F151" s="200" t="s">
        <v>317</v>
      </c>
      <c r="G151" s="198"/>
      <c r="H151" s="201">
        <v>11.468</v>
      </c>
      <c r="I151" s="202"/>
      <c r="J151" s="198"/>
      <c r="K151" s="198"/>
      <c r="L151" s="203"/>
      <c r="M151" s="204"/>
      <c r="N151" s="205"/>
      <c r="O151" s="205"/>
      <c r="P151" s="205"/>
      <c r="Q151" s="205"/>
      <c r="R151" s="205"/>
      <c r="S151" s="205"/>
      <c r="T151" s="206"/>
      <c r="AT151" s="207" t="s">
        <v>248</v>
      </c>
      <c r="AU151" s="207" t="s">
        <v>86</v>
      </c>
      <c r="AV151" s="13" t="s">
        <v>86</v>
      </c>
      <c r="AW151" s="13" t="s">
        <v>37</v>
      </c>
      <c r="AX151" s="13" t="s">
        <v>84</v>
      </c>
      <c r="AY151" s="207" t="s">
        <v>237</v>
      </c>
    </row>
    <row r="152" spans="1:65" s="2" customFormat="1" ht="21.75" customHeight="1">
      <c r="A152" s="36"/>
      <c r="B152" s="37"/>
      <c r="C152" s="177" t="s">
        <v>331</v>
      </c>
      <c r="D152" s="177" t="s">
        <v>239</v>
      </c>
      <c r="E152" s="178" t="s">
        <v>332</v>
      </c>
      <c r="F152" s="179" t="s">
        <v>333</v>
      </c>
      <c r="G152" s="180" t="s">
        <v>120</v>
      </c>
      <c r="H152" s="181">
        <v>11.468</v>
      </c>
      <c r="I152" s="182"/>
      <c r="J152" s="183">
        <f>ROUND(I152*H152,2)</f>
        <v>0</v>
      </c>
      <c r="K152" s="179" t="s">
        <v>242</v>
      </c>
      <c r="L152" s="41"/>
      <c r="M152" s="184" t="s">
        <v>19</v>
      </c>
      <c r="N152" s="185" t="s">
        <v>47</v>
      </c>
      <c r="O152" s="66"/>
      <c r="P152" s="186">
        <f>O152*H152</f>
        <v>0</v>
      </c>
      <c r="Q152" s="186">
        <v>0</v>
      </c>
      <c r="R152" s="186">
        <f>Q152*H152</f>
        <v>0</v>
      </c>
      <c r="S152" s="186">
        <v>0</v>
      </c>
      <c r="T152" s="187">
        <f>S152*H152</f>
        <v>0</v>
      </c>
      <c r="U152" s="36"/>
      <c r="V152" s="36"/>
      <c r="W152" s="36"/>
      <c r="X152" s="36"/>
      <c r="Y152" s="36"/>
      <c r="Z152" s="36"/>
      <c r="AA152" s="36"/>
      <c r="AB152" s="36"/>
      <c r="AC152" s="36"/>
      <c r="AD152" s="36"/>
      <c r="AE152" s="36"/>
      <c r="AR152" s="188" t="s">
        <v>173</v>
      </c>
      <c r="AT152" s="188" t="s">
        <v>239</v>
      </c>
      <c r="AU152" s="188" t="s">
        <v>86</v>
      </c>
      <c r="AY152" s="19" t="s">
        <v>237</v>
      </c>
      <c r="BE152" s="189">
        <f>IF(N152="základní",J152,0)</f>
        <v>0</v>
      </c>
      <c r="BF152" s="189">
        <f>IF(N152="snížená",J152,0)</f>
        <v>0</v>
      </c>
      <c r="BG152" s="189">
        <f>IF(N152="zákl. přenesená",J152,0)</f>
        <v>0</v>
      </c>
      <c r="BH152" s="189">
        <f>IF(N152="sníž. přenesená",J152,0)</f>
        <v>0</v>
      </c>
      <c r="BI152" s="189">
        <f>IF(N152="nulová",J152,0)</f>
        <v>0</v>
      </c>
      <c r="BJ152" s="19" t="s">
        <v>84</v>
      </c>
      <c r="BK152" s="189">
        <f>ROUND(I152*H152,2)</f>
        <v>0</v>
      </c>
      <c r="BL152" s="19" t="s">
        <v>173</v>
      </c>
      <c r="BM152" s="188" t="s">
        <v>334</v>
      </c>
    </row>
    <row r="153" spans="1:47" s="2" customFormat="1" ht="19.2">
      <c r="A153" s="36"/>
      <c r="B153" s="37"/>
      <c r="C153" s="38"/>
      <c r="D153" s="190" t="s">
        <v>244</v>
      </c>
      <c r="E153" s="38"/>
      <c r="F153" s="191" t="s">
        <v>335</v>
      </c>
      <c r="G153" s="38"/>
      <c r="H153" s="38"/>
      <c r="I153" s="192"/>
      <c r="J153" s="38"/>
      <c r="K153" s="38"/>
      <c r="L153" s="41"/>
      <c r="M153" s="193"/>
      <c r="N153" s="194"/>
      <c r="O153" s="66"/>
      <c r="P153" s="66"/>
      <c r="Q153" s="66"/>
      <c r="R153" s="66"/>
      <c r="S153" s="66"/>
      <c r="T153" s="67"/>
      <c r="U153" s="36"/>
      <c r="V153" s="36"/>
      <c r="W153" s="36"/>
      <c r="X153" s="36"/>
      <c r="Y153" s="36"/>
      <c r="Z153" s="36"/>
      <c r="AA153" s="36"/>
      <c r="AB153" s="36"/>
      <c r="AC153" s="36"/>
      <c r="AD153" s="36"/>
      <c r="AE153" s="36"/>
      <c r="AT153" s="19" t="s">
        <v>244</v>
      </c>
      <c r="AU153" s="19" t="s">
        <v>86</v>
      </c>
    </row>
    <row r="154" spans="1:47" s="2" customFormat="1" ht="12">
      <c r="A154" s="36"/>
      <c r="B154" s="37"/>
      <c r="C154" s="38"/>
      <c r="D154" s="195" t="s">
        <v>246</v>
      </c>
      <c r="E154" s="38"/>
      <c r="F154" s="196" t="s">
        <v>336</v>
      </c>
      <c r="G154" s="38"/>
      <c r="H154" s="38"/>
      <c r="I154" s="192"/>
      <c r="J154" s="38"/>
      <c r="K154" s="38"/>
      <c r="L154" s="41"/>
      <c r="M154" s="193"/>
      <c r="N154" s="194"/>
      <c r="O154" s="66"/>
      <c r="P154" s="66"/>
      <c r="Q154" s="66"/>
      <c r="R154" s="66"/>
      <c r="S154" s="66"/>
      <c r="T154" s="67"/>
      <c r="U154" s="36"/>
      <c r="V154" s="36"/>
      <c r="W154" s="36"/>
      <c r="X154" s="36"/>
      <c r="Y154" s="36"/>
      <c r="Z154" s="36"/>
      <c r="AA154" s="36"/>
      <c r="AB154" s="36"/>
      <c r="AC154" s="36"/>
      <c r="AD154" s="36"/>
      <c r="AE154" s="36"/>
      <c r="AT154" s="19" t="s">
        <v>246</v>
      </c>
      <c r="AU154" s="19" t="s">
        <v>86</v>
      </c>
    </row>
    <row r="155" spans="2:51" s="13" customFormat="1" ht="12">
      <c r="B155" s="197"/>
      <c r="C155" s="198"/>
      <c r="D155" s="190" t="s">
        <v>248</v>
      </c>
      <c r="E155" s="199" t="s">
        <v>19</v>
      </c>
      <c r="F155" s="200" t="s">
        <v>317</v>
      </c>
      <c r="G155" s="198"/>
      <c r="H155" s="201">
        <v>11.468</v>
      </c>
      <c r="I155" s="202"/>
      <c r="J155" s="198"/>
      <c r="K155" s="198"/>
      <c r="L155" s="203"/>
      <c r="M155" s="204"/>
      <c r="N155" s="205"/>
      <c r="O155" s="205"/>
      <c r="P155" s="205"/>
      <c r="Q155" s="205"/>
      <c r="R155" s="205"/>
      <c r="S155" s="205"/>
      <c r="T155" s="206"/>
      <c r="AT155" s="207" t="s">
        <v>248</v>
      </c>
      <c r="AU155" s="207" t="s">
        <v>86</v>
      </c>
      <c r="AV155" s="13" t="s">
        <v>86</v>
      </c>
      <c r="AW155" s="13" t="s">
        <v>37</v>
      </c>
      <c r="AX155" s="13" t="s">
        <v>84</v>
      </c>
      <c r="AY155" s="207" t="s">
        <v>237</v>
      </c>
    </row>
    <row r="156" spans="1:65" s="2" customFormat="1" ht="16.5" customHeight="1">
      <c r="A156" s="36"/>
      <c r="B156" s="37"/>
      <c r="C156" s="177" t="s">
        <v>8</v>
      </c>
      <c r="D156" s="177" t="s">
        <v>239</v>
      </c>
      <c r="E156" s="178" t="s">
        <v>337</v>
      </c>
      <c r="F156" s="179" t="s">
        <v>338</v>
      </c>
      <c r="G156" s="180" t="s">
        <v>124</v>
      </c>
      <c r="H156" s="181">
        <v>48</v>
      </c>
      <c r="I156" s="182"/>
      <c r="J156" s="183">
        <f>ROUND(I156*H156,2)</f>
        <v>0</v>
      </c>
      <c r="K156" s="179" t="s">
        <v>242</v>
      </c>
      <c r="L156" s="41"/>
      <c r="M156" s="184" t="s">
        <v>19</v>
      </c>
      <c r="N156" s="185" t="s">
        <v>47</v>
      </c>
      <c r="O156" s="66"/>
      <c r="P156" s="186">
        <f>O156*H156</f>
        <v>0</v>
      </c>
      <c r="Q156" s="186">
        <v>0.02698</v>
      </c>
      <c r="R156" s="186">
        <f>Q156*H156</f>
        <v>1.29504</v>
      </c>
      <c r="S156" s="186">
        <v>0</v>
      </c>
      <c r="T156" s="187">
        <f>S156*H156</f>
        <v>0</v>
      </c>
      <c r="U156" s="36"/>
      <c r="V156" s="36"/>
      <c r="W156" s="36"/>
      <c r="X156" s="36"/>
      <c r="Y156" s="36"/>
      <c r="Z156" s="36"/>
      <c r="AA156" s="36"/>
      <c r="AB156" s="36"/>
      <c r="AC156" s="36"/>
      <c r="AD156" s="36"/>
      <c r="AE156" s="36"/>
      <c r="AR156" s="188" t="s">
        <v>173</v>
      </c>
      <c r="AT156" s="188" t="s">
        <v>239</v>
      </c>
      <c r="AU156" s="188" t="s">
        <v>86</v>
      </c>
      <c r="AY156" s="19" t="s">
        <v>237</v>
      </c>
      <c r="BE156" s="189">
        <f>IF(N156="základní",J156,0)</f>
        <v>0</v>
      </c>
      <c r="BF156" s="189">
        <f>IF(N156="snížená",J156,0)</f>
        <v>0</v>
      </c>
      <c r="BG156" s="189">
        <f>IF(N156="zákl. přenesená",J156,0)</f>
        <v>0</v>
      </c>
      <c r="BH156" s="189">
        <f>IF(N156="sníž. přenesená",J156,0)</f>
        <v>0</v>
      </c>
      <c r="BI156" s="189">
        <f>IF(N156="nulová",J156,0)</f>
        <v>0</v>
      </c>
      <c r="BJ156" s="19" t="s">
        <v>84</v>
      </c>
      <c r="BK156" s="189">
        <f>ROUND(I156*H156,2)</f>
        <v>0</v>
      </c>
      <c r="BL156" s="19" t="s">
        <v>173</v>
      </c>
      <c r="BM156" s="188" t="s">
        <v>339</v>
      </c>
    </row>
    <row r="157" spans="1:47" s="2" customFormat="1" ht="12">
      <c r="A157" s="36"/>
      <c r="B157" s="37"/>
      <c r="C157" s="38"/>
      <c r="D157" s="190" t="s">
        <v>244</v>
      </c>
      <c r="E157" s="38"/>
      <c r="F157" s="191" t="s">
        <v>340</v>
      </c>
      <c r="G157" s="38"/>
      <c r="H157" s="38"/>
      <c r="I157" s="192"/>
      <c r="J157" s="38"/>
      <c r="K157" s="38"/>
      <c r="L157" s="41"/>
      <c r="M157" s="193"/>
      <c r="N157" s="194"/>
      <c r="O157" s="66"/>
      <c r="P157" s="66"/>
      <c r="Q157" s="66"/>
      <c r="R157" s="66"/>
      <c r="S157" s="66"/>
      <c r="T157" s="67"/>
      <c r="U157" s="36"/>
      <c r="V157" s="36"/>
      <c r="W157" s="36"/>
      <c r="X157" s="36"/>
      <c r="Y157" s="36"/>
      <c r="Z157" s="36"/>
      <c r="AA157" s="36"/>
      <c r="AB157" s="36"/>
      <c r="AC157" s="36"/>
      <c r="AD157" s="36"/>
      <c r="AE157" s="36"/>
      <c r="AT157" s="19" t="s">
        <v>244</v>
      </c>
      <c r="AU157" s="19" t="s">
        <v>86</v>
      </c>
    </row>
    <row r="158" spans="1:47" s="2" customFormat="1" ht="12">
      <c r="A158" s="36"/>
      <c r="B158" s="37"/>
      <c r="C158" s="38"/>
      <c r="D158" s="195" t="s">
        <v>246</v>
      </c>
      <c r="E158" s="38"/>
      <c r="F158" s="196" t="s">
        <v>341</v>
      </c>
      <c r="G158" s="38"/>
      <c r="H158" s="38"/>
      <c r="I158" s="192"/>
      <c r="J158" s="38"/>
      <c r="K158" s="38"/>
      <c r="L158" s="41"/>
      <c r="M158" s="193"/>
      <c r="N158" s="194"/>
      <c r="O158" s="66"/>
      <c r="P158" s="66"/>
      <c r="Q158" s="66"/>
      <c r="R158" s="66"/>
      <c r="S158" s="66"/>
      <c r="T158" s="67"/>
      <c r="U158" s="36"/>
      <c r="V158" s="36"/>
      <c r="W158" s="36"/>
      <c r="X158" s="36"/>
      <c r="Y158" s="36"/>
      <c r="Z158" s="36"/>
      <c r="AA158" s="36"/>
      <c r="AB158" s="36"/>
      <c r="AC158" s="36"/>
      <c r="AD158" s="36"/>
      <c r="AE158" s="36"/>
      <c r="AT158" s="19" t="s">
        <v>246</v>
      </c>
      <c r="AU158" s="19" t="s">
        <v>86</v>
      </c>
    </row>
    <row r="159" spans="1:47" s="2" customFormat="1" ht="19.2">
      <c r="A159" s="36"/>
      <c r="B159" s="37"/>
      <c r="C159" s="38"/>
      <c r="D159" s="190" t="s">
        <v>255</v>
      </c>
      <c r="E159" s="38"/>
      <c r="F159" s="208" t="s">
        <v>342</v>
      </c>
      <c r="G159" s="38"/>
      <c r="H159" s="38"/>
      <c r="I159" s="192"/>
      <c r="J159" s="38"/>
      <c r="K159" s="38"/>
      <c r="L159" s="41"/>
      <c r="M159" s="193"/>
      <c r="N159" s="194"/>
      <c r="O159" s="66"/>
      <c r="P159" s="66"/>
      <c r="Q159" s="66"/>
      <c r="R159" s="66"/>
      <c r="S159" s="66"/>
      <c r="T159" s="67"/>
      <c r="U159" s="36"/>
      <c r="V159" s="36"/>
      <c r="W159" s="36"/>
      <c r="X159" s="36"/>
      <c r="Y159" s="36"/>
      <c r="Z159" s="36"/>
      <c r="AA159" s="36"/>
      <c r="AB159" s="36"/>
      <c r="AC159" s="36"/>
      <c r="AD159" s="36"/>
      <c r="AE159" s="36"/>
      <c r="AT159" s="19" t="s">
        <v>255</v>
      </c>
      <c r="AU159" s="19" t="s">
        <v>86</v>
      </c>
    </row>
    <row r="160" spans="2:51" s="13" customFormat="1" ht="12">
      <c r="B160" s="197"/>
      <c r="C160" s="198"/>
      <c r="D160" s="190" t="s">
        <v>248</v>
      </c>
      <c r="E160" s="199" t="s">
        <v>19</v>
      </c>
      <c r="F160" s="200" t="s">
        <v>343</v>
      </c>
      <c r="G160" s="198"/>
      <c r="H160" s="201">
        <v>48</v>
      </c>
      <c r="I160" s="202"/>
      <c r="J160" s="198"/>
      <c r="K160" s="198"/>
      <c r="L160" s="203"/>
      <c r="M160" s="204"/>
      <c r="N160" s="205"/>
      <c r="O160" s="205"/>
      <c r="P160" s="205"/>
      <c r="Q160" s="205"/>
      <c r="R160" s="205"/>
      <c r="S160" s="205"/>
      <c r="T160" s="206"/>
      <c r="AT160" s="207" t="s">
        <v>248</v>
      </c>
      <c r="AU160" s="207" t="s">
        <v>86</v>
      </c>
      <c r="AV160" s="13" t="s">
        <v>86</v>
      </c>
      <c r="AW160" s="13" t="s">
        <v>37</v>
      </c>
      <c r="AX160" s="13" t="s">
        <v>84</v>
      </c>
      <c r="AY160" s="207" t="s">
        <v>237</v>
      </c>
    </row>
    <row r="161" spans="1:65" s="2" customFormat="1" ht="16.5" customHeight="1">
      <c r="A161" s="36"/>
      <c r="B161" s="37"/>
      <c r="C161" s="177" t="s">
        <v>344</v>
      </c>
      <c r="D161" s="177" t="s">
        <v>239</v>
      </c>
      <c r="E161" s="178" t="s">
        <v>345</v>
      </c>
      <c r="F161" s="179" t="s">
        <v>346</v>
      </c>
      <c r="G161" s="180" t="s">
        <v>347</v>
      </c>
      <c r="H161" s="181">
        <v>640</v>
      </c>
      <c r="I161" s="182"/>
      <c r="J161" s="183">
        <f>ROUND(I161*H161,2)</f>
        <v>0</v>
      </c>
      <c r="K161" s="179" t="s">
        <v>242</v>
      </c>
      <c r="L161" s="41"/>
      <c r="M161" s="184" t="s">
        <v>19</v>
      </c>
      <c r="N161" s="185" t="s">
        <v>47</v>
      </c>
      <c r="O161" s="66"/>
      <c r="P161" s="186">
        <f>O161*H161</f>
        <v>0</v>
      </c>
      <c r="Q161" s="186">
        <v>3E-05</v>
      </c>
      <c r="R161" s="186">
        <f>Q161*H161</f>
        <v>0.019200000000000002</v>
      </c>
      <c r="S161" s="186">
        <v>0</v>
      </c>
      <c r="T161" s="187">
        <f>S161*H161</f>
        <v>0</v>
      </c>
      <c r="U161" s="36"/>
      <c r="V161" s="36"/>
      <c r="W161" s="36"/>
      <c r="X161" s="36"/>
      <c r="Y161" s="36"/>
      <c r="Z161" s="36"/>
      <c r="AA161" s="36"/>
      <c r="AB161" s="36"/>
      <c r="AC161" s="36"/>
      <c r="AD161" s="36"/>
      <c r="AE161" s="36"/>
      <c r="AR161" s="188" t="s">
        <v>173</v>
      </c>
      <c r="AT161" s="188" t="s">
        <v>239</v>
      </c>
      <c r="AU161" s="188" t="s">
        <v>86</v>
      </c>
      <c r="AY161" s="19" t="s">
        <v>237</v>
      </c>
      <c r="BE161" s="189">
        <f>IF(N161="základní",J161,0)</f>
        <v>0</v>
      </c>
      <c r="BF161" s="189">
        <f>IF(N161="snížená",J161,0)</f>
        <v>0</v>
      </c>
      <c r="BG161" s="189">
        <f>IF(N161="zákl. přenesená",J161,0)</f>
        <v>0</v>
      </c>
      <c r="BH161" s="189">
        <f>IF(N161="sníž. přenesená",J161,0)</f>
        <v>0</v>
      </c>
      <c r="BI161" s="189">
        <f>IF(N161="nulová",J161,0)</f>
        <v>0</v>
      </c>
      <c r="BJ161" s="19" t="s">
        <v>84</v>
      </c>
      <c r="BK161" s="189">
        <f>ROUND(I161*H161,2)</f>
        <v>0</v>
      </c>
      <c r="BL161" s="19" t="s">
        <v>173</v>
      </c>
      <c r="BM161" s="188" t="s">
        <v>348</v>
      </c>
    </row>
    <row r="162" spans="1:47" s="2" customFormat="1" ht="12">
      <c r="A162" s="36"/>
      <c r="B162" s="37"/>
      <c r="C162" s="38"/>
      <c r="D162" s="190" t="s">
        <v>244</v>
      </c>
      <c r="E162" s="38"/>
      <c r="F162" s="191" t="s">
        <v>349</v>
      </c>
      <c r="G162" s="38"/>
      <c r="H162" s="38"/>
      <c r="I162" s="192"/>
      <c r="J162" s="38"/>
      <c r="K162" s="38"/>
      <c r="L162" s="41"/>
      <c r="M162" s="193"/>
      <c r="N162" s="194"/>
      <c r="O162" s="66"/>
      <c r="P162" s="66"/>
      <c r="Q162" s="66"/>
      <c r="R162" s="66"/>
      <c r="S162" s="66"/>
      <c r="T162" s="67"/>
      <c r="U162" s="36"/>
      <c r="V162" s="36"/>
      <c r="W162" s="36"/>
      <c r="X162" s="36"/>
      <c r="Y162" s="36"/>
      <c r="Z162" s="36"/>
      <c r="AA162" s="36"/>
      <c r="AB162" s="36"/>
      <c r="AC162" s="36"/>
      <c r="AD162" s="36"/>
      <c r="AE162" s="36"/>
      <c r="AT162" s="19" t="s">
        <v>244</v>
      </c>
      <c r="AU162" s="19" t="s">
        <v>86</v>
      </c>
    </row>
    <row r="163" spans="1:47" s="2" customFormat="1" ht="12">
      <c r="A163" s="36"/>
      <c r="B163" s="37"/>
      <c r="C163" s="38"/>
      <c r="D163" s="195" t="s">
        <v>246</v>
      </c>
      <c r="E163" s="38"/>
      <c r="F163" s="196" t="s">
        <v>350</v>
      </c>
      <c r="G163" s="38"/>
      <c r="H163" s="38"/>
      <c r="I163" s="192"/>
      <c r="J163" s="38"/>
      <c r="K163" s="38"/>
      <c r="L163" s="41"/>
      <c r="M163" s="193"/>
      <c r="N163" s="194"/>
      <c r="O163" s="66"/>
      <c r="P163" s="66"/>
      <c r="Q163" s="66"/>
      <c r="R163" s="66"/>
      <c r="S163" s="66"/>
      <c r="T163" s="67"/>
      <c r="U163" s="36"/>
      <c r="V163" s="36"/>
      <c r="W163" s="36"/>
      <c r="X163" s="36"/>
      <c r="Y163" s="36"/>
      <c r="Z163" s="36"/>
      <c r="AA163" s="36"/>
      <c r="AB163" s="36"/>
      <c r="AC163" s="36"/>
      <c r="AD163" s="36"/>
      <c r="AE163" s="36"/>
      <c r="AT163" s="19" t="s">
        <v>246</v>
      </c>
      <c r="AU163" s="19" t="s">
        <v>86</v>
      </c>
    </row>
    <row r="164" spans="2:51" s="13" customFormat="1" ht="12">
      <c r="B164" s="197"/>
      <c r="C164" s="198"/>
      <c r="D164" s="190" t="s">
        <v>248</v>
      </c>
      <c r="E164" s="199" t="s">
        <v>19</v>
      </c>
      <c r="F164" s="200" t="s">
        <v>351</v>
      </c>
      <c r="G164" s="198"/>
      <c r="H164" s="201">
        <v>640</v>
      </c>
      <c r="I164" s="202"/>
      <c r="J164" s="198"/>
      <c r="K164" s="198"/>
      <c r="L164" s="203"/>
      <c r="M164" s="204"/>
      <c r="N164" s="205"/>
      <c r="O164" s="205"/>
      <c r="P164" s="205"/>
      <c r="Q164" s="205"/>
      <c r="R164" s="205"/>
      <c r="S164" s="205"/>
      <c r="T164" s="206"/>
      <c r="AT164" s="207" t="s">
        <v>248</v>
      </c>
      <c r="AU164" s="207" t="s">
        <v>86</v>
      </c>
      <c r="AV164" s="13" t="s">
        <v>86</v>
      </c>
      <c r="AW164" s="13" t="s">
        <v>37</v>
      </c>
      <c r="AX164" s="13" t="s">
        <v>84</v>
      </c>
      <c r="AY164" s="207" t="s">
        <v>237</v>
      </c>
    </row>
    <row r="165" spans="1:65" s="2" customFormat="1" ht="16.5" customHeight="1">
      <c r="A165" s="36"/>
      <c r="B165" s="37"/>
      <c r="C165" s="177" t="s">
        <v>352</v>
      </c>
      <c r="D165" s="177" t="s">
        <v>239</v>
      </c>
      <c r="E165" s="178" t="s">
        <v>353</v>
      </c>
      <c r="F165" s="179" t="s">
        <v>354</v>
      </c>
      <c r="G165" s="180" t="s">
        <v>355</v>
      </c>
      <c r="H165" s="181">
        <v>40</v>
      </c>
      <c r="I165" s="182"/>
      <c r="J165" s="183">
        <f>ROUND(I165*H165,2)</f>
        <v>0</v>
      </c>
      <c r="K165" s="179" t="s">
        <v>242</v>
      </c>
      <c r="L165" s="41"/>
      <c r="M165" s="184" t="s">
        <v>19</v>
      </c>
      <c r="N165" s="185" t="s">
        <v>47</v>
      </c>
      <c r="O165" s="66"/>
      <c r="P165" s="186">
        <f>O165*H165</f>
        <v>0</v>
      </c>
      <c r="Q165" s="186">
        <v>0</v>
      </c>
      <c r="R165" s="186">
        <f>Q165*H165</f>
        <v>0</v>
      </c>
      <c r="S165" s="186">
        <v>0</v>
      </c>
      <c r="T165" s="187">
        <f>S165*H165</f>
        <v>0</v>
      </c>
      <c r="U165" s="36"/>
      <c r="V165" s="36"/>
      <c r="W165" s="36"/>
      <c r="X165" s="36"/>
      <c r="Y165" s="36"/>
      <c r="Z165" s="36"/>
      <c r="AA165" s="36"/>
      <c r="AB165" s="36"/>
      <c r="AC165" s="36"/>
      <c r="AD165" s="36"/>
      <c r="AE165" s="36"/>
      <c r="AR165" s="188" t="s">
        <v>173</v>
      </c>
      <c r="AT165" s="188" t="s">
        <v>239</v>
      </c>
      <c r="AU165" s="188" t="s">
        <v>86</v>
      </c>
      <c r="AY165" s="19" t="s">
        <v>237</v>
      </c>
      <c r="BE165" s="189">
        <f>IF(N165="základní",J165,0)</f>
        <v>0</v>
      </c>
      <c r="BF165" s="189">
        <f>IF(N165="snížená",J165,0)</f>
        <v>0</v>
      </c>
      <c r="BG165" s="189">
        <f>IF(N165="zákl. přenesená",J165,0)</f>
        <v>0</v>
      </c>
      <c r="BH165" s="189">
        <f>IF(N165="sníž. přenesená",J165,0)</f>
        <v>0</v>
      </c>
      <c r="BI165" s="189">
        <f>IF(N165="nulová",J165,0)</f>
        <v>0</v>
      </c>
      <c r="BJ165" s="19" t="s">
        <v>84</v>
      </c>
      <c r="BK165" s="189">
        <f>ROUND(I165*H165,2)</f>
        <v>0</v>
      </c>
      <c r="BL165" s="19" t="s">
        <v>173</v>
      </c>
      <c r="BM165" s="188" t="s">
        <v>356</v>
      </c>
    </row>
    <row r="166" spans="1:47" s="2" customFormat="1" ht="12">
      <c r="A166" s="36"/>
      <c r="B166" s="37"/>
      <c r="C166" s="38"/>
      <c r="D166" s="190" t="s">
        <v>244</v>
      </c>
      <c r="E166" s="38"/>
      <c r="F166" s="191" t="s">
        <v>357</v>
      </c>
      <c r="G166" s="38"/>
      <c r="H166" s="38"/>
      <c r="I166" s="192"/>
      <c r="J166" s="38"/>
      <c r="K166" s="38"/>
      <c r="L166" s="41"/>
      <c r="M166" s="193"/>
      <c r="N166" s="194"/>
      <c r="O166" s="66"/>
      <c r="P166" s="66"/>
      <c r="Q166" s="66"/>
      <c r="R166" s="66"/>
      <c r="S166" s="66"/>
      <c r="T166" s="67"/>
      <c r="U166" s="36"/>
      <c r="V166" s="36"/>
      <c r="W166" s="36"/>
      <c r="X166" s="36"/>
      <c r="Y166" s="36"/>
      <c r="Z166" s="36"/>
      <c r="AA166" s="36"/>
      <c r="AB166" s="36"/>
      <c r="AC166" s="36"/>
      <c r="AD166" s="36"/>
      <c r="AE166" s="36"/>
      <c r="AT166" s="19" t="s">
        <v>244</v>
      </c>
      <c r="AU166" s="19" t="s">
        <v>86</v>
      </c>
    </row>
    <row r="167" spans="1:47" s="2" customFormat="1" ht="12">
      <c r="A167" s="36"/>
      <c r="B167" s="37"/>
      <c r="C167" s="38"/>
      <c r="D167" s="195" t="s">
        <v>246</v>
      </c>
      <c r="E167" s="38"/>
      <c r="F167" s="196" t="s">
        <v>358</v>
      </c>
      <c r="G167" s="38"/>
      <c r="H167" s="38"/>
      <c r="I167" s="192"/>
      <c r="J167" s="38"/>
      <c r="K167" s="38"/>
      <c r="L167" s="41"/>
      <c r="M167" s="193"/>
      <c r="N167" s="194"/>
      <c r="O167" s="66"/>
      <c r="P167" s="66"/>
      <c r="Q167" s="66"/>
      <c r="R167" s="66"/>
      <c r="S167" s="66"/>
      <c r="T167" s="67"/>
      <c r="U167" s="36"/>
      <c r="V167" s="36"/>
      <c r="W167" s="36"/>
      <c r="X167" s="36"/>
      <c r="Y167" s="36"/>
      <c r="Z167" s="36"/>
      <c r="AA167" s="36"/>
      <c r="AB167" s="36"/>
      <c r="AC167" s="36"/>
      <c r="AD167" s="36"/>
      <c r="AE167" s="36"/>
      <c r="AT167" s="19" t="s">
        <v>246</v>
      </c>
      <c r="AU167" s="19" t="s">
        <v>86</v>
      </c>
    </row>
    <row r="168" spans="2:51" s="13" customFormat="1" ht="12">
      <c r="B168" s="197"/>
      <c r="C168" s="198"/>
      <c r="D168" s="190" t="s">
        <v>248</v>
      </c>
      <c r="E168" s="199" t="s">
        <v>19</v>
      </c>
      <c r="F168" s="200" t="s">
        <v>359</v>
      </c>
      <c r="G168" s="198"/>
      <c r="H168" s="201">
        <v>40</v>
      </c>
      <c r="I168" s="202"/>
      <c r="J168" s="198"/>
      <c r="K168" s="198"/>
      <c r="L168" s="203"/>
      <c r="M168" s="204"/>
      <c r="N168" s="205"/>
      <c r="O168" s="205"/>
      <c r="P168" s="205"/>
      <c r="Q168" s="205"/>
      <c r="R168" s="205"/>
      <c r="S168" s="205"/>
      <c r="T168" s="206"/>
      <c r="AT168" s="207" t="s">
        <v>248</v>
      </c>
      <c r="AU168" s="207" t="s">
        <v>86</v>
      </c>
      <c r="AV168" s="13" t="s">
        <v>86</v>
      </c>
      <c r="AW168" s="13" t="s">
        <v>37</v>
      </c>
      <c r="AX168" s="13" t="s">
        <v>84</v>
      </c>
      <c r="AY168" s="207" t="s">
        <v>237</v>
      </c>
    </row>
    <row r="169" spans="1:65" s="2" customFormat="1" ht="16.5" customHeight="1">
      <c r="A169" s="36"/>
      <c r="B169" s="37"/>
      <c r="C169" s="177" t="s">
        <v>360</v>
      </c>
      <c r="D169" s="177" t="s">
        <v>239</v>
      </c>
      <c r="E169" s="178" t="s">
        <v>361</v>
      </c>
      <c r="F169" s="179" t="s">
        <v>362</v>
      </c>
      <c r="G169" s="180" t="s">
        <v>92</v>
      </c>
      <c r="H169" s="181">
        <v>755.6</v>
      </c>
      <c r="I169" s="182"/>
      <c r="J169" s="183">
        <f>ROUND(I169*H169,2)</f>
        <v>0</v>
      </c>
      <c r="K169" s="179" t="s">
        <v>242</v>
      </c>
      <c r="L169" s="41"/>
      <c r="M169" s="184" t="s">
        <v>19</v>
      </c>
      <c r="N169" s="185" t="s">
        <v>47</v>
      </c>
      <c r="O169" s="66"/>
      <c r="P169" s="186">
        <f>O169*H169</f>
        <v>0</v>
      </c>
      <c r="Q169" s="186">
        <v>0</v>
      </c>
      <c r="R169" s="186">
        <f>Q169*H169</f>
        <v>0</v>
      </c>
      <c r="S169" s="186">
        <v>0</v>
      </c>
      <c r="T169" s="187">
        <f>S169*H169</f>
        <v>0</v>
      </c>
      <c r="U169" s="36"/>
      <c r="V169" s="36"/>
      <c r="W169" s="36"/>
      <c r="X169" s="36"/>
      <c r="Y169" s="36"/>
      <c r="Z169" s="36"/>
      <c r="AA169" s="36"/>
      <c r="AB169" s="36"/>
      <c r="AC169" s="36"/>
      <c r="AD169" s="36"/>
      <c r="AE169" s="36"/>
      <c r="AR169" s="188" t="s">
        <v>173</v>
      </c>
      <c r="AT169" s="188" t="s">
        <v>239</v>
      </c>
      <c r="AU169" s="188" t="s">
        <v>86</v>
      </c>
      <c r="AY169" s="19" t="s">
        <v>237</v>
      </c>
      <c r="BE169" s="189">
        <f>IF(N169="základní",J169,0)</f>
        <v>0</v>
      </c>
      <c r="BF169" s="189">
        <f>IF(N169="snížená",J169,0)</f>
        <v>0</v>
      </c>
      <c r="BG169" s="189">
        <f>IF(N169="zákl. přenesená",J169,0)</f>
        <v>0</v>
      </c>
      <c r="BH169" s="189">
        <f>IF(N169="sníž. přenesená",J169,0)</f>
        <v>0</v>
      </c>
      <c r="BI169" s="189">
        <f>IF(N169="nulová",J169,0)</f>
        <v>0</v>
      </c>
      <c r="BJ169" s="19" t="s">
        <v>84</v>
      </c>
      <c r="BK169" s="189">
        <f>ROUND(I169*H169,2)</f>
        <v>0</v>
      </c>
      <c r="BL169" s="19" t="s">
        <v>173</v>
      </c>
      <c r="BM169" s="188" t="s">
        <v>363</v>
      </c>
    </row>
    <row r="170" spans="1:47" s="2" customFormat="1" ht="12">
      <c r="A170" s="36"/>
      <c r="B170" s="37"/>
      <c r="C170" s="38"/>
      <c r="D170" s="190" t="s">
        <v>244</v>
      </c>
      <c r="E170" s="38"/>
      <c r="F170" s="191" t="s">
        <v>364</v>
      </c>
      <c r="G170" s="38"/>
      <c r="H170" s="38"/>
      <c r="I170" s="192"/>
      <c r="J170" s="38"/>
      <c r="K170" s="38"/>
      <c r="L170" s="41"/>
      <c r="M170" s="193"/>
      <c r="N170" s="194"/>
      <c r="O170" s="66"/>
      <c r="P170" s="66"/>
      <c r="Q170" s="66"/>
      <c r="R170" s="66"/>
      <c r="S170" s="66"/>
      <c r="T170" s="67"/>
      <c r="U170" s="36"/>
      <c r="V170" s="36"/>
      <c r="W170" s="36"/>
      <c r="X170" s="36"/>
      <c r="Y170" s="36"/>
      <c r="Z170" s="36"/>
      <c r="AA170" s="36"/>
      <c r="AB170" s="36"/>
      <c r="AC170" s="36"/>
      <c r="AD170" s="36"/>
      <c r="AE170" s="36"/>
      <c r="AT170" s="19" t="s">
        <v>244</v>
      </c>
      <c r="AU170" s="19" t="s">
        <v>86</v>
      </c>
    </row>
    <row r="171" spans="1:47" s="2" customFormat="1" ht="12">
      <c r="A171" s="36"/>
      <c r="B171" s="37"/>
      <c r="C171" s="38"/>
      <c r="D171" s="195" t="s">
        <v>246</v>
      </c>
      <c r="E171" s="38"/>
      <c r="F171" s="196" t="s">
        <v>365</v>
      </c>
      <c r="G171" s="38"/>
      <c r="H171" s="38"/>
      <c r="I171" s="192"/>
      <c r="J171" s="38"/>
      <c r="K171" s="38"/>
      <c r="L171" s="41"/>
      <c r="M171" s="193"/>
      <c r="N171" s="194"/>
      <c r="O171" s="66"/>
      <c r="P171" s="66"/>
      <c r="Q171" s="66"/>
      <c r="R171" s="66"/>
      <c r="S171" s="66"/>
      <c r="T171" s="67"/>
      <c r="U171" s="36"/>
      <c r="V171" s="36"/>
      <c r="W171" s="36"/>
      <c r="X171" s="36"/>
      <c r="Y171" s="36"/>
      <c r="Z171" s="36"/>
      <c r="AA171" s="36"/>
      <c r="AB171" s="36"/>
      <c r="AC171" s="36"/>
      <c r="AD171" s="36"/>
      <c r="AE171" s="36"/>
      <c r="AT171" s="19" t="s">
        <v>246</v>
      </c>
      <c r="AU171" s="19" t="s">
        <v>86</v>
      </c>
    </row>
    <row r="172" spans="2:51" s="14" customFormat="1" ht="12">
      <c r="B172" s="209"/>
      <c r="C172" s="210"/>
      <c r="D172" s="190" t="s">
        <v>248</v>
      </c>
      <c r="E172" s="211" t="s">
        <v>19</v>
      </c>
      <c r="F172" s="212" t="s">
        <v>366</v>
      </c>
      <c r="G172" s="210"/>
      <c r="H172" s="211" t="s">
        <v>19</v>
      </c>
      <c r="I172" s="213"/>
      <c r="J172" s="210"/>
      <c r="K172" s="210"/>
      <c r="L172" s="214"/>
      <c r="M172" s="215"/>
      <c r="N172" s="216"/>
      <c r="O172" s="216"/>
      <c r="P172" s="216"/>
      <c r="Q172" s="216"/>
      <c r="R172" s="216"/>
      <c r="S172" s="216"/>
      <c r="T172" s="217"/>
      <c r="AT172" s="218" t="s">
        <v>248</v>
      </c>
      <c r="AU172" s="218" t="s">
        <v>86</v>
      </c>
      <c r="AV172" s="14" t="s">
        <v>84</v>
      </c>
      <c r="AW172" s="14" t="s">
        <v>37</v>
      </c>
      <c r="AX172" s="14" t="s">
        <v>76</v>
      </c>
      <c r="AY172" s="218" t="s">
        <v>237</v>
      </c>
    </row>
    <row r="173" spans="2:51" s="14" customFormat="1" ht="12">
      <c r="B173" s="209"/>
      <c r="C173" s="210"/>
      <c r="D173" s="190" t="s">
        <v>248</v>
      </c>
      <c r="E173" s="211" t="s">
        <v>19</v>
      </c>
      <c r="F173" s="212" t="s">
        <v>367</v>
      </c>
      <c r="G173" s="210"/>
      <c r="H173" s="211" t="s">
        <v>19</v>
      </c>
      <c r="I173" s="213"/>
      <c r="J173" s="210"/>
      <c r="K173" s="210"/>
      <c r="L173" s="214"/>
      <c r="M173" s="215"/>
      <c r="N173" s="216"/>
      <c r="O173" s="216"/>
      <c r="P173" s="216"/>
      <c r="Q173" s="216"/>
      <c r="R173" s="216"/>
      <c r="S173" s="216"/>
      <c r="T173" s="217"/>
      <c r="AT173" s="218" t="s">
        <v>248</v>
      </c>
      <c r="AU173" s="218" t="s">
        <v>86</v>
      </c>
      <c r="AV173" s="14" t="s">
        <v>84</v>
      </c>
      <c r="AW173" s="14" t="s">
        <v>37</v>
      </c>
      <c r="AX173" s="14" t="s">
        <v>76</v>
      </c>
      <c r="AY173" s="218" t="s">
        <v>237</v>
      </c>
    </row>
    <row r="174" spans="2:51" s="13" customFormat="1" ht="12">
      <c r="B174" s="197"/>
      <c r="C174" s="198"/>
      <c r="D174" s="190" t="s">
        <v>248</v>
      </c>
      <c r="E174" s="199" t="s">
        <v>19</v>
      </c>
      <c r="F174" s="200" t="s">
        <v>368</v>
      </c>
      <c r="G174" s="198"/>
      <c r="H174" s="201">
        <v>80</v>
      </c>
      <c r="I174" s="202"/>
      <c r="J174" s="198"/>
      <c r="K174" s="198"/>
      <c r="L174" s="203"/>
      <c r="M174" s="204"/>
      <c r="N174" s="205"/>
      <c r="O174" s="205"/>
      <c r="P174" s="205"/>
      <c r="Q174" s="205"/>
      <c r="R174" s="205"/>
      <c r="S174" s="205"/>
      <c r="T174" s="206"/>
      <c r="AT174" s="207" t="s">
        <v>248</v>
      </c>
      <c r="AU174" s="207" t="s">
        <v>86</v>
      </c>
      <c r="AV174" s="13" t="s">
        <v>86</v>
      </c>
      <c r="AW174" s="13" t="s">
        <v>37</v>
      </c>
      <c r="AX174" s="13" t="s">
        <v>76</v>
      </c>
      <c r="AY174" s="207" t="s">
        <v>237</v>
      </c>
    </row>
    <row r="175" spans="2:51" s="13" customFormat="1" ht="12">
      <c r="B175" s="197"/>
      <c r="C175" s="198"/>
      <c r="D175" s="190" t="s">
        <v>248</v>
      </c>
      <c r="E175" s="199" t="s">
        <v>19</v>
      </c>
      <c r="F175" s="200" t="s">
        <v>369</v>
      </c>
      <c r="G175" s="198"/>
      <c r="H175" s="201">
        <v>159</v>
      </c>
      <c r="I175" s="202"/>
      <c r="J175" s="198"/>
      <c r="K175" s="198"/>
      <c r="L175" s="203"/>
      <c r="M175" s="204"/>
      <c r="N175" s="205"/>
      <c r="O175" s="205"/>
      <c r="P175" s="205"/>
      <c r="Q175" s="205"/>
      <c r="R175" s="205"/>
      <c r="S175" s="205"/>
      <c r="T175" s="206"/>
      <c r="AT175" s="207" t="s">
        <v>248</v>
      </c>
      <c r="AU175" s="207" t="s">
        <v>86</v>
      </c>
      <c r="AV175" s="13" t="s">
        <v>86</v>
      </c>
      <c r="AW175" s="13" t="s">
        <v>37</v>
      </c>
      <c r="AX175" s="13" t="s">
        <v>76</v>
      </c>
      <c r="AY175" s="207" t="s">
        <v>237</v>
      </c>
    </row>
    <row r="176" spans="2:51" s="14" customFormat="1" ht="12">
      <c r="B176" s="209"/>
      <c r="C176" s="210"/>
      <c r="D176" s="190" t="s">
        <v>248</v>
      </c>
      <c r="E176" s="211" t="s">
        <v>19</v>
      </c>
      <c r="F176" s="212" t="s">
        <v>370</v>
      </c>
      <c r="G176" s="210"/>
      <c r="H176" s="211" t="s">
        <v>19</v>
      </c>
      <c r="I176" s="213"/>
      <c r="J176" s="210"/>
      <c r="K176" s="210"/>
      <c r="L176" s="214"/>
      <c r="M176" s="215"/>
      <c r="N176" s="216"/>
      <c r="O176" s="216"/>
      <c r="P176" s="216"/>
      <c r="Q176" s="216"/>
      <c r="R176" s="216"/>
      <c r="S176" s="216"/>
      <c r="T176" s="217"/>
      <c r="AT176" s="218" t="s">
        <v>248</v>
      </c>
      <c r="AU176" s="218" t="s">
        <v>86</v>
      </c>
      <c r="AV176" s="14" t="s">
        <v>84</v>
      </c>
      <c r="AW176" s="14" t="s">
        <v>37</v>
      </c>
      <c r="AX176" s="14" t="s">
        <v>76</v>
      </c>
      <c r="AY176" s="218" t="s">
        <v>237</v>
      </c>
    </row>
    <row r="177" spans="2:51" s="13" customFormat="1" ht="12">
      <c r="B177" s="197"/>
      <c r="C177" s="198"/>
      <c r="D177" s="190" t="s">
        <v>248</v>
      </c>
      <c r="E177" s="199" t="s">
        <v>19</v>
      </c>
      <c r="F177" s="200" t="s">
        <v>371</v>
      </c>
      <c r="G177" s="198"/>
      <c r="H177" s="201">
        <v>185.92</v>
      </c>
      <c r="I177" s="202"/>
      <c r="J177" s="198"/>
      <c r="K177" s="198"/>
      <c r="L177" s="203"/>
      <c r="M177" s="204"/>
      <c r="N177" s="205"/>
      <c r="O177" s="205"/>
      <c r="P177" s="205"/>
      <c r="Q177" s="205"/>
      <c r="R177" s="205"/>
      <c r="S177" s="205"/>
      <c r="T177" s="206"/>
      <c r="AT177" s="207" t="s">
        <v>248</v>
      </c>
      <c r="AU177" s="207" t="s">
        <v>86</v>
      </c>
      <c r="AV177" s="13" t="s">
        <v>86</v>
      </c>
      <c r="AW177" s="13" t="s">
        <v>37</v>
      </c>
      <c r="AX177" s="13" t="s">
        <v>76</v>
      </c>
      <c r="AY177" s="207" t="s">
        <v>237</v>
      </c>
    </row>
    <row r="178" spans="2:51" s="15" customFormat="1" ht="12">
      <c r="B178" s="219"/>
      <c r="C178" s="220"/>
      <c r="D178" s="190" t="s">
        <v>248</v>
      </c>
      <c r="E178" s="221" t="s">
        <v>112</v>
      </c>
      <c r="F178" s="222" t="s">
        <v>372</v>
      </c>
      <c r="G178" s="220"/>
      <c r="H178" s="223">
        <v>424.92</v>
      </c>
      <c r="I178" s="224"/>
      <c r="J178" s="220"/>
      <c r="K178" s="220"/>
      <c r="L178" s="225"/>
      <c r="M178" s="226"/>
      <c r="N178" s="227"/>
      <c r="O178" s="227"/>
      <c r="P178" s="227"/>
      <c r="Q178" s="227"/>
      <c r="R178" s="227"/>
      <c r="S178" s="227"/>
      <c r="T178" s="228"/>
      <c r="AT178" s="229" t="s">
        <v>248</v>
      </c>
      <c r="AU178" s="229" t="s">
        <v>86</v>
      </c>
      <c r="AV178" s="15" t="s">
        <v>105</v>
      </c>
      <c r="AW178" s="15" t="s">
        <v>37</v>
      </c>
      <c r="AX178" s="15" t="s">
        <v>76</v>
      </c>
      <c r="AY178" s="229" t="s">
        <v>237</v>
      </c>
    </row>
    <row r="179" spans="2:51" s="14" customFormat="1" ht="12">
      <c r="B179" s="209"/>
      <c r="C179" s="210"/>
      <c r="D179" s="190" t="s">
        <v>248</v>
      </c>
      <c r="E179" s="211" t="s">
        <v>19</v>
      </c>
      <c r="F179" s="212" t="s">
        <v>367</v>
      </c>
      <c r="G179" s="210"/>
      <c r="H179" s="211" t="s">
        <v>19</v>
      </c>
      <c r="I179" s="213"/>
      <c r="J179" s="210"/>
      <c r="K179" s="210"/>
      <c r="L179" s="214"/>
      <c r="M179" s="215"/>
      <c r="N179" s="216"/>
      <c r="O179" s="216"/>
      <c r="P179" s="216"/>
      <c r="Q179" s="216"/>
      <c r="R179" s="216"/>
      <c r="S179" s="216"/>
      <c r="T179" s="217"/>
      <c r="AT179" s="218" t="s">
        <v>248</v>
      </c>
      <c r="AU179" s="218" t="s">
        <v>86</v>
      </c>
      <c r="AV179" s="14" t="s">
        <v>84</v>
      </c>
      <c r="AW179" s="14" t="s">
        <v>37</v>
      </c>
      <c r="AX179" s="14" t="s">
        <v>76</v>
      </c>
      <c r="AY179" s="218" t="s">
        <v>237</v>
      </c>
    </row>
    <row r="180" spans="2:51" s="13" customFormat="1" ht="12">
      <c r="B180" s="197"/>
      <c r="C180" s="198"/>
      <c r="D180" s="190" t="s">
        <v>248</v>
      </c>
      <c r="E180" s="199" t="s">
        <v>19</v>
      </c>
      <c r="F180" s="200" t="s">
        <v>373</v>
      </c>
      <c r="G180" s="198"/>
      <c r="H180" s="201">
        <v>231</v>
      </c>
      <c r="I180" s="202"/>
      <c r="J180" s="198"/>
      <c r="K180" s="198"/>
      <c r="L180" s="203"/>
      <c r="M180" s="204"/>
      <c r="N180" s="205"/>
      <c r="O180" s="205"/>
      <c r="P180" s="205"/>
      <c r="Q180" s="205"/>
      <c r="R180" s="205"/>
      <c r="S180" s="205"/>
      <c r="T180" s="206"/>
      <c r="AT180" s="207" t="s">
        <v>248</v>
      </c>
      <c r="AU180" s="207" t="s">
        <v>86</v>
      </c>
      <c r="AV180" s="13" t="s">
        <v>86</v>
      </c>
      <c r="AW180" s="13" t="s">
        <v>37</v>
      </c>
      <c r="AX180" s="13" t="s">
        <v>76</v>
      </c>
      <c r="AY180" s="207" t="s">
        <v>237</v>
      </c>
    </row>
    <row r="181" spans="2:51" s="14" customFormat="1" ht="12">
      <c r="B181" s="209"/>
      <c r="C181" s="210"/>
      <c r="D181" s="190" t="s">
        <v>248</v>
      </c>
      <c r="E181" s="211" t="s">
        <v>19</v>
      </c>
      <c r="F181" s="212" t="s">
        <v>374</v>
      </c>
      <c r="G181" s="210"/>
      <c r="H181" s="211" t="s">
        <v>19</v>
      </c>
      <c r="I181" s="213"/>
      <c r="J181" s="210"/>
      <c r="K181" s="210"/>
      <c r="L181" s="214"/>
      <c r="M181" s="215"/>
      <c r="N181" s="216"/>
      <c r="O181" s="216"/>
      <c r="P181" s="216"/>
      <c r="Q181" s="216"/>
      <c r="R181" s="216"/>
      <c r="S181" s="216"/>
      <c r="T181" s="217"/>
      <c r="AT181" s="218" t="s">
        <v>248</v>
      </c>
      <c r="AU181" s="218" t="s">
        <v>86</v>
      </c>
      <c r="AV181" s="14" t="s">
        <v>84</v>
      </c>
      <c r="AW181" s="14" t="s">
        <v>37</v>
      </c>
      <c r="AX181" s="14" t="s">
        <v>76</v>
      </c>
      <c r="AY181" s="218" t="s">
        <v>237</v>
      </c>
    </row>
    <row r="182" spans="2:51" s="13" customFormat="1" ht="12">
      <c r="B182" s="197"/>
      <c r="C182" s="198"/>
      <c r="D182" s="190" t="s">
        <v>248</v>
      </c>
      <c r="E182" s="199" t="s">
        <v>19</v>
      </c>
      <c r="F182" s="200" t="s">
        <v>375</v>
      </c>
      <c r="G182" s="198"/>
      <c r="H182" s="201">
        <v>99.68</v>
      </c>
      <c r="I182" s="202"/>
      <c r="J182" s="198"/>
      <c r="K182" s="198"/>
      <c r="L182" s="203"/>
      <c r="M182" s="204"/>
      <c r="N182" s="205"/>
      <c r="O182" s="205"/>
      <c r="P182" s="205"/>
      <c r="Q182" s="205"/>
      <c r="R182" s="205"/>
      <c r="S182" s="205"/>
      <c r="T182" s="206"/>
      <c r="AT182" s="207" t="s">
        <v>248</v>
      </c>
      <c r="AU182" s="207" t="s">
        <v>86</v>
      </c>
      <c r="AV182" s="13" t="s">
        <v>86</v>
      </c>
      <c r="AW182" s="13" t="s">
        <v>37</v>
      </c>
      <c r="AX182" s="13" t="s">
        <v>76</v>
      </c>
      <c r="AY182" s="207" t="s">
        <v>237</v>
      </c>
    </row>
    <row r="183" spans="2:51" s="15" customFormat="1" ht="12">
      <c r="B183" s="219"/>
      <c r="C183" s="220"/>
      <c r="D183" s="190" t="s">
        <v>248</v>
      </c>
      <c r="E183" s="221" t="s">
        <v>116</v>
      </c>
      <c r="F183" s="222" t="s">
        <v>372</v>
      </c>
      <c r="G183" s="220"/>
      <c r="H183" s="223">
        <v>330.68</v>
      </c>
      <c r="I183" s="224"/>
      <c r="J183" s="220"/>
      <c r="K183" s="220"/>
      <c r="L183" s="225"/>
      <c r="M183" s="226"/>
      <c r="N183" s="227"/>
      <c r="O183" s="227"/>
      <c r="P183" s="227"/>
      <c r="Q183" s="227"/>
      <c r="R183" s="227"/>
      <c r="S183" s="227"/>
      <c r="T183" s="228"/>
      <c r="AT183" s="229" t="s">
        <v>248</v>
      </c>
      <c r="AU183" s="229" t="s">
        <v>86</v>
      </c>
      <c r="AV183" s="15" t="s">
        <v>105</v>
      </c>
      <c r="AW183" s="15" t="s">
        <v>37</v>
      </c>
      <c r="AX183" s="15" t="s">
        <v>76</v>
      </c>
      <c r="AY183" s="229" t="s">
        <v>237</v>
      </c>
    </row>
    <row r="184" spans="2:51" s="16" customFormat="1" ht="12">
      <c r="B184" s="230"/>
      <c r="C184" s="231"/>
      <c r="D184" s="190" t="s">
        <v>248</v>
      </c>
      <c r="E184" s="232" t="s">
        <v>19</v>
      </c>
      <c r="F184" s="233" t="s">
        <v>376</v>
      </c>
      <c r="G184" s="231"/>
      <c r="H184" s="234">
        <v>755.6</v>
      </c>
      <c r="I184" s="235"/>
      <c r="J184" s="231"/>
      <c r="K184" s="231"/>
      <c r="L184" s="236"/>
      <c r="M184" s="237"/>
      <c r="N184" s="238"/>
      <c r="O184" s="238"/>
      <c r="P184" s="238"/>
      <c r="Q184" s="238"/>
      <c r="R184" s="238"/>
      <c r="S184" s="238"/>
      <c r="T184" s="239"/>
      <c r="AT184" s="240" t="s">
        <v>248</v>
      </c>
      <c r="AU184" s="240" t="s">
        <v>86</v>
      </c>
      <c r="AV184" s="16" t="s">
        <v>173</v>
      </c>
      <c r="AW184" s="16" t="s">
        <v>37</v>
      </c>
      <c r="AX184" s="16" t="s">
        <v>84</v>
      </c>
      <c r="AY184" s="240" t="s">
        <v>237</v>
      </c>
    </row>
    <row r="185" spans="1:65" s="2" customFormat="1" ht="16.5" customHeight="1">
      <c r="A185" s="36"/>
      <c r="B185" s="37"/>
      <c r="C185" s="177" t="s">
        <v>377</v>
      </c>
      <c r="D185" s="177" t="s">
        <v>239</v>
      </c>
      <c r="E185" s="178" t="s">
        <v>378</v>
      </c>
      <c r="F185" s="179" t="s">
        <v>379</v>
      </c>
      <c r="G185" s="180" t="s">
        <v>120</v>
      </c>
      <c r="H185" s="181">
        <v>11.212</v>
      </c>
      <c r="I185" s="182"/>
      <c r="J185" s="183">
        <f>ROUND(I185*H185,2)</f>
        <v>0</v>
      </c>
      <c r="K185" s="179" t="s">
        <v>242</v>
      </c>
      <c r="L185" s="41"/>
      <c r="M185" s="184" t="s">
        <v>19</v>
      </c>
      <c r="N185" s="185" t="s">
        <v>47</v>
      </c>
      <c r="O185" s="66"/>
      <c r="P185" s="186">
        <f>O185*H185</f>
        <v>0</v>
      </c>
      <c r="Q185" s="186">
        <v>0</v>
      </c>
      <c r="R185" s="186">
        <f>Q185*H185</f>
        <v>0</v>
      </c>
      <c r="S185" s="186">
        <v>0</v>
      </c>
      <c r="T185" s="187">
        <f>S185*H185</f>
        <v>0</v>
      </c>
      <c r="U185" s="36"/>
      <c r="V185" s="36"/>
      <c r="W185" s="36"/>
      <c r="X185" s="36"/>
      <c r="Y185" s="36"/>
      <c r="Z185" s="36"/>
      <c r="AA185" s="36"/>
      <c r="AB185" s="36"/>
      <c r="AC185" s="36"/>
      <c r="AD185" s="36"/>
      <c r="AE185" s="36"/>
      <c r="AR185" s="188" t="s">
        <v>173</v>
      </c>
      <c r="AT185" s="188" t="s">
        <v>239</v>
      </c>
      <c r="AU185" s="188" t="s">
        <v>86</v>
      </c>
      <c r="AY185" s="19" t="s">
        <v>237</v>
      </c>
      <c r="BE185" s="189">
        <f>IF(N185="základní",J185,0)</f>
        <v>0</v>
      </c>
      <c r="BF185" s="189">
        <f>IF(N185="snížená",J185,0)</f>
        <v>0</v>
      </c>
      <c r="BG185" s="189">
        <f>IF(N185="zákl. přenesená",J185,0)</f>
        <v>0</v>
      </c>
      <c r="BH185" s="189">
        <f>IF(N185="sníž. přenesená",J185,0)</f>
        <v>0</v>
      </c>
      <c r="BI185" s="189">
        <f>IF(N185="nulová",J185,0)</f>
        <v>0</v>
      </c>
      <c r="BJ185" s="19" t="s">
        <v>84</v>
      </c>
      <c r="BK185" s="189">
        <f>ROUND(I185*H185,2)</f>
        <v>0</v>
      </c>
      <c r="BL185" s="19" t="s">
        <v>173</v>
      </c>
      <c r="BM185" s="188" t="s">
        <v>380</v>
      </c>
    </row>
    <row r="186" spans="1:47" s="2" customFormat="1" ht="12">
      <c r="A186" s="36"/>
      <c r="B186" s="37"/>
      <c r="C186" s="38"/>
      <c r="D186" s="190" t="s">
        <v>244</v>
      </c>
      <c r="E186" s="38"/>
      <c r="F186" s="191" t="s">
        <v>381</v>
      </c>
      <c r="G186" s="38"/>
      <c r="H186" s="38"/>
      <c r="I186" s="192"/>
      <c r="J186" s="38"/>
      <c r="K186" s="38"/>
      <c r="L186" s="41"/>
      <c r="M186" s="193"/>
      <c r="N186" s="194"/>
      <c r="O186" s="66"/>
      <c r="P186" s="66"/>
      <c r="Q186" s="66"/>
      <c r="R186" s="66"/>
      <c r="S186" s="66"/>
      <c r="T186" s="67"/>
      <c r="U186" s="36"/>
      <c r="V186" s="36"/>
      <c r="W186" s="36"/>
      <c r="X186" s="36"/>
      <c r="Y186" s="36"/>
      <c r="Z186" s="36"/>
      <c r="AA186" s="36"/>
      <c r="AB186" s="36"/>
      <c r="AC186" s="36"/>
      <c r="AD186" s="36"/>
      <c r="AE186" s="36"/>
      <c r="AT186" s="19" t="s">
        <v>244</v>
      </c>
      <c r="AU186" s="19" t="s">
        <v>86</v>
      </c>
    </row>
    <row r="187" spans="1:47" s="2" customFormat="1" ht="12">
      <c r="A187" s="36"/>
      <c r="B187" s="37"/>
      <c r="C187" s="38"/>
      <c r="D187" s="195" t="s">
        <v>246</v>
      </c>
      <c r="E187" s="38"/>
      <c r="F187" s="196" t="s">
        <v>382</v>
      </c>
      <c r="G187" s="38"/>
      <c r="H187" s="38"/>
      <c r="I187" s="192"/>
      <c r="J187" s="38"/>
      <c r="K187" s="38"/>
      <c r="L187" s="41"/>
      <c r="M187" s="193"/>
      <c r="N187" s="194"/>
      <c r="O187" s="66"/>
      <c r="P187" s="66"/>
      <c r="Q187" s="66"/>
      <c r="R187" s="66"/>
      <c r="S187" s="66"/>
      <c r="T187" s="67"/>
      <c r="U187" s="36"/>
      <c r="V187" s="36"/>
      <c r="W187" s="36"/>
      <c r="X187" s="36"/>
      <c r="Y187" s="36"/>
      <c r="Z187" s="36"/>
      <c r="AA187" s="36"/>
      <c r="AB187" s="36"/>
      <c r="AC187" s="36"/>
      <c r="AD187" s="36"/>
      <c r="AE187" s="36"/>
      <c r="AT187" s="19" t="s">
        <v>246</v>
      </c>
      <c r="AU187" s="19" t="s">
        <v>86</v>
      </c>
    </row>
    <row r="188" spans="2:51" s="13" customFormat="1" ht="12">
      <c r="B188" s="197"/>
      <c r="C188" s="198"/>
      <c r="D188" s="190" t="s">
        <v>248</v>
      </c>
      <c r="E188" s="199" t="s">
        <v>19</v>
      </c>
      <c r="F188" s="200" t="s">
        <v>383</v>
      </c>
      <c r="G188" s="198"/>
      <c r="H188" s="201">
        <v>11.212</v>
      </c>
      <c r="I188" s="202"/>
      <c r="J188" s="198"/>
      <c r="K188" s="198"/>
      <c r="L188" s="203"/>
      <c r="M188" s="204"/>
      <c r="N188" s="205"/>
      <c r="O188" s="205"/>
      <c r="P188" s="205"/>
      <c r="Q188" s="205"/>
      <c r="R188" s="205"/>
      <c r="S188" s="205"/>
      <c r="T188" s="206"/>
      <c r="AT188" s="207" t="s">
        <v>248</v>
      </c>
      <c r="AU188" s="207" t="s">
        <v>86</v>
      </c>
      <c r="AV188" s="13" t="s">
        <v>86</v>
      </c>
      <c r="AW188" s="13" t="s">
        <v>37</v>
      </c>
      <c r="AX188" s="13" t="s">
        <v>84</v>
      </c>
      <c r="AY188" s="207" t="s">
        <v>237</v>
      </c>
    </row>
    <row r="189" spans="1:65" s="2" customFormat="1" ht="16.5" customHeight="1">
      <c r="A189" s="36"/>
      <c r="B189" s="37"/>
      <c r="C189" s="177" t="s">
        <v>384</v>
      </c>
      <c r="D189" s="177" t="s">
        <v>239</v>
      </c>
      <c r="E189" s="178" t="s">
        <v>385</v>
      </c>
      <c r="F189" s="179" t="s">
        <v>386</v>
      </c>
      <c r="G189" s="180" t="s">
        <v>92</v>
      </c>
      <c r="H189" s="181">
        <v>0.385</v>
      </c>
      <c r="I189" s="182"/>
      <c r="J189" s="183">
        <f>ROUND(I189*H189,2)</f>
        <v>0</v>
      </c>
      <c r="K189" s="179" t="s">
        <v>242</v>
      </c>
      <c r="L189" s="41"/>
      <c r="M189" s="184" t="s">
        <v>19</v>
      </c>
      <c r="N189" s="185" t="s">
        <v>47</v>
      </c>
      <c r="O189" s="66"/>
      <c r="P189" s="186">
        <f>O189*H189</f>
        <v>0</v>
      </c>
      <c r="Q189" s="186">
        <v>0</v>
      </c>
      <c r="R189" s="186">
        <f>Q189*H189</f>
        <v>0</v>
      </c>
      <c r="S189" s="186">
        <v>0</v>
      </c>
      <c r="T189" s="187">
        <f>S189*H189</f>
        <v>0</v>
      </c>
      <c r="U189" s="36"/>
      <c r="V189" s="36"/>
      <c r="W189" s="36"/>
      <c r="X189" s="36"/>
      <c r="Y189" s="36"/>
      <c r="Z189" s="36"/>
      <c r="AA189" s="36"/>
      <c r="AB189" s="36"/>
      <c r="AC189" s="36"/>
      <c r="AD189" s="36"/>
      <c r="AE189" s="36"/>
      <c r="AR189" s="188" t="s">
        <v>173</v>
      </c>
      <c r="AT189" s="188" t="s">
        <v>239</v>
      </c>
      <c r="AU189" s="188" t="s">
        <v>86</v>
      </c>
      <c r="AY189" s="19" t="s">
        <v>237</v>
      </c>
      <c r="BE189" s="189">
        <f>IF(N189="základní",J189,0)</f>
        <v>0</v>
      </c>
      <c r="BF189" s="189">
        <f>IF(N189="snížená",J189,0)</f>
        <v>0</v>
      </c>
      <c r="BG189" s="189">
        <f>IF(N189="zákl. přenesená",J189,0)</f>
        <v>0</v>
      </c>
      <c r="BH189" s="189">
        <f>IF(N189="sníž. přenesená",J189,0)</f>
        <v>0</v>
      </c>
      <c r="BI189" s="189">
        <f>IF(N189="nulová",J189,0)</f>
        <v>0</v>
      </c>
      <c r="BJ189" s="19" t="s">
        <v>84</v>
      </c>
      <c r="BK189" s="189">
        <f>ROUND(I189*H189,2)</f>
        <v>0</v>
      </c>
      <c r="BL189" s="19" t="s">
        <v>173</v>
      </c>
      <c r="BM189" s="188" t="s">
        <v>387</v>
      </c>
    </row>
    <row r="190" spans="1:47" s="2" customFormat="1" ht="12">
      <c r="A190" s="36"/>
      <c r="B190" s="37"/>
      <c r="C190" s="38"/>
      <c r="D190" s="190" t="s">
        <v>244</v>
      </c>
      <c r="E190" s="38"/>
      <c r="F190" s="191" t="s">
        <v>388</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9" t="s">
        <v>244</v>
      </c>
      <c r="AU190" s="19" t="s">
        <v>86</v>
      </c>
    </row>
    <row r="191" spans="1:47" s="2" customFormat="1" ht="12">
      <c r="A191" s="36"/>
      <c r="B191" s="37"/>
      <c r="C191" s="38"/>
      <c r="D191" s="195" t="s">
        <v>246</v>
      </c>
      <c r="E191" s="38"/>
      <c r="F191" s="196" t="s">
        <v>389</v>
      </c>
      <c r="G191" s="38"/>
      <c r="H191" s="38"/>
      <c r="I191" s="192"/>
      <c r="J191" s="38"/>
      <c r="K191" s="38"/>
      <c r="L191" s="41"/>
      <c r="M191" s="193"/>
      <c r="N191" s="194"/>
      <c r="O191" s="66"/>
      <c r="P191" s="66"/>
      <c r="Q191" s="66"/>
      <c r="R191" s="66"/>
      <c r="S191" s="66"/>
      <c r="T191" s="67"/>
      <c r="U191" s="36"/>
      <c r="V191" s="36"/>
      <c r="W191" s="36"/>
      <c r="X191" s="36"/>
      <c r="Y191" s="36"/>
      <c r="Z191" s="36"/>
      <c r="AA191" s="36"/>
      <c r="AB191" s="36"/>
      <c r="AC191" s="36"/>
      <c r="AD191" s="36"/>
      <c r="AE191" s="36"/>
      <c r="AT191" s="19" t="s">
        <v>246</v>
      </c>
      <c r="AU191" s="19" t="s">
        <v>86</v>
      </c>
    </row>
    <row r="192" spans="2:51" s="13" customFormat="1" ht="12">
      <c r="B192" s="197"/>
      <c r="C192" s="198"/>
      <c r="D192" s="190" t="s">
        <v>248</v>
      </c>
      <c r="E192" s="199" t="s">
        <v>19</v>
      </c>
      <c r="F192" s="200" t="s">
        <v>106</v>
      </c>
      <c r="G192" s="198"/>
      <c r="H192" s="201">
        <v>0.385</v>
      </c>
      <c r="I192" s="202"/>
      <c r="J192" s="198"/>
      <c r="K192" s="198"/>
      <c r="L192" s="203"/>
      <c r="M192" s="204"/>
      <c r="N192" s="205"/>
      <c r="O192" s="205"/>
      <c r="P192" s="205"/>
      <c r="Q192" s="205"/>
      <c r="R192" s="205"/>
      <c r="S192" s="205"/>
      <c r="T192" s="206"/>
      <c r="AT192" s="207" t="s">
        <v>248</v>
      </c>
      <c r="AU192" s="207" t="s">
        <v>86</v>
      </c>
      <c r="AV192" s="13" t="s">
        <v>86</v>
      </c>
      <c r="AW192" s="13" t="s">
        <v>37</v>
      </c>
      <c r="AX192" s="13" t="s">
        <v>84</v>
      </c>
      <c r="AY192" s="207" t="s">
        <v>237</v>
      </c>
    </row>
    <row r="193" spans="1:65" s="2" customFormat="1" ht="16.5" customHeight="1">
      <c r="A193" s="36"/>
      <c r="B193" s="37"/>
      <c r="C193" s="177" t="s">
        <v>7</v>
      </c>
      <c r="D193" s="177" t="s">
        <v>239</v>
      </c>
      <c r="E193" s="178" t="s">
        <v>390</v>
      </c>
      <c r="F193" s="179" t="s">
        <v>391</v>
      </c>
      <c r="G193" s="180" t="s">
        <v>120</v>
      </c>
      <c r="H193" s="181">
        <v>4.248</v>
      </c>
      <c r="I193" s="182"/>
      <c r="J193" s="183">
        <f>ROUND(I193*H193,2)</f>
        <v>0</v>
      </c>
      <c r="K193" s="179" t="s">
        <v>242</v>
      </c>
      <c r="L193" s="41"/>
      <c r="M193" s="184" t="s">
        <v>19</v>
      </c>
      <c r="N193" s="185" t="s">
        <v>47</v>
      </c>
      <c r="O193" s="66"/>
      <c r="P193" s="186">
        <f>O193*H193</f>
        <v>0</v>
      </c>
      <c r="Q193" s="186">
        <v>0</v>
      </c>
      <c r="R193" s="186">
        <f>Q193*H193</f>
        <v>0</v>
      </c>
      <c r="S193" s="186">
        <v>0</v>
      </c>
      <c r="T193" s="187">
        <f>S193*H193</f>
        <v>0</v>
      </c>
      <c r="U193" s="36"/>
      <c r="V193" s="36"/>
      <c r="W193" s="36"/>
      <c r="X193" s="36"/>
      <c r="Y193" s="36"/>
      <c r="Z193" s="36"/>
      <c r="AA193" s="36"/>
      <c r="AB193" s="36"/>
      <c r="AC193" s="36"/>
      <c r="AD193" s="36"/>
      <c r="AE193" s="36"/>
      <c r="AR193" s="188" t="s">
        <v>173</v>
      </c>
      <c r="AT193" s="188" t="s">
        <v>239</v>
      </c>
      <c r="AU193" s="188" t="s">
        <v>86</v>
      </c>
      <c r="AY193" s="19" t="s">
        <v>237</v>
      </c>
      <c r="BE193" s="189">
        <f>IF(N193="základní",J193,0)</f>
        <v>0</v>
      </c>
      <c r="BF193" s="189">
        <f>IF(N193="snížená",J193,0)</f>
        <v>0</v>
      </c>
      <c r="BG193" s="189">
        <f>IF(N193="zákl. přenesená",J193,0)</f>
        <v>0</v>
      </c>
      <c r="BH193" s="189">
        <f>IF(N193="sníž. přenesená",J193,0)</f>
        <v>0</v>
      </c>
      <c r="BI193" s="189">
        <f>IF(N193="nulová",J193,0)</f>
        <v>0</v>
      </c>
      <c r="BJ193" s="19" t="s">
        <v>84</v>
      </c>
      <c r="BK193" s="189">
        <f>ROUND(I193*H193,2)</f>
        <v>0</v>
      </c>
      <c r="BL193" s="19" t="s">
        <v>173</v>
      </c>
      <c r="BM193" s="188" t="s">
        <v>392</v>
      </c>
    </row>
    <row r="194" spans="1:47" s="2" customFormat="1" ht="12">
      <c r="A194" s="36"/>
      <c r="B194" s="37"/>
      <c r="C194" s="38"/>
      <c r="D194" s="190" t="s">
        <v>244</v>
      </c>
      <c r="E194" s="38"/>
      <c r="F194" s="191" t="s">
        <v>393</v>
      </c>
      <c r="G194" s="38"/>
      <c r="H194" s="38"/>
      <c r="I194" s="192"/>
      <c r="J194" s="38"/>
      <c r="K194" s="38"/>
      <c r="L194" s="41"/>
      <c r="M194" s="193"/>
      <c r="N194" s="194"/>
      <c r="O194" s="66"/>
      <c r="P194" s="66"/>
      <c r="Q194" s="66"/>
      <c r="R194" s="66"/>
      <c r="S194" s="66"/>
      <c r="T194" s="67"/>
      <c r="U194" s="36"/>
      <c r="V194" s="36"/>
      <c r="W194" s="36"/>
      <c r="X194" s="36"/>
      <c r="Y194" s="36"/>
      <c r="Z194" s="36"/>
      <c r="AA194" s="36"/>
      <c r="AB194" s="36"/>
      <c r="AC194" s="36"/>
      <c r="AD194" s="36"/>
      <c r="AE194" s="36"/>
      <c r="AT194" s="19" t="s">
        <v>244</v>
      </c>
      <c r="AU194" s="19" t="s">
        <v>86</v>
      </c>
    </row>
    <row r="195" spans="1:47" s="2" customFormat="1" ht="12">
      <c r="A195" s="36"/>
      <c r="B195" s="37"/>
      <c r="C195" s="38"/>
      <c r="D195" s="195" t="s">
        <v>246</v>
      </c>
      <c r="E195" s="38"/>
      <c r="F195" s="196" t="s">
        <v>394</v>
      </c>
      <c r="G195" s="38"/>
      <c r="H195" s="38"/>
      <c r="I195" s="192"/>
      <c r="J195" s="38"/>
      <c r="K195" s="38"/>
      <c r="L195" s="41"/>
      <c r="M195" s="193"/>
      <c r="N195" s="194"/>
      <c r="O195" s="66"/>
      <c r="P195" s="66"/>
      <c r="Q195" s="66"/>
      <c r="R195" s="66"/>
      <c r="S195" s="66"/>
      <c r="T195" s="67"/>
      <c r="U195" s="36"/>
      <c r="V195" s="36"/>
      <c r="W195" s="36"/>
      <c r="X195" s="36"/>
      <c r="Y195" s="36"/>
      <c r="Z195" s="36"/>
      <c r="AA195" s="36"/>
      <c r="AB195" s="36"/>
      <c r="AC195" s="36"/>
      <c r="AD195" s="36"/>
      <c r="AE195" s="36"/>
      <c r="AT195" s="19" t="s">
        <v>246</v>
      </c>
      <c r="AU195" s="19" t="s">
        <v>86</v>
      </c>
    </row>
    <row r="196" spans="2:51" s="14" customFormat="1" ht="12">
      <c r="B196" s="209"/>
      <c r="C196" s="210"/>
      <c r="D196" s="190" t="s">
        <v>248</v>
      </c>
      <c r="E196" s="211" t="s">
        <v>19</v>
      </c>
      <c r="F196" s="212" t="s">
        <v>395</v>
      </c>
      <c r="G196" s="210"/>
      <c r="H196" s="211" t="s">
        <v>19</v>
      </c>
      <c r="I196" s="213"/>
      <c r="J196" s="210"/>
      <c r="K196" s="210"/>
      <c r="L196" s="214"/>
      <c r="M196" s="215"/>
      <c r="N196" s="216"/>
      <c r="O196" s="216"/>
      <c r="P196" s="216"/>
      <c r="Q196" s="216"/>
      <c r="R196" s="216"/>
      <c r="S196" s="216"/>
      <c r="T196" s="217"/>
      <c r="AT196" s="218" t="s">
        <v>248</v>
      </c>
      <c r="AU196" s="218" t="s">
        <v>86</v>
      </c>
      <c r="AV196" s="14" t="s">
        <v>84</v>
      </c>
      <c r="AW196" s="14" t="s">
        <v>37</v>
      </c>
      <c r="AX196" s="14" t="s">
        <v>76</v>
      </c>
      <c r="AY196" s="218" t="s">
        <v>237</v>
      </c>
    </row>
    <row r="197" spans="2:51" s="13" customFormat="1" ht="12">
      <c r="B197" s="197"/>
      <c r="C197" s="198"/>
      <c r="D197" s="190" t="s">
        <v>248</v>
      </c>
      <c r="E197" s="199" t="s">
        <v>188</v>
      </c>
      <c r="F197" s="200" t="s">
        <v>396</v>
      </c>
      <c r="G197" s="198"/>
      <c r="H197" s="201">
        <v>4.248</v>
      </c>
      <c r="I197" s="202"/>
      <c r="J197" s="198"/>
      <c r="K197" s="198"/>
      <c r="L197" s="203"/>
      <c r="M197" s="204"/>
      <c r="N197" s="205"/>
      <c r="O197" s="205"/>
      <c r="P197" s="205"/>
      <c r="Q197" s="205"/>
      <c r="R197" s="205"/>
      <c r="S197" s="205"/>
      <c r="T197" s="206"/>
      <c r="AT197" s="207" t="s">
        <v>248</v>
      </c>
      <c r="AU197" s="207" t="s">
        <v>86</v>
      </c>
      <c r="AV197" s="13" t="s">
        <v>86</v>
      </c>
      <c r="AW197" s="13" t="s">
        <v>37</v>
      </c>
      <c r="AX197" s="13" t="s">
        <v>84</v>
      </c>
      <c r="AY197" s="207" t="s">
        <v>237</v>
      </c>
    </row>
    <row r="198" spans="1:65" s="2" customFormat="1" ht="21.75" customHeight="1">
      <c r="A198" s="36"/>
      <c r="B198" s="37"/>
      <c r="C198" s="177" t="s">
        <v>199</v>
      </c>
      <c r="D198" s="177" t="s">
        <v>239</v>
      </c>
      <c r="E198" s="178" t="s">
        <v>397</v>
      </c>
      <c r="F198" s="179" t="s">
        <v>398</v>
      </c>
      <c r="G198" s="180" t="s">
        <v>120</v>
      </c>
      <c r="H198" s="181">
        <v>16.818</v>
      </c>
      <c r="I198" s="182"/>
      <c r="J198" s="183">
        <f>ROUND(I198*H198,2)</f>
        <v>0</v>
      </c>
      <c r="K198" s="179" t="s">
        <v>242</v>
      </c>
      <c r="L198" s="41"/>
      <c r="M198" s="184" t="s">
        <v>19</v>
      </c>
      <c r="N198" s="185" t="s">
        <v>47</v>
      </c>
      <c r="O198" s="66"/>
      <c r="P198" s="186">
        <f>O198*H198</f>
        <v>0</v>
      </c>
      <c r="Q198" s="186">
        <v>0</v>
      </c>
      <c r="R198" s="186">
        <f>Q198*H198</f>
        <v>0</v>
      </c>
      <c r="S198" s="186">
        <v>0</v>
      </c>
      <c r="T198" s="187">
        <f>S198*H198</f>
        <v>0</v>
      </c>
      <c r="U198" s="36"/>
      <c r="V198" s="36"/>
      <c r="W198" s="36"/>
      <c r="X198" s="36"/>
      <c r="Y198" s="36"/>
      <c r="Z198" s="36"/>
      <c r="AA198" s="36"/>
      <c r="AB198" s="36"/>
      <c r="AC198" s="36"/>
      <c r="AD198" s="36"/>
      <c r="AE198" s="36"/>
      <c r="AR198" s="188" t="s">
        <v>173</v>
      </c>
      <c r="AT198" s="188" t="s">
        <v>239</v>
      </c>
      <c r="AU198" s="188" t="s">
        <v>86</v>
      </c>
      <c r="AY198" s="19" t="s">
        <v>237</v>
      </c>
      <c r="BE198" s="189">
        <f>IF(N198="základní",J198,0)</f>
        <v>0</v>
      </c>
      <c r="BF198" s="189">
        <f>IF(N198="snížená",J198,0)</f>
        <v>0</v>
      </c>
      <c r="BG198" s="189">
        <f>IF(N198="zákl. přenesená",J198,0)</f>
        <v>0</v>
      </c>
      <c r="BH198" s="189">
        <f>IF(N198="sníž. přenesená",J198,0)</f>
        <v>0</v>
      </c>
      <c r="BI198" s="189">
        <f>IF(N198="nulová",J198,0)</f>
        <v>0</v>
      </c>
      <c r="BJ198" s="19" t="s">
        <v>84</v>
      </c>
      <c r="BK198" s="189">
        <f>ROUND(I198*H198,2)</f>
        <v>0</v>
      </c>
      <c r="BL198" s="19" t="s">
        <v>173</v>
      </c>
      <c r="BM198" s="188" t="s">
        <v>399</v>
      </c>
    </row>
    <row r="199" spans="1:47" s="2" customFormat="1" ht="19.2">
      <c r="A199" s="36"/>
      <c r="B199" s="37"/>
      <c r="C199" s="38"/>
      <c r="D199" s="190" t="s">
        <v>244</v>
      </c>
      <c r="E199" s="38"/>
      <c r="F199" s="191" t="s">
        <v>400</v>
      </c>
      <c r="G199" s="38"/>
      <c r="H199" s="38"/>
      <c r="I199" s="192"/>
      <c r="J199" s="38"/>
      <c r="K199" s="38"/>
      <c r="L199" s="41"/>
      <c r="M199" s="193"/>
      <c r="N199" s="194"/>
      <c r="O199" s="66"/>
      <c r="P199" s="66"/>
      <c r="Q199" s="66"/>
      <c r="R199" s="66"/>
      <c r="S199" s="66"/>
      <c r="T199" s="67"/>
      <c r="U199" s="36"/>
      <c r="V199" s="36"/>
      <c r="W199" s="36"/>
      <c r="X199" s="36"/>
      <c r="Y199" s="36"/>
      <c r="Z199" s="36"/>
      <c r="AA199" s="36"/>
      <c r="AB199" s="36"/>
      <c r="AC199" s="36"/>
      <c r="AD199" s="36"/>
      <c r="AE199" s="36"/>
      <c r="AT199" s="19" t="s">
        <v>244</v>
      </c>
      <c r="AU199" s="19" t="s">
        <v>86</v>
      </c>
    </row>
    <row r="200" spans="1:47" s="2" customFormat="1" ht="12">
      <c r="A200" s="36"/>
      <c r="B200" s="37"/>
      <c r="C200" s="38"/>
      <c r="D200" s="195" t="s">
        <v>246</v>
      </c>
      <c r="E200" s="38"/>
      <c r="F200" s="196" t="s">
        <v>401</v>
      </c>
      <c r="G200" s="38"/>
      <c r="H200" s="38"/>
      <c r="I200" s="192"/>
      <c r="J200" s="38"/>
      <c r="K200" s="38"/>
      <c r="L200" s="41"/>
      <c r="M200" s="193"/>
      <c r="N200" s="194"/>
      <c r="O200" s="66"/>
      <c r="P200" s="66"/>
      <c r="Q200" s="66"/>
      <c r="R200" s="66"/>
      <c r="S200" s="66"/>
      <c r="T200" s="67"/>
      <c r="U200" s="36"/>
      <c r="V200" s="36"/>
      <c r="W200" s="36"/>
      <c r="X200" s="36"/>
      <c r="Y200" s="36"/>
      <c r="Z200" s="36"/>
      <c r="AA200" s="36"/>
      <c r="AB200" s="36"/>
      <c r="AC200" s="36"/>
      <c r="AD200" s="36"/>
      <c r="AE200" s="36"/>
      <c r="AT200" s="19" t="s">
        <v>246</v>
      </c>
      <c r="AU200" s="19" t="s">
        <v>86</v>
      </c>
    </row>
    <row r="201" spans="2:51" s="13" customFormat="1" ht="12">
      <c r="B201" s="197"/>
      <c r="C201" s="198"/>
      <c r="D201" s="190" t="s">
        <v>248</v>
      </c>
      <c r="E201" s="199" t="s">
        <v>19</v>
      </c>
      <c r="F201" s="200" t="s">
        <v>402</v>
      </c>
      <c r="G201" s="198"/>
      <c r="H201" s="201">
        <v>16.818</v>
      </c>
      <c r="I201" s="202"/>
      <c r="J201" s="198"/>
      <c r="K201" s="198"/>
      <c r="L201" s="203"/>
      <c r="M201" s="204"/>
      <c r="N201" s="205"/>
      <c r="O201" s="205"/>
      <c r="P201" s="205"/>
      <c r="Q201" s="205"/>
      <c r="R201" s="205"/>
      <c r="S201" s="205"/>
      <c r="T201" s="206"/>
      <c r="AT201" s="207" t="s">
        <v>248</v>
      </c>
      <c r="AU201" s="207" t="s">
        <v>86</v>
      </c>
      <c r="AV201" s="13" t="s">
        <v>86</v>
      </c>
      <c r="AW201" s="13" t="s">
        <v>37</v>
      </c>
      <c r="AX201" s="13" t="s">
        <v>84</v>
      </c>
      <c r="AY201" s="207" t="s">
        <v>237</v>
      </c>
    </row>
    <row r="202" spans="1:65" s="2" customFormat="1" ht="16.5" customHeight="1">
      <c r="A202" s="36"/>
      <c r="B202" s="37"/>
      <c r="C202" s="177" t="s">
        <v>403</v>
      </c>
      <c r="D202" s="177" t="s">
        <v>239</v>
      </c>
      <c r="E202" s="178" t="s">
        <v>404</v>
      </c>
      <c r="F202" s="179" t="s">
        <v>405</v>
      </c>
      <c r="G202" s="180" t="s">
        <v>120</v>
      </c>
      <c r="H202" s="181">
        <v>0.297</v>
      </c>
      <c r="I202" s="182"/>
      <c r="J202" s="183">
        <f>ROUND(I202*H202,2)</f>
        <v>0</v>
      </c>
      <c r="K202" s="179" t="s">
        <v>242</v>
      </c>
      <c r="L202" s="41"/>
      <c r="M202" s="184" t="s">
        <v>19</v>
      </c>
      <c r="N202" s="185" t="s">
        <v>47</v>
      </c>
      <c r="O202" s="66"/>
      <c r="P202" s="186">
        <f>O202*H202</f>
        <v>0</v>
      </c>
      <c r="Q202" s="186">
        <v>0</v>
      </c>
      <c r="R202" s="186">
        <f>Q202*H202</f>
        <v>0</v>
      </c>
      <c r="S202" s="186">
        <v>0</v>
      </c>
      <c r="T202" s="187">
        <f>S202*H202</f>
        <v>0</v>
      </c>
      <c r="U202" s="36"/>
      <c r="V202" s="36"/>
      <c r="W202" s="36"/>
      <c r="X202" s="36"/>
      <c r="Y202" s="36"/>
      <c r="Z202" s="36"/>
      <c r="AA202" s="36"/>
      <c r="AB202" s="36"/>
      <c r="AC202" s="36"/>
      <c r="AD202" s="36"/>
      <c r="AE202" s="36"/>
      <c r="AR202" s="188" t="s">
        <v>173</v>
      </c>
      <c r="AT202" s="188" t="s">
        <v>239</v>
      </c>
      <c r="AU202" s="188" t="s">
        <v>86</v>
      </c>
      <c r="AY202" s="19" t="s">
        <v>237</v>
      </c>
      <c r="BE202" s="189">
        <f>IF(N202="základní",J202,0)</f>
        <v>0</v>
      </c>
      <c r="BF202" s="189">
        <f>IF(N202="snížená",J202,0)</f>
        <v>0</v>
      </c>
      <c r="BG202" s="189">
        <f>IF(N202="zákl. přenesená",J202,0)</f>
        <v>0</v>
      </c>
      <c r="BH202" s="189">
        <f>IF(N202="sníž. přenesená",J202,0)</f>
        <v>0</v>
      </c>
      <c r="BI202" s="189">
        <f>IF(N202="nulová",J202,0)</f>
        <v>0</v>
      </c>
      <c r="BJ202" s="19" t="s">
        <v>84</v>
      </c>
      <c r="BK202" s="189">
        <f>ROUND(I202*H202,2)</f>
        <v>0</v>
      </c>
      <c r="BL202" s="19" t="s">
        <v>173</v>
      </c>
      <c r="BM202" s="188" t="s">
        <v>406</v>
      </c>
    </row>
    <row r="203" spans="1:47" s="2" customFormat="1" ht="19.2">
      <c r="A203" s="36"/>
      <c r="B203" s="37"/>
      <c r="C203" s="38"/>
      <c r="D203" s="190" t="s">
        <v>244</v>
      </c>
      <c r="E203" s="38"/>
      <c r="F203" s="191" t="s">
        <v>407</v>
      </c>
      <c r="G203" s="38"/>
      <c r="H203" s="38"/>
      <c r="I203" s="192"/>
      <c r="J203" s="38"/>
      <c r="K203" s="38"/>
      <c r="L203" s="41"/>
      <c r="M203" s="193"/>
      <c r="N203" s="194"/>
      <c r="O203" s="66"/>
      <c r="P203" s="66"/>
      <c r="Q203" s="66"/>
      <c r="R203" s="66"/>
      <c r="S203" s="66"/>
      <c r="T203" s="67"/>
      <c r="U203" s="36"/>
      <c r="V203" s="36"/>
      <c r="W203" s="36"/>
      <c r="X203" s="36"/>
      <c r="Y203" s="36"/>
      <c r="Z203" s="36"/>
      <c r="AA203" s="36"/>
      <c r="AB203" s="36"/>
      <c r="AC203" s="36"/>
      <c r="AD203" s="36"/>
      <c r="AE203" s="36"/>
      <c r="AT203" s="19" t="s">
        <v>244</v>
      </c>
      <c r="AU203" s="19" t="s">
        <v>86</v>
      </c>
    </row>
    <row r="204" spans="1:47" s="2" customFormat="1" ht="12">
      <c r="A204" s="36"/>
      <c r="B204" s="37"/>
      <c r="C204" s="38"/>
      <c r="D204" s="195" t="s">
        <v>246</v>
      </c>
      <c r="E204" s="38"/>
      <c r="F204" s="196" t="s">
        <v>408</v>
      </c>
      <c r="G204" s="38"/>
      <c r="H204" s="38"/>
      <c r="I204" s="192"/>
      <c r="J204" s="38"/>
      <c r="K204" s="38"/>
      <c r="L204" s="41"/>
      <c r="M204" s="193"/>
      <c r="N204" s="194"/>
      <c r="O204" s="66"/>
      <c r="P204" s="66"/>
      <c r="Q204" s="66"/>
      <c r="R204" s="66"/>
      <c r="S204" s="66"/>
      <c r="T204" s="67"/>
      <c r="U204" s="36"/>
      <c r="V204" s="36"/>
      <c r="W204" s="36"/>
      <c r="X204" s="36"/>
      <c r="Y204" s="36"/>
      <c r="Z204" s="36"/>
      <c r="AA204" s="36"/>
      <c r="AB204" s="36"/>
      <c r="AC204" s="36"/>
      <c r="AD204" s="36"/>
      <c r="AE204" s="36"/>
      <c r="AT204" s="19" t="s">
        <v>246</v>
      </c>
      <c r="AU204" s="19" t="s">
        <v>86</v>
      </c>
    </row>
    <row r="205" spans="2:51" s="14" customFormat="1" ht="12">
      <c r="B205" s="209"/>
      <c r="C205" s="210"/>
      <c r="D205" s="190" t="s">
        <v>248</v>
      </c>
      <c r="E205" s="211" t="s">
        <v>19</v>
      </c>
      <c r="F205" s="212" t="s">
        <v>409</v>
      </c>
      <c r="G205" s="210"/>
      <c r="H205" s="211" t="s">
        <v>19</v>
      </c>
      <c r="I205" s="213"/>
      <c r="J205" s="210"/>
      <c r="K205" s="210"/>
      <c r="L205" s="214"/>
      <c r="M205" s="215"/>
      <c r="N205" s="216"/>
      <c r="O205" s="216"/>
      <c r="P205" s="216"/>
      <c r="Q205" s="216"/>
      <c r="R205" s="216"/>
      <c r="S205" s="216"/>
      <c r="T205" s="217"/>
      <c r="AT205" s="218" t="s">
        <v>248</v>
      </c>
      <c r="AU205" s="218" t="s">
        <v>86</v>
      </c>
      <c r="AV205" s="14" t="s">
        <v>84</v>
      </c>
      <c r="AW205" s="14" t="s">
        <v>37</v>
      </c>
      <c r="AX205" s="14" t="s">
        <v>76</v>
      </c>
      <c r="AY205" s="218" t="s">
        <v>237</v>
      </c>
    </row>
    <row r="206" spans="2:51" s="13" customFormat="1" ht="12">
      <c r="B206" s="197"/>
      <c r="C206" s="198"/>
      <c r="D206" s="190" t="s">
        <v>248</v>
      </c>
      <c r="E206" s="199" t="s">
        <v>148</v>
      </c>
      <c r="F206" s="200" t="s">
        <v>410</v>
      </c>
      <c r="G206" s="198"/>
      <c r="H206" s="201">
        <v>0.297</v>
      </c>
      <c r="I206" s="202"/>
      <c r="J206" s="198"/>
      <c r="K206" s="198"/>
      <c r="L206" s="203"/>
      <c r="M206" s="204"/>
      <c r="N206" s="205"/>
      <c r="O206" s="205"/>
      <c r="P206" s="205"/>
      <c r="Q206" s="205"/>
      <c r="R206" s="205"/>
      <c r="S206" s="205"/>
      <c r="T206" s="206"/>
      <c r="AT206" s="207" t="s">
        <v>248</v>
      </c>
      <c r="AU206" s="207" t="s">
        <v>86</v>
      </c>
      <c r="AV206" s="13" t="s">
        <v>86</v>
      </c>
      <c r="AW206" s="13" t="s">
        <v>37</v>
      </c>
      <c r="AX206" s="13" t="s">
        <v>84</v>
      </c>
      <c r="AY206" s="207" t="s">
        <v>237</v>
      </c>
    </row>
    <row r="207" spans="1:65" s="2" customFormat="1" ht="16.5" customHeight="1">
      <c r="A207" s="36"/>
      <c r="B207" s="37"/>
      <c r="C207" s="177" t="s">
        <v>411</v>
      </c>
      <c r="D207" s="177" t="s">
        <v>239</v>
      </c>
      <c r="E207" s="178" t="s">
        <v>412</v>
      </c>
      <c r="F207" s="179" t="s">
        <v>413</v>
      </c>
      <c r="G207" s="180" t="s">
        <v>120</v>
      </c>
      <c r="H207" s="181">
        <v>92.675</v>
      </c>
      <c r="I207" s="182"/>
      <c r="J207" s="183">
        <f>ROUND(I207*H207,2)</f>
        <v>0</v>
      </c>
      <c r="K207" s="179" t="s">
        <v>242</v>
      </c>
      <c r="L207" s="41"/>
      <c r="M207" s="184" t="s">
        <v>19</v>
      </c>
      <c r="N207" s="185" t="s">
        <v>47</v>
      </c>
      <c r="O207" s="66"/>
      <c r="P207" s="186">
        <f>O207*H207</f>
        <v>0</v>
      </c>
      <c r="Q207" s="186">
        <v>0</v>
      </c>
      <c r="R207" s="186">
        <f>Q207*H207</f>
        <v>0</v>
      </c>
      <c r="S207" s="186">
        <v>0</v>
      </c>
      <c r="T207" s="187">
        <f>S207*H207</f>
        <v>0</v>
      </c>
      <c r="U207" s="36"/>
      <c r="V207" s="36"/>
      <c r="W207" s="36"/>
      <c r="X207" s="36"/>
      <c r="Y207" s="36"/>
      <c r="Z207" s="36"/>
      <c r="AA207" s="36"/>
      <c r="AB207" s="36"/>
      <c r="AC207" s="36"/>
      <c r="AD207" s="36"/>
      <c r="AE207" s="36"/>
      <c r="AR207" s="188" t="s">
        <v>173</v>
      </c>
      <c r="AT207" s="188" t="s">
        <v>239</v>
      </c>
      <c r="AU207" s="188" t="s">
        <v>86</v>
      </c>
      <c r="AY207" s="19" t="s">
        <v>237</v>
      </c>
      <c r="BE207" s="189">
        <f>IF(N207="základní",J207,0)</f>
        <v>0</v>
      </c>
      <c r="BF207" s="189">
        <f>IF(N207="snížená",J207,0)</f>
        <v>0</v>
      </c>
      <c r="BG207" s="189">
        <f>IF(N207="zákl. přenesená",J207,0)</f>
        <v>0</v>
      </c>
      <c r="BH207" s="189">
        <f>IF(N207="sníž. přenesená",J207,0)</f>
        <v>0</v>
      </c>
      <c r="BI207" s="189">
        <f>IF(N207="nulová",J207,0)</f>
        <v>0</v>
      </c>
      <c r="BJ207" s="19" t="s">
        <v>84</v>
      </c>
      <c r="BK207" s="189">
        <f>ROUND(I207*H207,2)</f>
        <v>0</v>
      </c>
      <c r="BL207" s="19" t="s">
        <v>173</v>
      </c>
      <c r="BM207" s="188" t="s">
        <v>414</v>
      </c>
    </row>
    <row r="208" spans="1:47" s="2" customFormat="1" ht="19.2">
      <c r="A208" s="36"/>
      <c r="B208" s="37"/>
      <c r="C208" s="38"/>
      <c r="D208" s="190" t="s">
        <v>244</v>
      </c>
      <c r="E208" s="38"/>
      <c r="F208" s="191" t="s">
        <v>415</v>
      </c>
      <c r="G208" s="38"/>
      <c r="H208" s="38"/>
      <c r="I208" s="192"/>
      <c r="J208" s="38"/>
      <c r="K208" s="38"/>
      <c r="L208" s="41"/>
      <c r="M208" s="193"/>
      <c r="N208" s="194"/>
      <c r="O208" s="66"/>
      <c r="P208" s="66"/>
      <c r="Q208" s="66"/>
      <c r="R208" s="66"/>
      <c r="S208" s="66"/>
      <c r="T208" s="67"/>
      <c r="U208" s="36"/>
      <c r="V208" s="36"/>
      <c r="W208" s="36"/>
      <c r="X208" s="36"/>
      <c r="Y208" s="36"/>
      <c r="Z208" s="36"/>
      <c r="AA208" s="36"/>
      <c r="AB208" s="36"/>
      <c r="AC208" s="36"/>
      <c r="AD208" s="36"/>
      <c r="AE208" s="36"/>
      <c r="AT208" s="19" t="s">
        <v>244</v>
      </c>
      <c r="AU208" s="19" t="s">
        <v>86</v>
      </c>
    </row>
    <row r="209" spans="1:47" s="2" customFormat="1" ht="12">
      <c r="A209" s="36"/>
      <c r="B209" s="37"/>
      <c r="C209" s="38"/>
      <c r="D209" s="195" t="s">
        <v>246</v>
      </c>
      <c r="E209" s="38"/>
      <c r="F209" s="196" t="s">
        <v>416</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9" t="s">
        <v>246</v>
      </c>
      <c r="AU209" s="19" t="s">
        <v>86</v>
      </c>
    </row>
    <row r="210" spans="2:51" s="14" customFormat="1" ht="12">
      <c r="B210" s="209"/>
      <c r="C210" s="210"/>
      <c r="D210" s="190" t="s">
        <v>248</v>
      </c>
      <c r="E210" s="211" t="s">
        <v>19</v>
      </c>
      <c r="F210" s="212" t="s">
        <v>308</v>
      </c>
      <c r="G210" s="210"/>
      <c r="H210" s="211" t="s">
        <v>19</v>
      </c>
      <c r="I210" s="213"/>
      <c r="J210" s="210"/>
      <c r="K210" s="210"/>
      <c r="L210" s="214"/>
      <c r="M210" s="215"/>
      <c r="N210" s="216"/>
      <c r="O210" s="216"/>
      <c r="P210" s="216"/>
      <c r="Q210" s="216"/>
      <c r="R210" s="216"/>
      <c r="S210" s="216"/>
      <c r="T210" s="217"/>
      <c r="AT210" s="218" t="s">
        <v>248</v>
      </c>
      <c r="AU210" s="218" t="s">
        <v>86</v>
      </c>
      <c r="AV210" s="14" t="s">
        <v>84</v>
      </c>
      <c r="AW210" s="14" t="s">
        <v>37</v>
      </c>
      <c r="AX210" s="14" t="s">
        <v>76</v>
      </c>
      <c r="AY210" s="218" t="s">
        <v>237</v>
      </c>
    </row>
    <row r="211" spans="2:51" s="14" customFormat="1" ht="12">
      <c r="B211" s="209"/>
      <c r="C211" s="210"/>
      <c r="D211" s="190" t="s">
        <v>248</v>
      </c>
      <c r="E211" s="211" t="s">
        <v>19</v>
      </c>
      <c r="F211" s="212" t="s">
        <v>417</v>
      </c>
      <c r="G211" s="210"/>
      <c r="H211" s="211" t="s">
        <v>19</v>
      </c>
      <c r="I211" s="213"/>
      <c r="J211" s="210"/>
      <c r="K211" s="210"/>
      <c r="L211" s="214"/>
      <c r="M211" s="215"/>
      <c r="N211" s="216"/>
      <c r="O211" s="216"/>
      <c r="P211" s="216"/>
      <c r="Q211" s="216"/>
      <c r="R211" s="216"/>
      <c r="S211" s="216"/>
      <c r="T211" s="217"/>
      <c r="AT211" s="218" t="s">
        <v>248</v>
      </c>
      <c r="AU211" s="218" t="s">
        <v>86</v>
      </c>
      <c r="AV211" s="14" t="s">
        <v>84</v>
      </c>
      <c r="AW211" s="14" t="s">
        <v>37</v>
      </c>
      <c r="AX211" s="14" t="s">
        <v>76</v>
      </c>
      <c r="AY211" s="218" t="s">
        <v>237</v>
      </c>
    </row>
    <row r="212" spans="2:51" s="13" customFormat="1" ht="12">
      <c r="B212" s="197"/>
      <c r="C212" s="198"/>
      <c r="D212" s="190" t="s">
        <v>248</v>
      </c>
      <c r="E212" s="199" t="s">
        <v>19</v>
      </c>
      <c r="F212" s="200" t="s">
        <v>418</v>
      </c>
      <c r="G212" s="198"/>
      <c r="H212" s="201">
        <v>64.94</v>
      </c>
      <c r="I212" s="202"/>
      <c r="J212" s="198"/>
      <c r="K212" s="198"/>
      <c r="L212" s="203"/>
      <c r="M212" s="204"/>
      <c r="N212" s="205"/>
      <c r="O212" s="205"/>
      <c r="P212" s="205"/>
      <c r="Q212" s="205"/>
      <c r="R212" s="205"/>
      <c r="S212" s="205"/>
      <c r="T212" s="206"/>
      <c r="AT212" s="207" t="s">
        <v>248</v>
      </c>
      <c r="AU212" s="207" t="s">
        <v>86</v>
      </c>
      <c r="AV212" s="13" t="s">
        <v>86</v>
      </c>
      <c r="AW212" s="13" t="s">
        <v>37</v>
      </c>
      <c r="AX212" s="13" t="s">
        <v>76</v>
      </c>
      <c r="AY212" s="207" t="s">
        <v>237</v>
      </c>
    </row>
    <row r="213" spans="2:51" s="13" customFormat="1" ht="12">
      <c r="B213" s="197"/>
      <c r="C213" s="198"/>
      <c r="D213" s="190" t="s">
        <v>248</v>
      </c>
      <c r="E213" s="199" t="s">
        <v>19</v>
      </c>
      <c r="F213" s="200" t="s">
        <v>419</v>
      </c>
      <c r="G213" s="198"/>
      <c r="H213" s="201">
        <v>12.6</v>
      </c>
      <c r="I213" s="202"/>
      <c r="J213" s="198"/>
      <c r="K213" s="198"/>
      <c r="L213" s="203"/>
      <c r="M213" s="204"/>
      <c r="N213" s="205"/>
      <c r="O213" s="205"/>
      <c r="P213" s="205"/>
      <c r="Q213" s="205"/>
      <c r="R213" s="205"/>
      <c r="S213" s="205"/>
      <c r="T213" s="206"/>
      <c r="AT213" s="207" t="s">
        <v>248</v>
      </c>
      <c r="AU213" s="207" t="s">
        <v>86</v>
      </c>
      <c r="AV213" s="13" t="s">
        <v>86</v>
      </c>
      <c r="AW213" s="13" t="s">
        <v>37</v>
      </c>
      <c r="AX213" s="13" t="s">
        <v>76</v>
      </c>
      <c r="AY213" s="207" t="s">
        <v>237</v>
      </c>
    </row>
    <row r="214" spans="2:51" s="13" customFormat="1" ht="12">
      <c r="B214" s="197"/>
      <c r="C214" s="198"/>
      <c r="D214" s="190" t="s">
        <v>248</v>
      </c>
      <c r="E214" s="199" t="s">
        <v>19</v>
      </c>
      <c r="F214" s="200" t="s">
        <v>420</v>
      </c>
      <c r="G214" s="198"/>
      <c r="H214" s="201">
        <v>4.71</v>
      </c>
      <c r="I214" s="202"/>
      <c r="J214" s="198"/>
      <c r="K214" s="198"/>
      <c r="L214" s="203"/>
      <c r="M214" s="204"/>
      <c r="N214" s="205"/>
      <c r="O214" s="205"/>
      <c r="P214" s="205"/>
      <c r="Q214" s="205"/>
      <c r="R214" s="205"/>
      <c r="S214" s="205"/>
      <c r="T214" s="206"/>
      <c r="AT214" s="207" t="s">
        <v>248</v>
      </c>
      <c r="AU214" s="207" t="s">
        <v>86</v>
      </c>
      <c r="AV214" s="13" t="s">
        <v>86</v>
      </c>
      <c r="AW214" s="13" t="s">
        <v>37</v>
      </c>
      <c r="AX214" s="13" t="s">
        <v>76</v>
      </c>
      <c r="AY214" s="207" t="s">
        <v>237</v>
      </c>
    </row>
    <row r="215" spans="2:51" s="13" customFormat="1" ht="12">
      <c r="B215" s="197"/>
      <c r="C215" s="198"/>
      <c r="D215" s="190" t="s">
        <v>248</v>
      </c>
      <c r="E215" s="199" t="s">
        <v>19</v>
      </c>
      <c r="F215" s="200" t="s">
        <v>421</v>
      </c>
      <c r="G215" s="198"/>
      <c r="H215" s="201">
        <v>2</v>
      </c>
      <c r="I215" s="202"/>
      <c r="J215" s="198"/>
      <c r="K215" s="198"/>
      <c r="L215" s="203"/>
      <c r="M215" s="204"/>
      <c r="N215" s="205"/>
      <c r="O215" s="205"/>
      <c r="P215" s="205"/>
      <c r="Q215" s="205"/>
      <c r="R215" s="205"/>
      <c r="S215" s="205"/>
      <c r="T215" s="206"/>
      <c r="AT215" s="207" t="s">
        <v>248</v>
      </c>
      <c r="AU215" s="207" t="s">
        <v>86</v>
      </c>
      <c r="AV215" s="13" t="s">
        <v>86</v>
      </c>
      <c r="AW215" s="13" t="s">
        <v>37</v>
      </c>
      <c r="AX215" s="13" t="s">
        <v>76</v>
      </c>
      <c r="AY215" s="207" t="s">
        <v>237</v>
      </c>
    </row>
    <row r="216" spans="2:51" s="13" customFormat="1" ht="12">
      <c r="B216" s="197"/>
      <c r="C216" s="198"/>
      <c r="D216" s="190" t="s">
        <v>248</v>
      </c>
      <c r="E216" s="199" t="s">
        <v>19</v>
      </c>
      <c r="F216" s="200" t="s">
        <v>422</v>
      </c>
      <c r="G216" s="198"/>
      <c r="H216" s="201">
        <v>8.425</v>
      </c>
      <c r="I216" s="202"/>
      <c r="J216" s="198"/>
      <c r="K216" s="198"/>
      <c r="L216" s="203"/>
      <c r="M216" s="204"/>
      <c r="N216" s="205"/>
      <c r="O216" s="205"/>
      <c r="P216" s="205"/>
      <c r="Q216" s="205"/>
      <c r="R216" s="205"/>
      <c r="S216" s="205"/>
      <c r="T216" s="206"/>
      <c r="AT216" s="207" t="s">
        <v>248</v>
      </c>
      <c r="AU216" s="207" t="s">
        <v>86</v>
      </c>
      <c r="AV216" s="13" t="s">
        <v>86</v>
      </c>
      <c r="AW216" s="13" t="s">
        <v>37</v>
      </c>
      <c r="AX216" s="13" t="s">
        <v>76</v>
      </c>
      <c r="AY216" s="207" t="s">
        <v>237</v>
      </c>
    </row>
    <row r="217" spans="2:51" s="16" customFormat="1" ht="12">
      <c r="B217" s="230"/>
      <c r="C217" s="231"/>
      <c r="D217" s="190" t="s">
        <v>248</v>
      </c>
      <c r="E217" s="232" t="s">
        <v>154</v>
      </c>
      <c r="F217" s="233" t="s">
        <v>376</v>
      </c>
      <c r="G217" s="231"/>
      <c r="H217" s="234">
        <v>92.675</v>
      </c>
      <c r="I217" s="235"/>
      <c r="J217" s="231"/>
      <c r="K217" s="231"/>
      <c r="L217" s="236"/>
      <c r="M217" s="237"/>
      <c r="N217" s="238"/>
      <c r="O217" s="238"/>
      <c r="P217" s="238"/>
      <c r="Q217" s="238"/>
      <c r="R217" s="238"/>
      <c r="S217" s="238"/>
      <c r="T217" s="239"/>
      <c r="AT217" s="240" t="s">
        <v>248</v>
      </c>
      <c r="AU217" s="240" t="s">
        <v>86</v>
      </c>
      <c r="AV217" s="16" t="s">
        <v>173</v>
      </c>
      <c r="AW217" s="16" t="s">
        <v>37</v>
      </c>
      <c r="AX217" s="16" t="s">
        <v>84</v>
      </c>
      <c r="AY217" s="240" t="s">
        <v>237</v>
      </c>
    </row>
    <row r="218" spans="1:65" s="2" customFormat="1" ht="16.5" customHeight="1">
      <c r="A218" s="36"/>
      <c r="B218" s="37"/>
      <c r="C218" s="177" t="s">
        <v>423</v>
      </c>
      <c r="D218" s="177" t="s">
        <v>239</v>
      </c>
      <c r="E218" s="178" t="s">
        <v>424</v>
      </c>
      <c r="F218" s="179" t="s">
        <v>425</v>
      </c>
      <c r="G218" s="180" t="s">
        <v>124</v>
      </c>
      <c r="H218" s="181">
        <v>113</v>
      </c>
      <c r="I218" s="182"/>
      <c r="J218" s="183">
        <f>ROUND(I218*H218,2)</f>
        <v>0</v>
      </c>
      <c r="K218" s="179" t="s">
        <v>242</v>
      </c>
      <c r="L218" s="41"/>
      <c r="M218" s="184" t="s">
        <v>19</v>
      </c>
      <c r="N218" s="185" t="s">
        <v>47</v>
      </c>
      <c r="O218" s="66"/>
      <c r="P218" s="186">
        <f>O218*H218</f>
        <v>0</v>
      </c>
      <c r="Q218" s="186">
        <v>0.00133</v>
      </c>
      <c r="R218" s="186">
        <f>Q218*H218</f>
        <v>0.15029</v>
      </c>
      <c r="S218" s="186">
        <v>0</v>
      </c>
      <c r="T218" s="187">
        <f>S218*H218</f>
        <v>0</v>
      </c>
      <c r="U218" s="36"/>
      <c r="V218" s="36"/>
      <c r="W218" s="36"/>
      <c r="X218" s="36"/>
      <c r="Y218" s="36"/>
      <c r="Z218" s="36"/>
      <c r="AA218" s="36"/>
      <c r="AB218" s="36"/>
      <c r="AC218" s="36"/>
      <c r="AD218" s="36"/>
      <c r="AE218" s="36"/>
      <c r="AR218" s="188" t="s">
        <v>173</v>
      </c>
      <c r="AT218" s="188" t="s">
        <v>239</v>
      </c>
      <c r="AU218" s="188" t="s">
        <v>86</v>
      </c>
      <c r="AY218" s="19" t="s">
        <v>237</v>
      </c>
      <c r="BE218" s="189">
        <f>IF(N218="základní",J218,0)</f>
        <v>0</v>
      </c>
      <c r="BF218" s="189">
        <f>IF(N218="snížená",J218,0)</f>
        <v>0</v>
      </c>
      <c r="BG218" s="189">
        <f>IF(N218="zákl. přenesená",J218,0)</f>
        <v>0</v>
      </c>
      <c r="BH218" s="189">
        <f>IF(N218="sníž. přenesená",J218,0)</f>
        <v>0</v>
      </c>
      <c r="BI218" s="189">
        <f>IF(N218="nulová",J218,0)</f>
        <v>0</v>
      </c>
      <c r="BJ218" s="19" t="s">
        <v>84</v>
      </c>
      <c r="BK218" s="189">
        <f>ROUND(I218*H218,2)</f>
        <v>0</v>
      </c>
      <c r="BL218" s="19" t="s">
        <v>173</v>
      </c>
      <c r="BM218" s="188" t="s">
        <v>426</v>
      </c>
    </row>
    <row r="219" spans="1:47" s="2" customFormat="1" ht="19.2">
      <c r="A219" s="36"/>
      <c r="B219" s="37"/>
      <c r="C219" s="38"/>
      <c r="D219" s="190" t="s">
        <v>244</v>
      </c>
      <c r="E219" s="38"/>
      <c r="F219" s="191" t="s">
        <v>427</v>
      </c>
      <c r="G219" s="38"/>
      <c r="H219" s="38"/>
      <c r="I219" s="192"/>
      <c r="J219" s="38"/>
      <c r="K219" s="38"/>
      <c r="L219" s="41"/>
      <c r="M219" s="193"/>
      <c r="N219" s="194"/>
      <c r="O219" s="66"/>
      <c r="P219" s="66"/>
      <c r="Q219" s="66"/>
      <c r="R219" s="66"/>
      <c r="S219" s="66"/>
      <c r="T219" s="67"/>
      <c r="U219" s="36"/>
      <c r="V219" s="36"/>
      <c r="W219" s="36"/>
      <c r="X219" s="36"/>
      <c r="Y219" s="36"/>
      <c r="Z219" s="36"/>
      <c r="AA219" s="36"/>
      <c r="AB219" s="36"/>
      <c r="AC219" s="36"/>
      <c r="AD219" s="36"/>
      <c r="AE219" s="36"/>
      <c r="AT219" s="19" t="s">
        <v>244</v>
      </c>
      <c r="AU219" s="19" t="s">
        <v>86</v>
      </c>
    </row>
    <row r="220" spans="1:47" s="2" customFormat="1" ht="12">
      <c r="A220" s="36"/>
      <c r="B220" s="37"/>
      <c r="C220" s="38"/>
      <c r="D220" s="195" t="s">
        <v>246</v>
      </c>
      <c r="E220" s="38"/>
      <c r="F220" s="196" t="s">
        <v>428</v>
      </c>
      <c r="G220" s="38"/>
      <c r="H220" s="38"/>
      <c r="I220" s="192"/>
      <c r="J220" s="38"/>
      <c r="K220" s="38"/>
      <c r="L220" s="41"/>
      <c r="M220" s="193"/>
      <c r="N220" s="194"/>
      <c r="O220" s="66"/>
      <c r="P220" s="66"/>
      <c r="Q220" s="66"/>
      <c r="R220" s="66"/>
      <c r="S220" s="66"/>
      <c r="T220" s="67"/>
      <c r="U220" s="36"/>
      <c r="V220" s="36"/>
      <c r="W220" s="36"/>
      <c r="X220" s="36"/>
      <c r="Y220" s="36"/>
      <c r="Z220" s="36"/>
      <c r="AA220" s="36"/>
      <c r="AB220" s="36"/>
      <c r="AC220" s="36"/>
      <c r="AD220" s="36"/>
      <c r="AE220" s="36"/>
      <c r="AT220" s="19" t="s">
        <v>246</v>
      </c>
      <c r="AU220" s="19" t="s">
        <v>86</v>
      </c>
    </row>
    <row r="221" spans="1:47" s="2" customFormat="1" ht="105.6">
      <c r="A221" s="36"/>
      <c r="B221" s="37"/>
      <c r="C221" s="38"/>
      <c r="D221" s="190" t="s">
        <v>300</v>
      </c>
      <c r="E221" s="38"/>
      <c r="F221" s="208" t="s">
        <v>429</v>
      </c>
      <c r="G221" s="38"/>
      <c r="H221" s="38"/>
      <c r="I221" s="192"/>
      <c r="J221" s="38"/>
      <c r="K221" s="38"/>
      <c r="L221" s="41"/>
      <c r="M221" s="193"/>
      <c r="N221" s="194"/>
      <c r="O221" s="66"/>
      <c r="P221" s="66"/>
      <c r="Q221" s="66"/>
      <c r="R221" s="66"/>
      <c r="S221" s="66"/>
      <c r="T221" s="67"/>
      <c r="U221" s="36"/>
      <c r="V221" s="36"/>
      <c r="W221" s="36"/>
      <c r="X221" s="36"/>
      <c r="Y221" s="36"/>
      <c r="Z221" s="36"/>
      <c r="AA221" s="36"/>
      <c r="AB221" s="36"/>
      <c r="AC221" s="36"/>
      <c r="AD221" s="36"/>
      <c r="AE221" s="36"/>
      <c r="AT221" s="19" t="s">
        <v>300</v>
      </c>
      <c r="AU221" s="19" t="s">
        <v>86</v>
      </c>
    </row>
    <row r="222" spans="2:51" s="14" customFormat="1" ht="12">
      <c r="B222" s="209"/>
      <c r="C222" s="210"/>
      <c r="D222" s="190" t="s">
        <v>248</v>
      </c>
      <c r="E222" s="211" t="s">
        <v>19</v>
      </c>
      <c r="F222" s="212" t="s">
        <v>308</v>
      </c>
      <c r="G222" s="210"/>
      <c r="H222" s="211" t="s">
        <v>19</v>
      </c>
      <c r="I222" s="213"/>
      <c r="J222" s="210"/>
      <c r="K222" s="210"/>
      <c r="L222" s="214"/>
      <c r="M222" s="215"/>
      <c r="N222" s="216"/>
      <c r="O222" s="216"/>
      <c r="P222" s="216"/>
      <c r="Q222" s="216"/>
      <c r="R222" s="216"/>
      <c r="S222" s="216"/>
      <c r="T222" s="217"/>
      <c r="AT222" s="218" t="s">
        <v>248</v>
      </c>
      <c r="AU222" s="218" t="s">
        <v>86</v>
      </c>
      <c r="AV222" s="14" t="s">
        <v>84</v>
      </c>
      <c r="AW222" s="14" t="s">
        <v>37</v>
      </c>
      <c r="AX222" s="14" t="s">
        <v>76</v>
      </c>
      <c r="AY222" s="218" t="s">
        <v>237</v>
      </c>
    </row>
    <row r="223" spans="2:51" s="13" customFormat="1" ht="12">
      <c r="B223" s="197"/>
      <c r="C223" s="198"/>
      <c r="D223" s="190" t="s">
        <v>248</v>
      </c>
      <c r="E223" s="199" t="s">
        <v>19</v>
      </c>
      <c r="F223" s="200" t="s">
        <v>430</v>
      </c>
      <c r="G223" s="198"/>
      <c r="H223" s="201">
        <v>78</v>
      </c>
      <c r="I223" s="202"/>
      <c r="J223" s="198"/>
      <c r="K223" s="198"/>
      <c r="L223" s="203"/>
      <c r="M223" s="204"/>
      <c r="N223" s="205"/>
      <c r="O223" s="205"/>
      <c r="P223" s="205"/>
      <c r="Q223" s="205"/>
      <c r="R223" s="205"/>
      <c r="S223" s="205"/>
      <c r="T223" s="206"/>
      <c r="AT223" s="207" t="s">
        <v>248</v>
      </c>
      <c r="AU223" s="207" t="s">
        <v>86</v>
      </c>
      <c r="AV223" s="13" t="s">
        <v>86</v>
      </c>
      <c r="AW223" s="13" t="s">
        <v>37</v>
      </c>
      <c r="AX223" s="13" t="s">
        <v>76</v>
      </c>
      <c r="AY223" s="207" t="s">
        <v>237</v>
      </c>
    </row>
    <row r="224" spans="2:51" s="13" customFormat="1" ht="12">
      <c r="B224" s="197"/>
      <c r="C224" s="198"/>
      <c r="D224" s="190" t="s">
        <v>248</v>
      </c>
      <c r="E224" s="199" t="s">
        <v>19</v>
      </c>
      <c r="F224" s="200" t="s">
        <v>431</v>
      </c>
      <c r="G224" s="198"/>
      <c r="H224" s="201">
        <v>35</v>
      </c>
      <c r="I224" s="202"/>
      <c r="J224" s="198"/>
      <c r="K224" s="198"/>
      <c r="L224" s="203"/>
      <c r="M224" s="204"/>
      <c r="N224" s="205"/>
      <c r="O224" s="205"/>
      <c r="P224" s="205"/>
      <c r="Q224" s="205"/>
      <c r="R224" s="205"/>
      <c r="S224" s="205"/>
      <c r="T224" s="206"/>
      <c r="AT224" s="207" t="s">
        <v>248</v>
      </c>
      <c r="AU224" s="207" t="s">
        <v>86</v>
      </c>
      <c r="AV224" s="13" t="s">
        <v>86</v>
      </c>
      <c r="AW224" s="13" t="s">
        <v>37</v>
      </c>
      <c r="AX224" s="13" t="s">
        <v>76</v>
      </c>
      <c r="AY224" s="207" t="s">
        <v>237</v>
      </c>
    </row>
    <row r="225" spans="2:51" s="16" customFormat="1" ht="12">
      <c r="B225" s="230"/>
      <c r="C225" s="231"/>
      <c r="D225" s="190" t="s">
        <v>248</v>
      </c>
      <c r="E225" s="232" t="s">
        <v>122</v>
      </c>
      <c r="F225" s="233" t="s">
        <v>376</v>
      </c>
      <c r="G225" s="231"/>
      <c r="H225" s="234">
        <v>113</v>
      </c>
      <c r="I225" s="235"/>
      <c r="J225" s="231"/>
      <c r="K225" s="231"/>
      <c r="L225" s="236"/>
      <c r="M225" s="237"/>
      <c r="N225" s="238"/>
      <c r="O225" s="238"/>
      <c r="P225" s="238"/>
      <c r="Q225" s="238"/>
      <c r="R225" s="238"/>
      <c r="S225" s="238"/>
      <c r="T225" s="239"/>
      <c r="AT225" s="240" t="s">
        <v>248</v>
      </c>
      <c r="AU225" s="240" t="s">
        <v>86</v>
      </c>
      <c r="AV225" s="16" t="s">
        <v>173</v>
      </c>
      <c r="AW225" s="16" t="s">
        <v>37</v>
      </c>
      <c r="AX225" s="16" t="s">
        <v>84</v>
      </c>
      <c r="AY225" s="240" t="s">
        <v>237</v>
      </c>
    </row>
    <row r="226" spans="1:65" s="2" customFormat="1" ht="16.5" customHeight="1">
      <c r="A226" s="36"/>
      <c r="B226" s="37"/>
      <c r="C226" s="241" t="s">
        <v>432</v>
      </c>
      <c r="D226" s="241" t="s">
        <v>433</v>
      </c>
      <c r="E226" s="242" t="s">
        <v>434</v>
      </c>
      <c r="F226" s="243" t="s">
        <v>435</v>
      </c>
      <c r="G226" s="244" t="s">
        <v>120</v>
      </c>
      <c r="H226" s="245">
        <v>2.808</v>
      </c>
      <c r="I226" s="246"/>
      <c r="J226" s="247">
        <f>ROUND(I226*H226,2)</f>
        <v>0</v>
      </c>
      <c r="K226" s="243" t="s">
        <v>242</v>
      </c>
      <c r="L226" s="248"/>
      <c r="M226" s="249" t="s">
        <v>19</v>
      </c>
      <c r="N226" s="250" t="s">
        <v>47</v>
      </c>
      <c r="O226" s="66"/>
      <c r="P226" s="186">
        <f>O226*H226</f>
        <v>0</v>
      </c>
      <c r="Q226" s="186">
        <v>2.234</v>
      </c>
      <c r="R226" s="186">
        <f>Q226*H226</f>
        <v>6.273072</v>
      </c>
      <c r="S226" s="186">
        <v>0</v>
      </c>
      <c r="T226" s="187">
        <f>S226*H226</f>
        <v>0</v>
      </c>
      <c r="U226" s="36"/>
      <c r="V226" s="36"/>
      <c r="W226" s="36"/>
      <c r="X226" s="36"/>
      <c r="Y226" s="36"/>
      <c r="Z226" s="36"/>
      <c r="AA226" s="36"/>
      <c r="AB226" s="36"/>
      <c r="AC226" s="36"/>
      <c r="AD226" s="36"/>
      <c r="AE226" s="36"/>
      <c r="AR226" s="188" t="s">
        <v>289</v>
      </c>
      <c r="AT226" s="188" t="s">
        <v>433</v>
      </c>
      <c r="AU226" s="188" t="s">
        <v>86</v>
      </c>
      <c r="AY226" s="19" t="s">
        <v>237</v>
      </c>
      <c r="BE226" s="189">
        <f>IF(N226="základní",J226,0)</f>
        <v>0</v>
      </c>
      <c r="BF226" s="189">
        <f>IF(N226="snížená",J226,0)</f>
        <v>0</v>
      </c>
      <c r="BG226" s="189">
        <f>IF(N226="zákl. přenesená",J226,0)</f>
        <v>0</v>
      </c>
      <c r="BH226" s="189">
        <f>IF(N226="sníž. přenesená",J226,0)</f>
        <v>0</v>
      </c>
      <c r="BI226" s="189">
        <f>IF(N226="nulová",J226,0)</f>
        <v>0</v>
      </c>
      <c r="BJ226" s="19" t="s">
        <v>84</v>
      </c>
      <c r="BK226" s="189">
        <f>ROUND(I226*H226,2)</f>
        <v>0</v>
      </c>
      <c r="BL226" s="19" t="s">
        <v>173</v>
      </c>
      <c r="BM226" s="188" t="s">
        <v>436</v>
      </c>
    </row>
    <row r="227" spans="1:47" s="2" customFormat="1" ht="12">
      <c r="A227" s="36"/>
      <c r="B227" s="37"/>
      <c r="C227" s="38"/>
      <c r="D227" s="190" t="s">
        <v>244</v>
      </c>
      <c r="E227" s="38"/>
      <c r="F227" s="191" t="s">
        <v>435</v>
      </c>
      <c r="G227" s="38"/>
      <c r="H227" s="38"/>
      <c r="I227" s="192"/>
      <c r="J227" s="38"/>
      <c r="K227" s="38"/>
      <c r="L227" s="41"/>
      <c r="M227" s="193"/>
      <c r="N227" s="194"/>
      <c r="O227" s="66"/>
      <c r="P227" s="66"/>
      <c r="Q227" s="66"/>
      <c r="R227" s="66"/>
      <c r="S227" s="66"/>
      <c r="T227" s="67"/>
      <c r="U227" s="36"/>
      <c r="V227" s="36"/>
      <c r="W227" s="36"/>
      <c r="X227" s="36"/>
      <c r="Y227" s="36"/>
      <c r="Z227" s="36"/>
      <c r="AA227" s="36"/>
      <c r="AB227" s="36"/>
      <c r="AC227" s="36"/>
      <c r="AD227" s="36"/>
      <c r="AE227" s="36"/>
      <c r="AT227" s="19" t="s">
        <v>244</v>
      </c>
      <c r="AU227" s="19" t="s">
        <v>86</v>
      </c>
    </row>
    <row r="228" spans="2:51" s="14" customFormat="1" ht="12">
      <c r="B228" s="209"/>
      <c r="C228" s="210"/>
      <c r="D228" s="190" t="s">
        <v>248</v>
      </c>
      <c r="E228" s="211" t="s">
        <v>19</v>
      </c>
      <c r="F228" s="212" t="s">
        <v>437</v>
      </c>
      <c r="G228" s="210"/>
      <c r="H228" s="211" t="s">
        <v>19</v>
      </c>
      <c r="I228" s="213"/>
      <c r="J228" s="210"/>
      <c r="K228" s="210"/>
      <c r="L228" s="214"/>
      <c r="M228" s="215"/>
      <c r="N228" s="216"/>
      <c r="O228" s="216"/>
      <c r="P228" s="216"/>
      <c r="Q228" s="216"/>
      <c r="R228" s="216"/>
      <c r="S228" s="216"/>
      <c r="T228" s="217"/>
      <c r="AT228" s="218" t="s">
        <v>248</v>
      </c>
      <c r="AU228" s="218" t="s">
        <v>86</v>
      </c>
      <c r="AV228" s="14" t="s">
        <v>84</v>
      </c>
      <c r="AW228" s="14" t="s">
        <v>37</v>
      </c>
      <c r="AX228" s="14" t="s">
        <v>76</v>
      </c>
      <c r="AY228" s="218" t="s">
        <v>237</v>
      </c>
    </row>
    <row r="229" spans="2:51" s="13" customFormat="1" ht="12">
      <c r="B229" s="197"/>
      <c r="C229" s="198"/>
      <c r="D229" s="190" t="s">
        <v>248</v>
      </c>
      <c r="E229" s="199" t="s">
        <v>19</v>
      </c>
      <c r="F229" s="200" t="s">
        <v>438</v>
      </c>
      <c r="G229" s="198"/>
      <c r="H229" s="201">
        <v>2.808</v>
      </c>
      <c r="I229" s="202"/>
      <c r="J229" s="198"/>
      <c r="K229" s="198"/>
      <c r="L229" s="203"/>
      <c r="M229" s="204"/>
      <c r="N229" s="205"/>
      <c r="O229" s="205"/>
      <c r="P229" s="205"/>
      <c r="Q229" s="205"/>
      <c r="R229" s="205"/>
      <c r="S229" s="205"/>
      <c r="T229" s="206"/>
      <c r="AT229" s="207" t="s">
        <v>248</v>
      </c>
      <c r="AU229" s="207" t="s">
        <v>86</v>
      </c>
      <c r="AV229" s="13" t="s">
        <v>86</v>
      </c>
      <c r="AW229" s="13" t="s">
        <v>37</v>
      </c>
      <c r="AX229" s="13" t="s">
        <v>76</v>
      </c>
      <c r="AY229" s="207" t="s">
        <v>237</v>
      </c>
    </row>
    <row r="230" spans="2:51" s="16" customFormat="1" ht="12">
      <c r="B230" s="230"/>
      <c r="C230" s="231"/>
      <c r="D230" s="190" t="s">
        <v>248</v>
      </c>
      <c r="E230" s="232" t="s">
        <v>19</v>
      </c>
      <c r="F230" s="233" t="s">
        <v>376</v>
      </c>
      <c r="G230" s="231"/>
      <c r="H230" s="234">
        <v>2.808</v>
      </c>
      <c r="I230" s="235"/>
      <c r="J230" s="231"/>
      <c r="K230" s="231"/>
      <c r="L230" s="236"/>
      <c r="M230" s="237"/>
      <c r="N230" s="238"/>
      <c r="O230" s="238"/>
      <c r="P230" s="238"/>
      <c r="Q230" s="238"/>
      <c r="R230" s="238"/>
      <c r="S230" s="238"/>
      <c r="T230" s="239"/>
      <c r="AT230" s="240" t="s">
        <v>248</v>
      </c>
      <c r="AU230" s="240" t="s">
        <v>86</v>
      </c>
      <c r="AV230" s="16" t="s">
        <v>173</v>
      </c>
      <c r="AW230" s="16" t="s">
        <v>37</v>
      </c>
      <c r="AX230" s="16" t="s">
        <v>84</v>
      </c>
      <c r="AY230" s="240" t="s">
        <v>237</v>
      </c>
    </row>
    <row r="231" spans="1:65" s="2" customFormat="1" ht="16.5" customHeight="1">
      <c r="A231" s="36"/>
      <c r="B231" s="37"/>
      <c r="C231" s="241" t="s">
        <v>439</v>
      </c>
      <c r="D231" s="241" t="s">
        <v>433</v>
      </c>
      <c r="E231" s="242" t="s">
        <v>440</v>
      </c>
      <c r="F231" s="243" t="s">
        <v>441</v>
      </c>
      <c r="G231" s="244" t="s">
        <v>100</v>
      </c>
      <c r="H231" s="245">
        <v>2.362</v>
      </c>
      <c r="I231" s="246"/>
      <c r="J231" s="247">
        <f>ROUND(I231*H231,2)</f>
        <v>0</v>
      </c>
      <c r="K231" s="243" t="s">
        <v>242</v>
      </c>
      <c r="L231" s="248"/>
      <c r="M231" s="249" t="s">
        <v>19</v>
      </c>
      <c r="N231" s="250" t="s">
        <v>47</v>
      </c>
      <c r="O231" s="66"/>
      <c r="P231" s="186">
        <f>O231*H231</f>
        <v>0</v>
      </c>
      <c r="Q231" s="186">
        <v>1</v>
      </c>
      <c r="R231" s="186">
        <f>Q231*H231</f>
        <v>2.362</v>
      </c>
      <c r="S231" s="186">
        <v>0</v>
      </c>
      <c r="T231" s="187">
        <f>S231*H231</f>
        <v>0</v>
      </c>
      <c r="U231" s="36"/>
      <c r="V231" s="36"/>
      <c r="W231" s="36"/>
      <c r="X231" s="36"/>
      <c r="Y231" s="36"/>
      <c r="Z231" s="36"/>
      <c r="AA231" s="36"/>
      <c r="AB231" s="36"/>
      <c r="AC231" s="36"/>
      <c r="AD231" s="36"/>
      <c r="AE231" s="36"/>
      <c r="AR231" s="188" t="s">
        <v>289</v>
      </c>
      <c r="AT231" s="188" t="s">
        <v>433</v>
      </c>
      <c r="AU231" s="188" t="s">
        <v>86</v>
      </c>
      <c r="AY231" s="19" t="s">
        <v>237</v>
      </c>
      <c r="BE231" s="189">
        <f>IF(N231="základní",J231,0)</f>
        <v>0</v>
      </c>
      <c r="BF231" s="189">
        <f>IF(N231="snížená",J231,0)</f>
        <v>0</v>
      </c>
      <c r="BG231" s="189">
        <f>IF(N231="zákl. přenesená",J231,0)</f>
        <v>0</v>
      </c>
      <c r="BH231" s="189">
        <f>IF(N231="sníž. přenesená",J231,0)</f>
        <v>0</v>
      </c>
      <c r="BI231" s="189">
        <f>IF(N231="nulová",J231,0)</f>
        <v>0</v>
      </c>
      <c r="BJ231" s="19" t="s">
        <v>84</v>
      </c>
      <c r="BK231" s="189">
        <f>ROUND(I231*H231,2)</f>
        <v>0</v>
      </c>
      <c r="BL231" s="19" t="s">
        <v>173</v>
      </c>
      <c r="BM231" s="188" t="s">
        <v>442</v>
      </c>
    </row>
    <row r="232" spans="1:47" s="2" customFormat="1" ht="12">
      <c r="A232" s="36"/>
      <c r="B232" s="37"/>
      <c r="C232" s="38"/>
      <c r="D232" s="190" t="s">
        <v>244</v>
      </c>
      <c r="E232" s="38"/>
      <c r="F232" s="191" t="s">
        <v>441</v>
      </c>
      <c r="G232" s="38"/>
      <c r="H232" s="38"/>
      <c r="I232" s="192"/>
      <c r="J232" s="38"/>
      <c r="K232" s="38"/>
      <c r="L232" s="41"/>
      <c r="M232" s="193"/>
      <c r="N232" s="194"/>
      <c r="O232" s="66"/>
      <c r="P232" s="66"/>
      <c r="Q232" s="66"/>
      <c r="R232" s="66"/>
      <c r="S232" s="66"/>
      <c r="T232" s="67"/>
      <c r="U232" s="36"/>
      <c r="V232" s="36"/>
      <c r="W232" s="36"/>
      <c r="X232" s="36"/>
      <c r="Y232" s="36"/>
      <c r="Z232" s="36"/>
      <c r="AA232" s="36"/>
      <c r="AB232" s="36"/>
      <c r="AC232" s="36"/>
      <c r="AD232" s="36"/>
      <c r="AE232" s="36"/>
      <c r="AT232" s="19" t="s">
        <v>244</v>
      </c>
      <c r="AU232" s="19" t="s">
        <v>86</v>
      </c>
    </row>
    <row r="233" spans="1:47" s="2" customFormat="1" ht="19.2">
      <c r="A233" s="36"/>
      <c r="B233" s="37"/>
      <c r="C233" s="38"/>
      <c r="D233" s="190" t="s">
        <v>255</v>
      </c>
      <c r="E233" s="38"/>
      <c r="F233" s="208" t="s">
        <v>443</v>
      </c>
      <c r="G233" s="38"/>
      <c r="H233" s="38"/>
      <c r="I233" s="192"/>
      <c r="J233" s="38"/>
      <c r="K233" s="38"/>
      <c r="L233" s="41"/>
      <c r="M233" s="193"/>
      <c r="N233" s="194"/>
      <c r="O233" s="66"/>
      <c r="P233" s="66"/>
      <c r="Q233" s="66"/>
      <c r="R233" s="66"/>
      <c r="S233" s="66"/>
      <c r="T233" s="67"/>
      <c r="U233" s="36"/>
      <c r="V233" s="36"/>
      <c r="W233" s="36"/>
      <c r="X233" s="36"/>
      <c r="Y233" s="36"/>
      <c r="Z233" s="36"/>
      <c r="AA233" s="36"/>
      <c r="AB233" s="36"/>
      <c r="AC233" s="36"/>
      <c r="AD233" s="36"/>
      <c r="AE233" s="36"/>
      <c r="AT233" s="19" t="s">
        <v>255</v>
      </c>
      <c r="AU233" s="19" t="s">
        <v>86</v>
      </c>
    </row>
    <row r="234" spans="2:51" s="13" customFormat="1" ht="12">
      <c r="B234" s="197"/>
      <c r="C234" s="198"/>
      <c r="D234" s="190" t="s">
        <v>248</v>
      </c>
      <c r="E234" s="199" t="s">
        <v>19</v>
      </c>
      <c r="F234" s="200" t="s">
        <v>444</v>
      </c>
      <c r="G234" s="198"/>
      <c r="H234" s="201">
        <v>2.362</v>
      </c>
      <c r="I234" s="202"/>
      <c r="J234" s="198"/>
      <c r="K234" s="198"/>
      <c r="L234" s="203"/>
      <c r="M234" s="204"/>
      <c r="N234" s="205"/>
      <c r="O234" s="205"/>
      <c r="P234" s="205"/>
      <c r="Q234" s="205"/>
      <c r="R234" s="205"/>
      <c r="S234" s="205"/>
      <c r="T234" s="206"/>
      <c r="AT234" s="207" t="s">
        <v>248</v>
      </c>
      <c r="AU234" s="207" t="s">
        <v>86</v>
      </c>
      <c r="AV234" s="13" t="s">
        <v>86</v>
      </c>
      <c r="AW234" s="13" t="s">
        <v>37</v>
      </c>
      <c r="AX234" s="13" t="s">
        <v>84</v>
      </c>
      <c r="AY234" s="207" t="s">
        <v>237</v>
      </c>
    </row>
    <row r="235" spans="1:65" s="2" customFormat="1" ht="16.5" customHeight="1">
      <c r="A235" s="36"/>
      <c r="B235" s="37"/>
      <c r="C235" s="177" t="s">
        <v>445</v>
      </c>
      <c r="D235" s="177" t="s">
        <v>239</v>
      </c>
      <c r="E235" s="178" t="s">
        <v>446</v>
      </c>
      <c r="F235" s="179" t="s">
        <v>447</v>
      </c>
      <c r="G235" s="180" t="s">
        <v>124</v>
      </c>
      <c r="H235" s="181">
        <v>18</v>
      </c>
      <c r="I235" s="182"/>
      <c r="J235" s="183">
        <f>ROUND(I235*H235,2)</f>
        <v>0</v>
      </c>
      <c r="K235" s="179" t="s">
        <v>19</v>
      </c>
      <c r="L235" s="41"/>
      <c r="M235" s="184" t="s">
        <v>19</v>
      </c>
      <c r="N235" s="185" t="s">
        <v>47</v>
      </c>
      <c r="O235" s="66"/>
      <c r="P235" s="186">
        <f>O235*H235</f>
        <v>0</v>
      </c>
      <c r="Q235" s="186">
        <v>0.15478</v>
      </c>
      <c r="R235" s="186">
        <f>Q235*H235</f>
        <v>2.78604</v>
      </c>
      <c r="S235" s="186">
        <v>0</v>
      </c>
      <c r="T235" s="187">
        <f>S235*H235</f>
        <v>0</v>
      </c>
      <c r="U235" s="36"/>
      <c r="V235" s="36"/>
      <c r="W235" s="36"/>
      <c r="X235" s="36"/>
      <c r="Y235" s="36"/>
      <c r="Z235" s="36"/>
      <c r="AA235" s="36"/>
      <c r="AB235" s="36"/>
      <c r="AC235" s="36"/>
      <c r="AD235" s="36"/>
      <c r="AE235" s="36"/>
      <c r="AR235" s="188" t="s">
        <v>173</v>
      </c>
      <c r="AT235" s="188" t="s">
        <v>239</v>
      </c>
      <c r="AU235" s="188" t="s">
        <v>86</v>
      </c>
      <c r="AY235" s="19" t="s">
        <v>237</v>
      </c>
      <c r="BE235" s="189">
        <f>IF(N235="základní",J235,0)</f>
        <v>0</v>
      </c>
      <c r="BF235" s="189">
        <f>IF(N235="snížená",J235,0)</f>
        <v>0</v>
      </c>
      <c r="BG235" s="189">
        <f>IF(N235="zákl. přenesená",J235,0)</f>
        <v>0</v>
      </c>
      <c r="BH235" s="189">
        <f>IF(N235="sníž. přenesená",J235,0)</f>
        <v>0</v>
      </c>
      <c r="BI235" s="189">
        <f>IF(N235="nulová",J235,0)</f>
        <v>0</v>
      </c>
      <c r="BJ235" s="19" t="s">
        <v>84</v>
      </c>
      <c r="BK235" s="189">
        <f>ROUND(I235*H235,2)</f>
        <v>0</v>
      </c>
      <c r="BL235" s="19" t="s">
        <v>173</v>
      </c>
      <c r="BM235" s="188" t="s">
        <v>448</v>
      </c>
    </row>
    <row r="236" spans="1:47" s="2" customFormat="1" ht="12">
      <c r="A236" s="36"/>
      <c r="B236" s="37"/>
      <c r="C236" s="38"/>
      <c r="D236" s="190" t="s">
        <v>244</v>
      </c>
      <c r="E236" s="38"/>
      <c r="F236" s="191" t="s">
        <v>449</v>
      </c>
      <c r="G236" s="38"/>
      <c r="H236" s="38"/>
      <c r="I236" s="192"/>
      <c r="J236" s="38"/>
      <c r="K236" s="38"/>
      <c r="L236" s="41"/>
      <c r="M236" s="193"/>
      <c r="N236" s="194"/>
      <c r="O236" s="66"/>
      <c r="P236" s="66"/>
      <c r="Q236" s="66"/>
      <c r="R236" s="66"/>
      <c r="S236" s="66"/>
      <c r="T236" s="67"/>
      <c r="U236" s="36"/>
      <c r="V236" s="36"/>
      <c r="W236" s="36"/>
      <c r="X236" s="36"/>
      <c r="Y236" s="36"/>
      <c r="Z236" s="36"/>
      <c r="AA236" s="36"/>
      <c r="AB236" s="36"/>
      <c r="AC236" s="36"/>
      <c r="AD236" s="36"/>
      <c r="AE236" s="36"/>
      <c r="AT236" s="19" t="s">
        <v>244</v>
      </c>
      <c r="AU236" s="19" t="s">
        <v>86</v>
      </c>
    </row>
    <row r="237" spans="1:47" s="2" customFormat="1" ht="38.4">
      <c r="A237" s="36"/>
      <c r="B237" s="37"/>
      <c r="C237" s="38"/>
      <c r="D237" s="190" t="s">
        <v>300</v>
      </c>
      <c r="E237" s="38"/>
      <c r="F237" s="208" t="s">
        <v>450</v>
      </c>
      <c r="G237" s="38"/>
      <c r="H237" s="38"/>
      <c r="I237" s="192"/>
      <c r="J237" s="38"/>
      <c r="K237" s="38"/>
      <c r="L237" s="41"/>
      <c r="M237" s="193"/>
      <c r="N237" s="194"/>
      <c r="O237" s="66"/>
      <c r="P237" s="66"/>
      <c r="Q237" s="66"/>
      <c r="R237" s="66"/>
      <c r="S237" s="66"/>
      <c r="T237" s="67"/>
      <c r="U237" s="36"/>
      <c r="V237" s="36"/>
      <c r="W237" s="36"/>
      <c r="X237" s="36"/>
      <c r="Y237" s="36"/>
      <c r="Z237" s="36"/>
      <c r="AA237" s="36"/>
      <c r="AB237" s="36"/>
      <c r="AC237" s="36"/>
      <c r="AD237" s="36"/>
      <c r="AE237" s="36"/>
      <c r="AT237" s="19" t="s">
        <v>300</v>
      </c>
      <c r="AU237" s="19" t="s">
        <v>86</v>
      </c>
    </row>
    <row r="238" spans="1:47" s="2" customFormat="1" ht="19.2">
      <c r="A238" s="36"/>
      <c r="B238" s="37"/>
      <c r="C238" s="38"/>
      <c r="D238" s="190" t="s">
        <v>255</v>
      </c>
      <c r="E238" s="38"/>
      <c r="F238" s="208" t="s">
        <v>451</v>
      </c>
      <c r="G238" s="38"/>
      <c r="H238" s="38"/>
      <c r="I238" s="192"/>
      <c r="J238" s="38"/>
      <c r="K238" s="38"/>
      <c r="L238" s="41"/>
      <c r="M238" s="193"/>
      <c r="N238" s="194"/>
      <c r="O238" s="66"/>
      <c r="P238" s="66"/>
      <c r="Q238" s="66"/>
      <c r="R238" s="66"/>
      <c r="S238" s="66"/>
      <c r="T238" s="67"/>
      <c r="U238" s="36"/>
      <c r="V238" s="36"/>
      <c r="W238" s="36"/>
      <c r="X238" s="36"/>
      <c r="Y238" s="36"/>
      <c r="Z238" s="36"/>
      <c r="AA238" s="36"/>
      <c r="AB238" s="36"/>
      <c r="AC238" s="36"/>
      <c r="AD238" s="36"/>
      <c r="AE238" s="36"/>
      <c r="AT238" s="19" t="s">
        <v>255</v>
      </c>
      <c r="AU238" s="19" t="s">
        <v>86</v>
      </c>
    </row>
    <row r="239" spans="2:51" s="13" customFormat="1" ht="12">
      <c r="B239" s="197"/>
      <c r="C239" s="198"/>
      <c r="D239" s="190" t="s">
        <v>248</v>
      </c>
      <c r="E239" s="199" t="s">
        <v>19</v>
      </c>
      <c r="F239" s="200" t="s">
        <v>452</v>
      </c>
      <c r="G239" s="198"/>
      <c r="H239" s="201">
        <v>18</v>
      </c>
      <c r="I239" s="202"/>
      <c r="J239" s="198"/>
      <c r="K239" s="198"/>
      <c r="L239" s="203"/>
      <c r="M239" s="204"/>
      <c r="N239" s="205"/>
      <c r="O239" s="205"/>
      <c r="P239" s="205"/>
      <c r="Q239" s="205"/>
      <c r="R239" s="205"/>
      <c r="S239" s="205"/>
      <c r="T239" s="206"/>
      <c r="AT239" s="207" t="s">
        <v>248</v>
      </c>
      <c r="AU239" s="207" t="s">
        <v>86</v>
      </c>
      <c r="AV239" s="13" t="s">
        <v>86</v>
      </c>
      <c r="AW239" s="13" t="s">
        <v>37</v>
      </c>
      <c r="AX239" s="13" t="s">
        <v>84</v>
      </c>
      <c r="AY239" s="207" t="s">
        <v>237</v>
      </c>
    </row>
    <row r="240" spans="1:65" s="2" customFormat="1" ht="16.5" customHeight="1">
      <c r="A240" s="36"/>
      <c r="B240" s="37"/>
      <c r="C240" s="177" t="s">
        <v>453</v>
      </c>
      <c r="D240" s="177" t="s">
        <v>239</v>
      </c>
      <c r="E240" s="178" t="s">
        <v>454</v>
      </c>
      <c r="F240" s="179" t="s">
        <v>455</v>
      </c>
      <c r="G240" s="180" t="s">
        <v>92</v>
      </c>
      <c r="H240" s="181">
        <v>73.87</v>
      </c>
      <c r="I240" s="182"/>
      <c r="J240" s="183">
        <f>ROUND(I240*H240,2)</f>
        <v>0</v>
      </c>
      <c r="K240" s="179" t="s">
        <v>19</v>
      </c>
      <c r="L240" s="41"/>
      <c r="M240" s="184" t="s">
        <v>19</v>
      </c>
      <c r="N240" s="185" t="s">
        <v>47</v>
      </c>
      <c r="O240" s="66"/>
      <c r="P240" s="186">
        <f>O240*H240</f>
        <v>0</v>
      </c>
      <c r="Q240" s="186">
        <v>0.0264</v>
      </c>
      <c r="R240" s="186">
        <f>Q240*H240</f>
        <v>1.9501680000000001</v>
      </c>
      <c r="S240" s="186">
        <v>0</v>
      </c>
      <c r="T240" s="187">
        <f>S240*H240</f>
        <v>0</v>
      </c>
      <c r="U240" s="36"/>
      <c r="V240" s="36"/>
      <c r="W240" s="36"/>
      <c r="X240" s="36"/>
      <c r="Y240" s="36"/>
      <c r="Z240" s="36"/>
      <c r="AA240" s="36"/>
      <c r="AB240" s="36"/>
      <c r="AC240" s="36"/>
      <c r="AD240" s="36"/>
      <c r="AE240" s="36"/>
      <c r="AR240" s="188" t="s">
        <v>173</v>
      </c>
      <c r="AT240" s="188" t="s">
        <v>239</v>
      </c>
      <c r="AU240" s="188" t="s">
        <v>86</v>
      </c>
      <c r="AY240" s="19" t="s">
        <v>237</v>
      </c>
      <c r="BE240" s="189">
        <f>IF(N240="základní",J240,0)</f>
        <v>0</v>
      </c>
      <c r="BF240" s="189">
        <f>IF(N240="snížená",J240,0)</f>
        <v>0</v>
      </c>
      <c r="BG240" s="189">
        <f>IF(N240="zákl. přenesená",J240,0)</f>
        <v>0</v>
      </c>
      <c r="BH240" s="189">
        <f>IF(N240="sníž. přenesená",J240,0)</f>
        <v>0</v>
      </c>
      <c r="BI240" s="189">
        <f>IF(N240="nulová",J240,0)</f>
        <v>0</v>
      </c>
      <c r="BJ240" s="19" t="s">
        <v>84</v>
      </c>
      <c r="BK240" s="189">
        <f>ROUND(I240*H240,2)</f>
        <v>0</v>
      </c>
      <c r="BL240" s="19" t="s">
        <v>173</v>
      </c>
      <c r="BM240" s="188" t="s">
        <v>456</v>
      </c>
    </row>
    <row r="241" spans="1:47" s="2" customFormat="1" ht="12">
      <c r="A241" s="36"/>
      <c r="B241" s="37"/>
      <c r="C241" s="38"/>
      <c r="D241" s="190" t="s">
        <v>244</v>
      </c>
      <c r="E241" s="38"/>
      <c r="F241" s="191" t="s">
        <v>457</v>
      </c>
      <c r="G241" s="38"/>
      <c r="H241" s="38"/>
      <c r="I241" s="192"/>
      <c r="J241" s="38"/>
      <c r="K241" s="38"/>
      <c r="L241" s="41"/>
      <c r="M241" s="193"/>
      <c r="N241" s="194"/>
      <c r="O241" s="66"/>
      <c r="P241" s="66"/>
      <c r="Q241" s="66"/>
      <c r="R241" s="66"/>
      <c r="S241" s="66"/>
      <c r="T241" s="67"/>
      <c r="U241" s="36"/>
      <c r="V241" s="36"/>
      <c r="W241" s="36"/>
      <c r="X241" s="36"/>
      <c r="Y241" s="36"/>
      <c r="Z241" s="36"/>
      <c r="AA241" s="36"/>
      <c r="AB241" s="36"/>
      <c r="AC241" s="36"/>
      <c r="AD241" s="36"/>
      <c r="AE241" s="36"/>
      <c r="AT241" s="19" t="s">
        <v>244</v>
      </c>
      <c r="AU241" s="19" t="s">
        <v>86</v>
      </c>
    </row>
    <row r="242" spans="1:47" s="2" customFormat="1" ht="67.2">
      <c r="A242" s="36"/>
      <c r="B242" s="37"/>
      <c r="C242" s="38"/>
      <c r="D242" s="190" t="s">
        <v>300</v>
      </c>
      <c r="E242" s="38"/>
      <c r="F242" s="208" t="s">
        <v>458</v>
      </c>
      <c r="G242" s="38"/>
      <c r="H242" s="38"/>
      <c r="I242" s="192"/>
      <c r="J242" s="38"/>
      <c r="K242" s="38"/>
      <c r="L242" s="41"/>
      <c r="M242" s="193"/>
      <c r="N242" s="194"/>
      <c r="O242" s="66"/>
      <c r="P242" s="66"/>
      <c r="Q242" s="66"/>
      <c r="R242" s="66"/>
      <c r="S242" s="66"/>
      <c r="T242" s="67"/>
      <c r="U242" s="36"/>
      <c r="V242" s="36"/>
      <c r="W242" s="36"/>
      <c r="X242" s="36"/>
      <c r="Y242" s="36"/>
      <c r="Z242" s="36"/>
      <c r="AA242" s="36"/>
      <c r="AB242" s="36"/>
      <c r="AC242" s="36"/>
      <c r="AD242" s="36"/>
      <c r="AE242" s="36"/>
      <c r="AT242" s="19" t="s">
        <v>300</v>
      </c>
      <c r="AU242" s="19" t="s">
        <v>86</v>
      </c>
    </row>
    <row r="243" spans="1:47" s="2" customFormat="1" ht="19.2">
      <c r="A243" s="36"/>
      <c r="B243" s="37"/>
      <c r="C243" s="38"/>
      <c r="D243" s="190" t="s">
        <v>255</v>
      </c>
      <c r="E243" s="38"/>
      <c r="F243" s="208" t="s">
        <v>459</v>
      </c>
      <c r="G243" s="38"/>
      <c r="H243" s="38"/>
      <c r="I243" s="192"/>
      <c r="J243" s="38"/>
      <c r="K243" s="38"/>
      <c r="L243" s="41"/>
      <c r="M243" s="193"/>
      <c r="N243" s="194"/>
      <c r="O243" s="66"/>
      <c r="P243" s="66"/>
      <c r="Q243" s="66"/>
      <c r="R243" s="66"/>
      <c r="S243" s="66"/>
      <c r="T243" s="67"/>
      <c r="U243" s="36"/>
      <c r="V243" s="36"/>
      <c r="W243" s="36"/>
      <c r="X243" s="36"/>
      <c r="Y243" s="36"/>
      <c r="Z243" s="36"/>
      <c r="AA243" s="36"/>
      <c r="AB243" s="36"/>
      <c r="AC243" s="36"/>
      <c r="AD243" s="36"/>
      <c r="AE243" s="36"/>
      <c r="AT243" s="19" t="s">
        <v>255</v>
      </c>
      <c r="AU243" s="19" t="s">
        <v>86</v>
      </c>
    </row>
    <row r="244" spans="2:51" s="14" customFormat="1" ht="12">
      <c r="B244" s="209"/>
      <c r="C244" s="210"/>
      <c r="D244" s="190" t="s">
        <v>248</v>
      </c>
      <c r="E244" s="211" t="s">
        <v>19</v>
      </c>
      <c r="F244" s="212" t="s">
        <v>308</v>
      </c>
      <c r="G244" s="210"/>
      <c r="H244" s="211" t="s">
        <v>19</v>
      </c>
      <c r="I244" s="213"/>
      <c r="J244" s="210"/>
      <c r="K244" s="210"/>
      <c r="L244" s="214"/>
      <c r="M244" s="215"/>
      <c r="N244" s="216"/>
      <c r="O244" s="216"/>
      <c r="P244" s="216"/>
      <c r="Q244" s="216"/>
      <c r="R244" s="216"/>
      <c r="S244" s="216"/>
      <c r="T244" s="217"/>
      <c r="AT244" s="218" t="s">
        <v>248</v>
      </c>
      <c r="AU244" s="218" t="s">
        <v>86</v>
      </c>
      <c r="AV244" s="14" t="s">
        <v>84</v>
      </c>
      <c r="AW244" s="14" t="s">
        <v>37</v>
      </c>
      <c r="AX244" s="14" t="s">
        <v>76</v>
      </c>
      <c r="AY244" s="218" t="s">
        <v>237</v>
      </c>
    </row>
    <row r="245" spans="2:51" s="14" customFormat="1" ht="12">
      <c r="B245" s="209"/>
      <c r="C245" s="210"/>
      <c r="D245" s="190" t="s">
        <v>248</v>
      </c>
      <c r="E245" s="211" t="s">
        <v>19</v>
      </c>
      <c r="F245" s="212" t="s">
        <v>460</v>
      </c>
      <c r="G245" s="210"/>
      <c r="H245" s="211" t="s">
        <v>19</v>
      </c>
      <c r="I245" s="213"/>
      <c r="J245" s="210"/>
      <c r="K245" s="210"/>
      <c r="L245" s="214"/>
      <c r="M245" s="215"/>
      <c r="N245" s="216"/>
      <c r="O245" s="216"/>
      <c r="P245" s="216"/>
      <c r="Q245" s="216"/>
      <c r="R245" s="216"/>
      <c r="S245" s="216"/>
      <c r="T245" s="217"/>
      <c r="AT245" s="218" t="s">
        <v>248</v>
      </c>
      <c r="AU245" s="218" t="s">
        <v>86</v>
      </c>
      <c r="AV245" s="14" t="s">
        <v>84</v>
      </c>
      <c r="AW245" s="14" t="s">
        <v>37</v>
      </c>
      <c r="AX245" s="14" t="s">
        <v>76</v>
      </c>
      <c r="AY245" s="218" t="s">
        <v>237</v>
      </c>
    </row>
    <row r="246" spans="2:51" s="13" customFormat="1" ht="12">
      <c r="B246" s="197"/>
      <c r="C246" s="198"/>
      <c r="D246" s="190" t="s">
        <v>248</v>
      </c>
      <c r="E246" s="199" t="s">
        <v>19</v>
      </c>
      <c r="F246" s="200" t="s">
        <v>461</v>
      </c>
      <c r="G246" s="198"/>
      <c r="H246" s="201">
        <v>14.4</v>
      </c>
      <c r="I246" s="202"/>
      <c r="J246" s="198"/>
      <c r="K246" s="198"/>
      <c r="L246" s="203"/>
      <c r="M246" s="204"/>
      <c r="N246" s="205"/>
      <c r="O246" s="205"/>
      <c r="P246" s="205"/>
      <c r="Q246" s="205"/>
      <c r="R246" s="205"/>
      <c r="S246" s="205"/>
      <c r="T246" s="206"/>
      <c r="AT246" s="207" t="s">
        <v>248</v>
      </c>
      <c r="AU246" s="207" t="s">
        <v>86</v>
      </c>
      <c r="AV246" s="13" t="s">
        <v>86</v>
      </c>
      <c r="AW246" s="13" t="s">
        <v>37</v>
      </c>
      <c r="AX246" s="13" t="s">
        <v>76</v>
      </c>
      <c r="AY246" s="207" t="s">
        <v>237</v>
      </c>
    </row>
    <row r="247" spans="2:51" s="14" customFormat="1" ht="12">
      <c r="B247" s="209"/>
      <c r="C247" s="210"/>
      <c r="D247" s="190" t="s">
        <v>248</v>
      </c>
      <c r="E247" s="211" t="s">
        <v>19</v>
      </c>
      <c r="F247" s="212" t="s">
        <v>462</v>
      </c>
      <c r="G247" s="210"/>
      <c r="H247" s="211" t="s">
        <v>19</v>
      </c>
      <c r="I247" s="213"/>
      <c r="J247" s="210"/>
      <c r="K247" s="210"/>
      <c r="L247" s="214"/>
      <c r="M247" s="215"/>
      <c r="N247" s="216"/>
      <c r="O247" s="216"/>
      <c r="P247" s="216"/>
      <c r="Q247" s="216"/>
      <c r="R247" s="216"/>
      <c r="S247" s="216"/>
      <c r="T247" s="217"/>
      <c r="AT247" s="218" t="s">
        <v>248</v>
      </c>
      <c r="AU247" s="218" t="s">
        <v>86</v>
      </c>
      <c r="AV247" s="14" t="s">
        <v>84</v>
      </c>
      <c r="AW247" s="14" t="s">
        <v>37</v>
      </c>
      <c r="AX247" s="14" t="s">
        <v>76</v>
      </c>
      <c r="AY247" s="218" t="s">
        <v>237</v>
      </c>
    </row>
    <row r="248" spans="2:51" s="13" customFormat="1" ht="12">
      <c r="B248" s="197"/>
      <c r="C248" s="198"/>
      <c r="D248" s="190" t="s">
        <v>248</v>
      </c>
      <c r="E248" s="199" t="s">
        <v>19</v>
      </c>
      <c r="F248" s="200" t="s">
        <v>463</v>
      </c>
      <c r="G248" s="198"/>
      <c r="H248" s="201">
        <v>31.2</v>
      </c>
      <c r="I248" s="202"/>
      <c r="J248" s="198"/>
      <c r="K248" s="198"/>
      <c r="L248" s="203"/>
      <c r="M248" s="204"/>
      <c r="N248" s="205"/>
      <c r="O248" s="205"/>
      <c r="P248" s="205"/>
      <c r="Q248" s="205"/>
      <c r="R248" s="205"/>
      <c r="S248" s="205"/>
      <c r="T248" s="206"/>
      <c r="AT248" s="207" t="s">
        <v>248</v>
      </c>
      <c r="AU248" s="207" t="s">
        <v>86</v>
      </c>
      <c r="AV248" s="13" t="s">
        <v>86</v>
      </c>
      <c r="AW248" s="13" t="s">
        <v>37</v>
      </c>
      <c r="AX248" s="13" t="s">
        <v>76</v>
      </c>
      <c r="AY248" s="207" t="s">
        <v>237</v>
      </c>
    </row>
    <row r="249" spans="2:51" s="14" customFormat="1" ht="12">
      <c r="B249" s="209"/>
      <c r="C249" s="210"/>
      <c r="D249" s="190" t="s">
        <v>248</v>
      </c>
      <c r="E249" s="211" t="s">
        <v>19</v>
      </c>
      <c r="F249" s="212" t="s">
        <v>464</v>
      </c>
      <c r="G249" s="210"/>
      <c r="H249" s="211" t="s">
        <v>19</v>
      </c>
      <c r="I249" s="213"/>
      <c r="J249" s="210"/>
      <c r="K249" s="210"/>
      <c r="L249" s="214"/>
      <c r="M249" s="215"/>
      <c r="N249" s="216"/>
      <c r="O249" s="216"/>
      <c r="P249" s="216"/>
      <c r="Q249" s="216"/>
      <c r="R249" s="216"/>
      <c r="S249" s="216"/>
      <c r="T249" s="217"/>
      <c r="AT249" s="218" t="s">
        <v>248</v>
      </c>
      <c r="AU249" s="218" t="s">
        <v>86</v>
      </c>
      <c r="AV249" s="14" t="s">
        <v>84</v>
      </c>
      <c r="AW249" s="14" t="s">
        <v>37</v>
      </c>
      <c r="AX249" s="14" t="s">
        <v>76</v>
      </c>
      <c r="AY249" s="218" t="s">
        <v>237</v>
      </c>
    </row>
    <row r="250" spans="2:51" s="13" customFormat="1" ht="12">
      <c r="B250" s="197"/>
      <c r="C250" s="198"/>
      <c r="D250" s="190" t="s">
        <v>248</v>
      </c>
      <c r="E250" s="199" t="s">
        <v>19</v>
      </c>
      <c r="F250" s="200" t="s">
        <v>465</v>
      </c>
      <c r="G250" s="198"/>
      <c r="H250" s="201">
        <v>25.3</v>
      </c>
      <c r="I250" s="202"/>
      <c r="J250" s="198"/>
      <c r="K250" s="198"/>
      <c r="L250" s="203"/>
      <c r="M250" s="204"/>
      <c r="N250" s="205"/>
      <c r="O250" s="205"/>
      <c r="P250" s="205"/>
      <c r="Q250" s="205"/>
      <c r="R250" s="205"/>
      <c r="S250" s="205"/>
      <c r="T250" s="206"/>
      <c r="AT250" s="207" t="s">
        <v>248</v>
      </c>
      <c r="AU250" s="207" t="s">
        <v>86</v>
      </c>
      <c r="AV250" s="13" t="s">
        <v>86</v>
      </c>
      <c r="AW250" s="13" t="s">
        <v>37</v>
      </c>
      <c r="AX250" s="13" t="s">
        <v>76</v>
      </c>
      <c r="AY250" s="207" t="s">
        <v>237</v>
      </c>
    </row>
    <row r="251" spans="2:51" s="14" customFormat="1" ht="12">
      <c r="B251" s="209"/>
      <c r="C251" s="210"/>
      <c r="D251" s="190" t="s">
        <v>248</v>
      </c>
      <c r="E251" s="211" t="s">
        <v>19</v>
      </c>
      <c r="F251" s="212" t="s">
        <v>466</v>
      </c>
      <c r="G251" s="210"/>
      <c r="H251" s="211" t="s">
        <v>19</v>
      </c>
      <c r="I251" s="213"/>
      <c r="J251" s="210"/>
      <c r="K251" s="210"/>
      <c r="L251" s="214"/>
      <c r="M251" s="215"/>
      <c r="N251" s="216"/>
      <c r="O251" s="216"/>
      <c r="P251" s="216"/>
      <c r="Q251" s="216"/>
      <c r="R251" s="216"/>
      <c r="S251" s="216"/>
      <c r="T251" s="217"/>
      <c r="AT251" s="218" t="s">
        <v>248</v>
      </c>
      <c r="AU251" s="218" t="s">
        <v>86</v>
      </c>
      <c r="AV251" s="14" t="s">
        <v>84</v>
      </c>
      <c r="AW251" s="14" t="s">
        <v>37</v>
      </c>
      <c r="AX251" s="14" t="s">
        <v>76</v>
      </c>
      <c r="AY251" s="218" t="s">
        <v>237</v>
      </c>
    </row>
    <row r="252" spans="2:51" s="13" customFormat="1" ht="12">
      <c r="B252" s="197"/>
      <c r="C252" s="198"/>
      <c r="D252" s="190" t="s">
        <v>248</v>
      </c>
      <c r="E252" s="199" t="s">
        <v>19</v>
      </c>
      <c r="F252" s="200" t="s">
        <v>467</v>
      </c>
      <c r="G252" s="198"/>
      <c r="H252" s="201">
        <v>2.97</v>
      </c>
      <c r="I252" s="202"/>
      <c r="J252" s="198"/>
      <c r="K252" s="198"/>
      <c r="L252" s="203"/>
      <c r="M252" s="204"/>
      <c r="N252" s="205"/>
      <c r="O252" s="205"/>
      <c r="P252" s="205"/>
      <c r="Q252" s="205"/>
      <c r="R252" s="205"/>
      <c r="S252" s="205"/>
      <c r="T252" s="206"/>
      <c r="AT252" s="207" t="s">
        <v>248</v>
      </c>
      <c r="AU252" s="207" t="s">
        <v>86</v>
      </c>
      <c r="AV252" s="13" t="s">
        <v>86</v>
      </c>
      <c r="AW252" s="13" t="s">
        <v>37</v>
      </c>
      <c r="AX252" s="13" t="s">
        <v>76</v>
      </c>
      <c r="AY252" s="207" t="s">
        <v>237</v>
      </c>
    </row>
    <row r="253" spans="2:51" s="16" customFormat="1" ht="12">
      <c r="B253" s="230"/>
      <c r="C253" s="231"/>
      <c r="D253" s="190" t="s">
        <v>248</v>
      </c>
      <c r="E253" s="232" t="s">
        <v>468</v>
      </c>
      <c r="F253" s="233" t="s">
        <v>376</v>
      </c>
      <c r="G253" s="231"/>
      <c r="H253" s="234">
        <v>73.87</v>
      </c>
      <c r="I253" s="235"/>
      <c r="J253" s="231"/>
      <c r="K253" s="231"/>
      <c r="L253" s="236"/>
      <c r="M253" s="237"/>
      <c r="N253" s="238"/>
      <c r="O253" s="238"/>
      <c r="P253" s="238"/>
      <c r="Q253" s="238"/>
      <c r="R253" s="238"/>
      <c r="S253" s="238"/>
      <c r="T253" s="239"/>
      <c r="AT253" s="240" t="s">
        <v>248</v>
      </c>
      <c r="AU253" s="240" t="s">
        <v>86</v>
      </c>
      <c r="AV253" s="16" t="s">
        <v>173</v>
      </c>
      <c r="AW253" s="16" t="s">
        <v>37</v>
      </c>
      <c r="AX253" s="16" t="s">
        <v>84</v>
      </c>
      <c r="AY253" s="240" t="s">
        <v>237</v>
      </c>
    </row>
    <row r="254" spans="1:65" s="2" customFormat="1" ht="16.5" customHeight="1">
      <c r="A254" s="36"/>
      <c r="B254" s="37"/>
      <c r="C254" s="177" t="s">
        <v>469</v>
      </c>
      <c r="D254" s="177" t="s">
        <v>239</v>
      </c>
      <c r="E254" s="178" t="s">
        <v>470</v>
      </c>
      <c r="F254" s="179" t="s">
        <v>471</v>
      </c>
      <c r="G254" s="180" t="s">
        <v>104</v>
      </c>
      <c r="H254" s="181">
        <v>3</v>
      </c>
      <c r="I254" s="182"/>
      <c r="J254" s="183">
        <f>ROUND(I254*H254,2)</f>
        <v>0</v>
      </c>
      <c r="K254" s="179" t="s">
        <v>19</v>
      </c>
      <c r="L254" s="41"/>
      <c r="M254" s="184" t="s">
        <v>19</v>
      </c>
      <c r="N254" s="185" t="s">
        <v>47</v>
      </c>
      <c r="O254" s="66"/>
      <c r="P254" s="186">
        <f>O254*H254</f>
        <v>0</v>
      </c>
      <c r="Q254" s="186">
        <v>0</v>
      </c>
      <c r="R254" s="186">
        <f>Q254*H254</f>
        <v>0</v>
      </c>
      <c r="S254" s="186">
        <v>0</v>
      </c>
      <c r="T254" s="187">
        <f>S254*H254</f>
        <v>0</v>
      </c>
      <c r="U254" s="36"/>
      <c r="V254" s="36"/>
      <c r="W254" s="36"/>
      <c r="X254" s="36"/>
      <c r="Y254" s="36"/>
      <c r="Z254" s="36"/>
      <c r="AA254" s="36"/>
      <c r="AB254" s="36"/>
      <c r="AC254" s="36"/>
      <c r="AD254" s="36"/>
      <c r="AE254" s="36"/>
      <c r="AR254" s="188" t="s">
        <v>173</v>
      </c>
      <c r="AT254" s="188" t="s">
        <v>239</v>
      </c>
      <c r="AU254" s="188" t="s">
        <v>86</v>
      </c>
      <c r="AY254" s="19" t="s">
        <v>237</v>
      </c>
      <c r="BE254" s="189">
        <f>IF(N254="základní",J254,0)</f>
        <v>0</v>
      </c>
      <c r="BF254" s="189">
        <f>IF(N254="snížená",J254,0)</f>
        <v>0</v>
      </c>
      <c r="BG254" s="189">
        <f>IF(N254="zákl. přenesená",J254,0)</f>
        <v>0</v>
      </c>
      <c r="BH254" s="189">
        <f>IF(N254="sníž. přenesená",J254,0)</f>
        <v>0</v>
      </c>
      <c r="BI254" s="189">
        <f>IF(N254="nulová",J254,0)</f>
        <v>0</v>
      </c>
      <c r="BJ254" s="19" t="s">
        <v>84</v>
      </c>
      <c r="BK254" s="189">
        <f>ROUND(I254*H254,2)</f>
        <v>0</v>
      </c>
      <c r="BL254" s="19" t="s">
        <v>173</v>
      </c>
      <c r="BM254" s="188" t="s">
        <v>472</v>
      </c>
    </row>
    <row r="255" spans="1:47" s="2" customFormat="1" ht="12">
      <c r="A255" s="36"/>
      <c r="B255" s="37"/>
      <c r="C255" s="38"/>
      <c r="D255" s="190" t="s">
        <v>244</v>
      </c>
      <c r="E255" s="38"/>
      <c r="F255" s="191" t="s">
        <v>471</v>
      </c>
      <c r="G255" s="38"/>
      <c r="H255" s="38"/>
      <c r="I255" s="192"/>
      <c r="J255" s="38"/>
      <c r="K255" s="38"/>
      <c r="L255" s="41"/>
      <c r="M255" s="193"/>
      <c r="N255" s="194"/>
      <c r="O255" s="66"/>
      <c r="P255" s="66"/>
      <c r="Q255" s="66"/>
      <c r="R255" s="66"/>
      <c r="S255" s="66"/>
      <c r="T255" s="67"/>
      <c r="U255" s="36"/>
      <c r="V255" s="36"/>
      <c r="W255" s="36"/>
      <c r="X255" s="36"/>
      <c r="Y255" s="36"/>
      <c r="Z255" s="36"/>
      <c r="AA255" s="36"/>
      <c r="AB255" s="36"/>
      <c r="AC255" s="36"/>
      <c r="AD255" s="36"/>
      <c r="AE255" s="36"/>
      <c r="AT255" s="19" t="s">
        <v>244</v>
      </c>
      <c r="AU255" s="19" t="s">
        <v>86</v>
      </c>
    </row>
    <row r="256" spans="2:51" s="13" customFormat="1" ht="12">
      <c r="B256" s="197"/>
      <c r="C256" s="198"/>
      <c r="D256" s="190" t="s">
        <v>248</v>
      </c>
      <c r="E256" s="199" t="s">
        <v>19</v>
      </c>
      <c r="F256" s="200" t="s">
        <v>473</v>
      </c>
      <c r="G256" s="198"/>
      <c r="H256" s="201">
        <v>3</v>
      </c>
      <c r="I256" s="202"/>
      <c r="J256" s="198"/>
      <c r="K256" s="198"/>
      <c r="L256" s="203"/>
      <c r="M256" s="204"/>
      <c r="N256" s="205"/>
      <c r="O256" s="205"/>
      <c r="P256" s="205"/>
      <c r="Q256" s="205"/>
      <c r="R256" s="205"/>
      <c r="S256" s="205"/>
      <c r="T256" s="206"/>
      <c r="AT256" s="207" t="s">
        <v>248</v>
      </c>
      <c r="AU256" s="207" t="s">
        <v>86</v>
      </c>
      <c r="AV256" s="13" t="s">
        <v>86</v>
      </c>
      <c r="AW256" s="13" t="s">
        <v>37</v>
      </c>
      <c r="AX256" s="13" t="s">
        <v>84</v>
      </c>
      <c r="AY256" s="207" t="s">
        <v>237</v>
      </c>
    </row>
    <row r="257" spans="1:65" s="2" customFormat="1" ht="16.5" customHeight="1">
      <c r="A257" s="36"/>
      <c r="B257" s="37"/>
      <c r="C257" s="177" t="s">
        <v>474</v>
      </c>
      <c r="D257" s="177" t="s">
        <v>239</v>
      </c>
      <c r="E257" s="178" t="s">
        <v>475</v>
      </c>
      <c r="F257" s="179" t="s">
        <v>476</v>
      </c>
      <c r="G257" s="180" t="s">
        <v>124</v>
      </c>
      <c r="H257" s="181">
        <v>56.7</v>
      </c>
      <c r="I257" s="182"/>
      <c r="J257" s="183">
        <f>ROUND(I257*H257,2)</f>
        <v>0</v>
      </c>
      <c r="K257" s="179" t="s">
        <v>242</v>
      </c>
      <c r="L257" s="41"/>
      <c r="M257" s="184" t="s">
        <v>19</v>
      </c>
      <c r="N257" s="185" t="s">
        <v>47</v>
      </c>
      <c r="O257" s="66"/>
      <c r="P257" s="186">
        <f>O257*H257</f>
        <v>0</v>
      </c>
      <c r="Q257" s="186">
        <v>0.03363</v>
      </c>
      <c r="R257" s="186">
        <f>Q257*H257</f>
        <v>1.906821</v>
      </c>
      <c r="S257" s="186">
        <v>0</v>
      </c>
      <c r="T257" s="187">
        <f>S257*H257</f>
        <v>0</v>
      </c>
      <c r="U257" s="36"/>
      <c r="V257" s="36"/>
      <c r="W257" s="36"/>
      <c r="X257" s="36"/>
      <c r="Y257" s="36"/>
      <c r="Z257" s="36"/>
      <c r="AA257" s="36"/>
      <c r="AB257" s="36"/>
      <c r="AC257" s="36"/>
      <c r="AD257" s="36"/>
      <c r="AE257" s="36"/>
      <c r="AR257" s="188" t="s">
        <v>173</v>
      </c>
      <c r="AT257" s="188" t="s">
        <v>239</v>
      </c>
      <c r="AU257" s="188" t="s">
        <v>86</v>
      </c>
      <c r="AY257" s="19" t="s">
        <v>237</v>
      </c>
      <c r="BE257" s="189">
        <f>IF(N257="základní",J257,0)</f>
        <v>0</v>
      </c>
      <c r="BF257" s="189">
        <f>IF(N257="snížená",J257,0)</f>
        <v>0</v>
      </c>
      <c r="BG257" s="189">
        <f>IF(N257="zákl. přenesená",J257,0)</f>
        <v>0</v>
      </c>
      <c r="BH257" s="189">
        <f>IF(N257="sníž. přenesená",J257,0)</f>
        <v>0</v>
      </c>
      <c r="BI257" s="189">
        <f>IF(N257="nulová",J257,0)</f>
        <v>0</v>
      </c>
      <c r="BJ257" s="19" t="s">
        <v>84</v>
      </c>
      <c r="BK257" s="189">
        <f>ROUND(I257*H257,2)</f>
        <v>0</v>
      </c>
      <c r="BL257" s="19" t="s">
        <v>173</v>
      </c>
      <c r="BM257" s="188" t="s">
        <v>477</v>
      </c>
    </row>
    <row r="258" spans="1:47" s="2" customFormat="1" ht="12">
      <c r="A258" s="36"/>
      <c r="B258" s="37"/>
      <c r="C258" s="38"/>
      <c r="D258" s="190" t="s">
        <v>244</v>
      </c>
      <c r="E258" s="38"/>
      <c r="F258" s="191" t="s">
        <v>478</v>
      </c>
      <c r="G258" s="38"/>
      <c r="H258" s="38"/>
      <c r="I258" s="192"/>
      <c r="J258" s="38"/>
      <c r="K258" s="38"/>
      <c r="L258" s="41"/>
      <c r="M258" s="193"/>
      <c r="N258" s="194"/>
      <c r="O258" s="66"/>
      <c r="P258" s="66"/>
      <c r="Q258" s="66"/>
      <c r="R258" s="66"/>
      <c r="S258" s="66"/>
      <c r="T258" s="67"/>
      <c r="U258" s="36"/>
      <c r="V258" s="36"/>
      <c r="W258" s="36"/>
      <c r="X258" s="36"/>
      <c r="Y258" s="36"/>
      <c r="Z258" s="36"/>
      <c r="AA258" s="36"/>
      <c r="AB258" s="36"/>
      <c r="AC258" s="36"/>
      <c r="AD258" s="36"/>
      <c r="AE258" s="36"/>
      <c r="AT258" s="19" t="s">
        <v>244</v>
      </c>
      <c r="AU258" s="19" t="s">
        <v>86</v>
      </c>
    </row>
    <row r="259" spans="1:47" s="2" customFormat="1" ht="12">
      <c r="A259" s="36"/>
      <c r="B259" s="37"/>
      <c r="C259" s="38"/>
      <c r="D259" s="195" t="s">
        <v>246</v>
      </c>
      <c r="E259" s="38"/>
      <c r="F259" s="196" t="s">
        <v>479</v>
      </c>
      <c r="G259" s="38"/>
      <c r="H259" s="38"/>
      <c r="I259" s="192"/>
      <c r="J259" s="38"/>
      <c r="K259" s="38"/>
      <c r="L259" s="41"/>
      <c r="M259" s="193"/>
      <c r="N259" s="194"/>
      <c r="O259" s="66"/>
      <c r="P259" s="66"/>
      <c r="Q259" s="66"/>
      <c r="R259" s="66"/>
      <c r="S259" s="66"/>
      <c r="T259" s="67"/>
      <c r="U259" s="36"/>
      <c r="V259" s="36"/>
      <c r="W259" s="36"/>
      <c r="X259" s="36"/>
      <c r="Y259" s="36"/>
      <c r="Z259" s="36"/>
      <c r="AA259" s="36"/>
      <c r="AB259" s="36"/>
      <c r="AC259" s="36"/>
      <c r="AD259" s="36"/>
      <c r="AE259" s="36"/>
      <c r="AT259" s="19" t="s">
        <v>246</v>
      </c>
      <c r="AU259" s="19" t="s">
        <v>86</v>
      </c>
    </row>
    <row r="260" spans="2:51" s="14" customFormat="1" ht="12">
      <c r="B260" s="209"/>
      <c r="C260" s="210"/>
      <c r="D260" s="190" t="s">
        <v>248</v>
      </c>
      <c r="E260" s="211" t="s">
        <v>19</v>
      </c>
      <c r="F260" s="212" t="s">
        <v>308</v>
      </c>
      <c r="G260" s="210"/>
      <c r="H260" s="211" t="s">
        <v>19</v>
      </c>
      <c r="I260" s="213"/>
      <c r="J260" s="210"/>
      <c r="K260" s="210"/>
      <c r="L260" s="214"/>
      <c r="M260" s="215"/>
      <c r="N260" s="216"/>
      <c r="O260" s="216"/>
      <c r="P260" s="216"/>
      <c r="Q260" s="216"/>
      <c r="R260" s="216"/>
      <c r="S260" s="216"/>
      <c r="T260" s="217"/>
      <c r="AT260" s="218" t="s">
        <v>248</v>
      </c>
      <c r="AU260" s="218" t="s">
        <v>86</v>
      </c>
      <c r="AV260" s="14" t="s">
        <v>84</v>
      </c>
      <c r="AW260" s="14" t="s">
        <v>37</v>
      </c>
      <c r="AX260" s="14" t="s">
        <v>76</v>
      </c>
      <c r="AY260" s="218" t="s">
        <v>237</v>
      </c>
    </row>
    <row r="261" spans="2:51" s="13" customFormat="1" ht="12">
      <c r="B261" s="197"/>
      <c r="C261" s="198"/>
      <c r="D261" s="190" t="s">
        <v>248</v>
      </c>
      <c r="E261" s="199" t="s">
        <v>19</v>
      </c>
      <c r="F261" s="200" t="s">
        <v>480</v>
      </c>
      <c r="G261" s="198"/>
      <c r="H261" s="201">
        <v>56.7</v>
      </c>
      <c r="I261" s="202"/>
      <c r="J261" s="198"/>
      <c r="K261" s="198"/>
      <c r="L261" s="203"/>
      <c r="M261" s="204"/>
      <c r="N261" s="205"/>
      <c r="O261" s="205"/>
      <c r="P261" s="205"/>
      <c r="Q261" s="205"/>
      <c r="R261" s="205"/>
      <c r="S261" s="205"/>
      <c r="T261" s="206"/>
      <c r="AT261" s="207" t="s">
        <v>248</v>
      </c>
      <c r="AU261" s="207" t="s">
        <v>86</v>
      </c>
      <c r="AV261" s="13" t="s">
        <v>86</v>
      </c>
      <c r="AW261" s="13" t="s">
        <v>37</v>
      </c>
      <c r="AX261" s="13" t="s">
        <v>76</v>
      </c>
      <c r="AY261" s="207" t="s">
        <v>237</v>
      </c>
    </row>
    <row r="262" spans="2:51" s="16" customFormat="1" ht="12">
      <c r="B262" s="230"/>
      <c r="C262" s="231"/>
      <c r="D262" s="190" t="s">
        <v>248</v>
      </c>
      <c r="E262" s="232" t="s">
        <v>131</v>
      </c>
      <c r="F262" s="233" t="s">
        <v>376</v>
      </c>
      <c r="G262" s="231"/>
      <c r="H262" s="234">
        <v>56.7</v>
      </c>
      <c r="I262" s="235"/>
      <c r="J262" s="231"/>
      <c r="K262" s="231"/>
      <c r="L262" s="236"/>
      <c r="M262" s="237"/>
      <c r="N262" s="238"/>
      <c r="O262" s="238"/>
      <c r="P262" s="238"/>
      <c r="Q262" s="238"/>
      <c r="R262" s="238"/>
      <c r="S262" s="238"/>
      <c r="T262" s="239"/>
      <c r="AT262" s="240" t="s">
        <v>248</v>
      </c>
      <c r="AU262" s="240" t="s">
        <v>86</v>
      </c>
      <c r="AV262" s="16" t="s">
        <v>173</v>
      </c>
      <c r="AW262" s="16" t="s">
        <v>37</v>
      </c>
      <c r="AX262" s="16" t="s">
        <v>84</v>
      </c>
      <c r="AY262" s="240" t="s">
        <v>237</v>
      </c>
    </row>
    <row r="263" spans="1:65" s="2" customFormat="1" ht="16.5" customHeight="1">
      <c r="A263" s="36"/>
      <c r="B263" s="37"/>
      <c r="C263" s="241" t="s">
        <v>481</v>
      </c>
      <c r="D263" s="241" t="s">
        <v>433</v>
      </c>
      <c r="E263" s="242" t="s">
        <v>482</v>
      </c>
      <c r="F263" s="243" t="s">
        <v>483</v>
      </c>
      <c r="G263" s="244" t="s">
        <v>124</v>
      </c>
      <c r="H263" s="245">
        <v>56.7</v>
      </c>
      <c r="I263" s="246"/>
      <c r="J263" s="247">
        <f>ROUND(I263*H263,2)</f>
        <v>0</v>
      </c>
      <c r="K263" s="243" t="s">
        <v>19</v>
      </c>
      <c r="L263" s="248"/>
      <c r="M263" s="249" t="s">
        <v>19</v>
      </c>
      <c r="N263" s="250" t="s">
        <v>47</v>
      </c>
      <c r="O263" s="66"/>
      <c r="P263" s="186">
        <f>O263*H263</f>
        <v>0</v>
      </c>
      <c r="Q263" s="186">
        <v>0.00631</v>
      </c>
      <c r="R263" s="186">
        <f>Q263*H263</f>
        <v>0.357777</v>
      </c>
      <c r="S263" s="186">
        <v>0</v>
      </c>
      <c r="T263" s="187">
        <f>S263*H263</f>
        <v>0</v>
      </c>
      <c r="U263" s="36"/>
      <c r="V263" s="36"/>
      <c r="W263" s="36"/>
      <c r="X263" s="36"/>
      <c r="Y263" s="36"/>
      <c r="Z263" s="36"/>
      <c r="AA263" s="36"/>
      <c r="AB263" s="36"/>
      <c r="AC263" s="36"/>
      <c r="AD263" s="36"/>
      <c r="AE263" s="36"/>
      <c r="AR263" s="188" t="s">
        <v>289</v>
      </c>
      <c r="AT263" s="188" t="s">
        <v>433</v>
      </c>
      <c r="AU263" s="188" t="s">
        <v>86</v>
      </c>
      <c r="AY263" s="19" t="s">
        <v>237</v>
      </c>
      <c r="BE263" s="189">
        <f>IF(N263="základní",J263,0)</f>
        <v>0</v>
      </c>
      <c r="BF263" s="189">
        <f>IF(N263="snížená",J263,0)</f>
        <v>0</v>
      </c>
      <c r="BG263" s="189">
        <f>IF(N263="zákl. přenesená",J263,0)</f>
        <v>0</v>
      </c>
      <c r="BH263" s="189">
        <f>IF(N263="sníž. přenesená",J263,0)</f>
        <v>0</v>
      </c>
      <c r="BI263" s="189">
        <f>IF(N263="nulová",J263,0)</f>
        <v>0</v>
      </c>
      <c r="BJ263" s="19" t="s">
        <v>84</v>
      </c>
      <c r="BK263" s="189">
        <f>ROUND(I263*H263,2)</f>
        <v>0</v>
      </c>
      <c r="BL263" s="19" t="s">
        <v>173</v>
      </c>
      <c r="BM263" s="188" t="s">
        <v>484</v>
      </c>
    </row>
    <row r="264" spans="1:47" s="2" customFormat="1" ht="12">
      <c r="A264" s="36"/>
      <c r="B264" s="37"/>
      <c r="C264" s="38"/>
      <c r="D264" s="190" t="s">
        <v>244</v>
      </c>
      <c r="E264" s="38"/>
      <c r="F264" s="191" t="s">
        <v>483</v>
      </c>
      <c r="G264" s="38"/>
      <c r="H264" s="38"/>
      <c r="I264" s="192"/>
      <c r="J264" s="38"/>
      <c r="K264" s="38"/>
      <c r="L264" s="41"/>
      <c r="M264" s="193"/>
      <c r="N264" s="194"/>
      <c r="O264" s="66"/>
      <c r="P264" s="66"/>
      <c r="Q264" s="66"/>
      <c r="R264" s="66"/>
      <c r="S264" s="66"/>
      <c r="T264" s="67"/>
      <c r="U264" s="36"/>
      <c r="V264" s="36"/>
      <c r="W264" s="36"/>
      <c r="X264" s="36"/>
      <c r="Y264" s="36"/>
      <c r="Z264" s="36"/>
      <c r="AA264" s="36"/>
      <c r="AB264" s="36"/>
      <c r="AC264" s="36"/>
      <c r="AD264" s="36"/>
      <c r="AE264" s="36"/>
      <c r="AT264" s="19" t="s">
        <v>244</v>
      </c>
      <c r="AU264" s="19" t="s">
        <v>86</v>
      </c>
    </row>
    <row r="265" spans="1:47" s="2" customFormat="1" ht="28.8">
      <c r="A265" s="36"/>
      <c r="B265" s="37"/>
      <c r="C265" s="38"/>
      <c r="D265" s="190" t="s">
        <v>255</v>
      </c>
      <c r="E265" s="38"/>
      <c r="F265" s="208" t="s">
        <v>485</v>
      </c>
      <c r="G265" s="38"/>
      <c r="H265" s="38"/>
      <c r="I265" s="192"/>
      <c r="J265" s="38"/>
      <c r="K265" s="38"/>
      <c r="L265" s="41"/>
      <c r="M265" s="193"/>
      <c r="N265" s="194"/>
      <c r="O265" s="66"/>
      <c r="P265" s="66"/>
      <c r="Q265" s="66"/>
      <c r="R265" s="66"/>
      <c r="S265" s="66"/>
      <c r="T265" s="67"/>
      <c r="U265" s="36"/>
      <c r="V265" s="36"/>
      <c r="W265" s="36"/>
      <c r="X265" s="36"/>
      <c r="Y265" s="36"/>
      <c r="Z265" s="36"/>
      <c r="AA265" s="36"/>
      <c r="AB265" s="36"/>
      <c r="AC265" s="36"/>
      <c r="AD265" s="36"/>
      <c r="AE265" s="36"/>
      <c r="AT265" s="19" t="s">
        <v>255</v>
      </c>
      <c r="AU265" s="19" t="s">
        <v>86</v>
      </c>
    </row>
    <row r="266" spans="2:51" s="13" customFormat="1" ht="12">
      <c r="B266" s="197"/>
      <c r="C266" s="198"/>
      <c r="D266" s="190" t="s">
        <v>248</v>
      </c>
      <c r="E266" s="199" t="s">
        <v>19</v>
      </c>
      <c r="F266" s="200" t="s">
        <v>131</v>
      </c>
      <c r="G266" s="198"/>
      <c r="H266" s="201">
        <v>56.7</v>
      </c>
      <c r="I266" s="202"/>
      <c r="J266" s="198"/>
      <c r="K266" s="198"/>
      <c r="L266" s="203"/>
      <c r="M266" s="204"/>
      <c r="N266" s="205"/>
      <c r="O266" s="205"/>
      <c r="P266" s="205"/>
      <c r="Q266" s="205"/>
      <c r="R266" s="205"/>
      <c r="S266" s="205"/>
      <c r="T266" s="206"/>
      <c r="AT266" s="207" t="s">
        <v>248</v>
      </c>
      <c r="AU266" s="207" t="s">
        <v>86</v>
      </c>
      <c r="AV266" s="13" t="s">
        <v>86</v>
      </c>
      <c r="AW266" s="13" t="s">
        <v>37</v>
      </c>
      <c r="AX266" s="13" t="s">
        <v>84</v>
      </c>
      <c r="AY266" s="207" t="s">
        <v>237</v>
      </c>
    </row>
    <row r="267" spans="1:65" s="2" customFormat="1" ht="16.5" customHeight="1">
      <c r="A267" s="36"/>
      <c r="B267" s="37"/>
      <c r="C267" s="177" t="s">
        <v>486</v>
      </c>
      <c r="D267" s="177" t="s">
        <v>239</v>
      </c>
      <c r="E267" s="178" t="s">
        <v>487</v>
      </c>
      <c r="F267" s="179" t="s">
        <v>488</v>
      </c>
      <c r="G267" s="180" t="s">
        <v>104</v>
      </c>
      <c r="H267" s="181">
        <v>9</v>
      </c>
      <c r="I267" s="182"/>
      <c r="J267" s="183">
        <f>ROUND(I267*H267,2)</f>
        <v>0</v>
      </c>
      <c r="K267" s="179" t="s">
        <v>242</v>
      </c>
      <c r="L267" s="41"/>
      <c r="M267" s="184" t="s">
        <v>19</v>
      </c>
      <c r="N267" s="185" t="s">
        <v>47</v>
      </c>
      <c r="O267" s="66"/>
      <c r="P267" s="186">
        <f>O267*H267</f>
        <v>0</v>
      </c>
      <c r="Q267" s="186">
        <v>0.00369</v>
      </c>
      <c r="R267" s="186">
        <f>Q267*H267</f>
        <v>0.03321</v>
      </c>
      <c r="S267" s="186">
        <v>0</v>
      </c>
      <c r="T267" s="187">
        <f>S267*H267</f>
        <v>0</v>
      </c>
      <c r="U267" s="36"/>
      <c r="V267" s="36"/>
      <c r="W267" s="36"/>
      <c r="X267" s="36"/>
      <c r="Y267" s="36"/>
      <c r="Z267" s="36"/>
      <c r="AA267" s="36"/>
      <c r="AB267" s="36"/>
      <c r="AC267" s="36"/>
      <c r="AD267" s="36"/>
      <c r="AE267" s="36"/>
      <c r="AR267" s="188" t="s">
        <v>173</v>
      </c>
      <c r="AT267" s="188" t="s">
        <v>239</v>
      </c>
      <c r="AU267" s="188" t="s">
        <v>86</v>
      </c>
      <c r="AY267" s="19" t="s">
        <v>237</v>
      </c>
      <c r="BE267" s="189">
        <f>IF(N267="základní",J267,0)</f>
        <v>0</v>
      </c>
      <c r="BF267" s="189">
        <f>IF(N267="snížená",J267,0)</f>
        <v>0</v>
      </c>
      <c r="BG267" s="189">
        <f>IF(N267="zákl. přenesená",J267,0)</f>
        <v>0</v>
      </c>
      <c r="BH267" s="189">
        <f>IF(N267="sníž. přenesená",J267,0)</f>
        <v>0</v>
      </c>
      <c r="BI267" s="189">
        <f>IF(N267="nulová",J267,0)</f>
        <v>0</v>
      </c>
      <c r="BJ267" s="19" t="s">
        <v>84</v>
      </c>
      <c r="BK267" s="189">
        <f>ROUND(I267*H267,2)</f>
        <v>0</v>
      </c>
      <c r="BL267" s="19" t="s">
        <v>173</v>
      </c>
      <c r="BM267" s="188" t="s">
        <v>489</v>
      </c>
    </row>
    <row r="268" spans="1:47" s="2" customFormat="1" ht="12">
      <c r="A268" s="36"/>
      <c r="B268" s="37"/>
      <c r="C268" s="38"/>
      <c r="D268" s="190" t="s">
        <v>244</v>
      </c>
      <c r="E268" s="38"/>
      <c r="F268" s="191" t="s">
        <v>490</v>
      </c>
      <c r="G268" s="38"/>
      <c r="H268" s="38"/>
      <c r="I268" s="192"/>
      <c r="J268" s="38"/>
      <c r="K268" s="38"/>
      <c r="L268" s="41"/>
      <c r="M268" s="193"/>
      <c r="N268" s="194"/>
      <c r="O268" s="66"/>
      <c r="P268" s="66"/>
      <c r="Q268" s="66"/>
      <c r="R268" s="66"/>
      <c r="S268" s="66"/>
      <c r="T268" s="67"/>
      <c r="U268" s="36"/>
      <c r="V268" s="36"/>
      <c r="W268" s="36"/>
      <c r="X268" s="36"/>
      <c r="Y268" s="36"/>
      <c r="Z268" s="36"/>
      <c r="AA268" s="36"/>
      <c r="AB268" s="36"/>
      <c r="AC268" s="36"/>
      <c r="AD268" s="36"/>
      <c r="AE268" s="36"/>
      <c r="AT268" s="19" t="s">
        <v>244</v>
      </c>
      <c r="AU268" s="19" t="s">
        <v>86</v>
      </c>
    </row>
    <row r="269" spans="1:47" s="2" customFormat="1" ht="12">
      <c r="A269" s="36"/>
      <c r="B269" s="37"/>
      <c r="C269" s="38"/>
      <c r="D269" s="195" t="s">
        <v>246</v>
      </c>
      <c r="E269" s="38"/>
      <c r="F269" s="196" t="s">
        <v>491</v>
      </c>
      <c r="G269" s="38"/>
      <c r="H269" s="38"/>
      <c r="I269" s="192"/>
      <c r="J269" s="38"/>
      <c r="K269" s="38"/>
      <c r="L269" s="41"/>
      <c r="M269" s="193"/>
      <c r="N269" s="194"/>
      <c r="O269" s="66"/>
      <c r="P269" s="66"/>
      <c r="Q269" s="66"/>
      <c r="R269" s="66"/>
      <c r="S269" s="66"/>
      <c r="T269" s="67"/>
      <c r="U269" s="36"/>
      <c r="V269" s="36"/>
      <c r="W269" s="36"/>
      <c r="X269" s="36"/>
      <c r="Y269" s="36"/>
      <c r="Z269" s="36"/>
      <c r="AA269" s="36"/>
      <c r="AB269" s="36"/>
      <c r="AC269" s="36"/>
      <c r="AD269" s="36"/>
      <c r="AE269" s="36"/>
      <c r="AT269" s="19" t="s">
        <v>246</v>
      </c>
      <c r="AU269" s="19" t="s">
        <v>86</v>
      </c>
    </row>
    <row r="270" spans="1:47" s="2" customFormat="1" ht="38.4">
      <c r="A270" s="36"/>
      <c r="B270" s="37"/>
      <c r="C270" s="38"/>
      <c r="D270" s="190" t="s">
        <v>300</v>
      </c>
      <c r="E270" s="38"/>
      <c r="F270" s="208" t="s">
        <v>492</v>
      </c>
      <c r="G270" s="38"/>
      <c r="H270" s="38"/>
      <c r="I270" s="192"/>
      <c r="J270" s="38"/>
      <c r="K270" s="38"/>
      <c r="L270" s="41"/>
      <c r="M270" s="193"/>
      <c r="N270" s="194"/>
      <c r="O270" s="66"/>
      <c r="P270" s="66"/>
      <c r="Q270" s="66"/>
      <c r="R270" s="66"/>
      <c r="S270" s="66"/>
      <c r="T270" s="67"/>
      <c r="U270" s="36"/>
      <c r="V270" s="36"/>
      <c r="W270" s="36"/>
      <c r="X270" s="36"/>
      <c r="Y270" s="36"/>
      <c r="Z270" s="36"/>
      <c r="AA270" s="36"/>
      <c r="AB270" s="36"/>
      <c r="AC270" s="36"/>
      <c r="AD270" s="36"/>
      <c r="AE270" s="36"/>
      <c r="AT270" s="19" t="s">
        <v>300</v>
      </c>
      <c r="AU270" s="19" t="s">
        <v>86</v>
      </c>
    </row>
    <row r="271" spans="2:51" s="14" customFormat="1" ht="12">
      <c r="B271" s="209"/>
      <c r="C271" s="210"/>
      <c r="D271" s="190" t="s">
        <v>248</v>
      </c>
      <c r="E271" s="211" t="s">
        <v>19</v>
      </c>
      <c r="F271" s="212" t="s">
        <v>308</v>
      </c>
      <c r="G271" s="210"/>
      <c r="H271" s="211" t="s">
        <v>19</v>
      </c>
      <c r="I271" s="213"/>
      <c r="J271" s="210"/>
      <c r="K271" s="210"/>
      <c r="L271" s="214"/>
      <c r="M271" s="215"/>
      <c r="N271" s="216"/>
      <c r="O271" s="216"/>
      <c r="P271" s="216"/>
      <c r="Q271" s="216"/>
      <c r="R271" s="216"/>
      <c r="S271" s="216"/>
      <c r="T271" s="217"/>
      <c r="AT271" s="218" t="s">
        <v>248</v>
      </c>
      <c r="AU271" s="218" t="s">
        <v>86</v>
      </c>
      <c r="AV271" s="14" t="s">
        <v>84</v>
      </c>
      <c r="AW271" s="14" t="s">
        <v>37</v>
      </c>
      <c r="AX271" s="14" t="s">
        <v>76</v>
      </c>
      <c r="AY271" s="218" t="s">
        <v>237</v>
      </c>
    </row>
    <row r="272" spans="2:51" s="13" customFormat="1" ht="12">
      <c r="B272" s="197"/>
      <c r="C272" s="198"/>
      <c r="D272" s="190" t="s">
        <v>248</v>
      </c>
      <c r="E272" s="199" t="s">
        <v>19</v>
      </c>
      <c r="F272" s="200" t="s">
        <v>493</v>
      </c>
      <c r="G272" s="198"/>
      <c r="H272" s="201">
        <v>9</v>
      </c>
      <c r="I272" s="202"/>
      <c r="J272" s="198"/>
      <c r="K272" s="198"/>
      <c r="L272" s="203"/>
      <c r="M272" s="204"/>
      <c r="N272" s="205"/>
      <c r="O272" s="205"/>
      <c r="P272" s="205"/>
      <c r="Q272" s="205"/>
      <c r="R272" s="205"/>
      <c r="S272" s="205"/>
      <c r="T272" s="206"/>
      <c r="AT272" s="207" t="s">
        <v>248</v>
      </c>
      <c r="AU272" s="207" t="s">
        <v>86</v>
      </c>
      <c r="AV272" s="13" t="s">
        <v>86</v>
      </c>
      <c r="AW272" s="13" t="s">
        <v>37</v>
      </c>
      <c r="AX272" s="13" t="s">
        <v>76</v>
      </c>
      <c r="AY272" s="207" t="s">
        <v>237</v>
      </c>
    </row>
    <row r="273" spans="2:51" s="16" customFormat="1" ht="12">
      <c r="B273" s="230"/>
      <c r="C273" s="231"/>
      <c r="D273" s="190" t="s">
        <v>248</v>
      </c>
      <c r="E273" s="232" t="s">
        <v>134</v>
      </c>
      <c r="F273" s="233" t="s">
        <v>376</v>
      </c>
      <c r="G273" s="231"/>
      <c r="H273" s="234">
        <v>9</v>
      </c>
      <c r="I273" s="235"/>
      <c r="J273" s="231"/>
      <c r="K273" s="231"/>
      <c r="L273" s="236"/>
      <c r="M273" s="237"/>
      <c r="N273" s="238"/>
      <c r="O273" s="238"/>
      <c r="P273" s="238"/>
      <c r="Q273" s="238"/>
      <c r="R273" s="238"/>
      <c r="S273" s="238"/>
      <c r="T273" s="239"/>
      <c r="AT273" s="240" t="s">
        <v>248</v>
      </c>
      <c r="AU273" s="240" t="s">
        <v>86</v>
      </c>
      <c r="AV273" s="16" t="s">
        <v>173</v>
      </c>
      <c r="AW273" s="16" t="s">
        <v>37</v>
      </c>
      <c r="AX273" s="16" t="s">
        <v>84</v>
      </c>
      <c r="AY273" s="240" t="s">
        <v>237</v>
      </c>
    </row>
    <row r="274" spans="1:65" s="2" customFormat="1" ht="16.5" customHeight="1">
      <c r="A274" s="36"/>
      <c r="B274" s="37"/>
      <c r="C274" s="177" t="s">
        <v>494</v>
      </c>
      <c r="D274" s="177" t="s">
        <v>239</v>
      </c>
      <c r="E274" s="178" t="s">
        <v>495</v>
      </c>
      <c r="F274" s="179" t="s">
        <v>496</v>
      </c>
      <c r="G274" s="180" t="s">
        <v>104</v>
      </c>
      <c r="H274" s="181">
        <v>3</v>
      </c>
      <c r="I274" s="182"/>
      <c r="J274" s="183">
        <f>ROUND(I274*H274,2)</f>
        <v>0</v>
      </c>
      <c r="K274" s="179" t="s">
        <v>242</v>
      </c>
      <c r="L274" s="41"/>
      <c r="M274" s="184" t="s">
        <v>19</v>
      </c>
      <c r="N274" s="185" t="s">
        <v>47</v>
      </c>
      <c r="O274" s="66"/>
      <c r="P274" s="186">
        <f>O274*H274</f>
        <v>0</v>
      </c>
      <c r="Q274" s="186">
        <v>0</v>
      </c>
      <c r="R274" s="186">
        <f>Q274*H274</f>
        <v>0</v>
      </c>
      <c r="S274" s="186">
        <v>0</v>
      </c>
      <c r="T274" s="187">
        <f>S274*H274</f>
        <v>0</v>
      </c>
      <c r="U274" s="36"/>
      <c r="V274" s="36"/>
      <c r="W274" s="36"/>
      <c r="X274" s="36"/>
      <c r="Y274" s="36"/>
      <c r="Z274" s="36"/>
      <c r="AA274" s="36"/>
      <c r="AB274" s="36"/>
      <c r="AC274" s="36"/>
      <c r="AD274" s="36"/>
      <c r="AE274" s="36"/>
      <c r="AR274" s="188" t="s">
        <v>173</v>
      </c>
      <c r="AT274" s="188" t="s">
        <v>239</v>
      </c>
      <c r="AU274" s="188" t="s">
        <v>86</v>
      </c>
      <c r="AY274" s="19" t="s">
        <v>237</v>
      </c>
      <c r="BE274" s="189">
        <f>IF(N274="základní",J274,0)</f>
        <v>0</v>
      </c>
      <c r="BF274" s="189">
        <f>IF(N274="snížená",J274,0)</f>
        <v>0</v>
      </c>
      <c r="BG274" s="189">
        <f>IF(N274="zákl. přenesená",J274,0)</f>
        <v>0</v>
      </c>
      <c r="BH274" s="189">
        <f>IF(N274="sníž. přenesená",J274,0)</f>
        <v>0</v>
      </c>
      <c r="BI274" s="189">
        <f>IF(N274="nulová",J274,0)</f>
        <v>0</v>
      </c>
      <c r="BJ274" s="19" t="s">
        <v>84</v>
      </c>
      <c r="BK274" s="189">
        <f>ROUND(I274*H274,2)</f>
        <v>0</v>
      </c>
      <c r="BL274" s="19" t="s">
        <v>173</v>
      </c>
      <c r="BM274" s="188" t="s">
        <v>497</v>
      </c>
    </row>
    <row r="275" spans="1:47" s="2" customFormat="1" ht="19.2">
      <c r="A275" s="36"/>
      <c r="B275" s="37"/>
      <c r="C275" s="38"/>
      <c r="D275" s="190" t="s">
        <v>244</v>
      </c>
      <c r="E275" s="38"/>
      <c r="F275" s="191" t="s">
        <v>498</v>
      </c>
      <c r="G275" s="38"/>
      <c r="H275" s="38"/>
      <c r="I275" s="192"/>
      <c r="J275" s="38"/>
      <c r="K275" s="38"/>
      <c r="L275" s="41"/>
      <c r="M275" s="193"/>
      <c r="N275" s="194"/>
      <c r="O275" s="66"/>
      <c r="P275" s="66"/>
      <c r="Q275" s="66"/>
      <c r="R275" s="66"/>
      <c r="S275" s="66"/>
      <c r="T275" s="67"/>
      <c r="U275" s="36"/>
      <c r="V275" s="36"/>
      <c r="W275" s="36"/>
      <c r="X275" s="36"/>
      <c r="Y275" s="36"/>
      <c r="Z275" s="36"/>
      <c r="AA275" s="36"/>
      <c r="AB275" s="36"/>
      <c r="AC275" s="36"/>
      <c r="AD275" s="36"/>
      <c r="AE275" s="36"/>
      <c r="AT275" s="19" t="s">
        <v>244</v>
      </c>
      <c r="AU275" s="19" t="s">
        <v>86</v>
      </c>
    </row>
    <row r="276" spans="1:47" s="2" customFormat="1" ht="12">
      <c r="A276" s="36"/>
      <c r="B276" s="37"/>
      <c r="C276" s="38"/>
      <c r="D276" s="195" t="s">
        <v>246</v>
      </c>
      <c r="E276" s="38"/>
      <c r="F276" s="196" t="s">
        <v>499</v>
      </c>
      <c r="G276" s="38"/>
      <c r="H276" s="38"/>
      <c r="I276" s="192"/>
      <c r="J276" s="38"/>
      <c r="K276" s="38"/>
      <c r="L276" s="41"/>
      <c r="M276" s="193"/>
      <c r="N276" s="194"/>
      <c r="O276" s="66"/>
      <c r="P276" s="66"/>
      <c r="Q276" s="66"/>
      <c r="R276" s="66"/>
      <c r="S276" s="66"/>
      <c r="T276" s="67"/>
      <c r="U276" s="36"/>
      <c r="V276" s="36"/>
      <c r="W276" s="36"/>
      <c r="X276" s="36"/>
      <c r="Y276" s="36"/>
      <c r="Z276" s="36"/>
      <c r="AA276" s="36"/>
      <c r="AB276" s="36"/>
      <c r="AC276" s="36"/>
      <c r="AD276" s="36"/>
      <c r="AE276" s="36"/>
      <c r="AT276" s="19" t="s">
        <v>246</v>
      </c>
      <c r="AU276" s="19" t="s">
        <v>86</v>
      </c>
    </row>
    <row r="277" spans="2:51" s="13" customFormat="1" ht="12">
      <c r="B277" s="197"/>
      <c r="C277" s="198"/>
      <c r="D277" s="190" t="s">
        <v>248</v>
      </c>
      <c r="E277" s="199" t="s">
        <v>19</v>
      </c>
      <c r="F277" s="200" t="s">
        <v>203</v>
      </c>
      <c r="G277" s="198"/>
      <c r="H277" s="201">
        <v>3</v>
      </c>
      <c r="I277" s="202"/>
      <c r="J277" s="198"/>
      <c r="K277" s="198"/>
      <c r="L277" s="203"/>
      <c r="M277" s="204"/>
      <c r="N277" s="205"/>
      <c r="O277" s="205"/>
      <c r="P277" s="205"/>
      <c r="Q277" s="205"/>
      <c r="R277" s="205"/>
      <c r="S277" s="205"/>
      <c r="T277" s="206"/>
      <c r="AT277" s="207" t="s">
        <v>248</v>
      </c>
      <c r="AU277" s="207" t="s">
        <v>86</v>
      </c>
      <c r="AV277" s="13" t="s">
        <v>86</v>
      </c>
      <c r="AW277" s="13" t="s">
        <v>37</v>
      </c>
      <c r="AX277" s="13" t="s">
        <v>84</v>
      </c>
      <c r="AY277" s="207" t="s">
        <v>237</v>
      </c>
    </row>
    <row r="278" spans="1:65" s="2" customFormat="1" ht="16.5" customHeight="1">
      <c r="A278" s="36"/>
      <c r="B278" s="37"/>
      <c r="C278" s="177" t="s">
        <v>500</v>
      </c>
      <c r="D278" s="177" t="s">
        <v>239</v>
      </c>
      <c r="E278" s="178" t="s">
        <v>501</v>
      </c>
      <c r="F278" s="179" t="s">
        <v>502</v>
      </c>
      <c r="G278" s="180" t="s">
        <v>104</v>
      </c>
      <c r="H278" s="181">
        <v>1</v>
      </c>
      <c r="I278" s="182"/>
      <c r="J278" s="183">
        <f>ROUND(I278*H278,2)</f>
        <v>0</v>
      </c>
      <c r="K278" s="179" t="s">
        <v>242</v>
      </c>
      <c r="L278" s="41"/>
      <c r="M278" s="184" t="s">
        <v>19</v>
      </c>
      <c r="N278" s="185" t="s">
        <v>47</v>
      </c>
      <c r="O278" s="66"/>
      <c r="P278" s="186">
        <f>O278*H278</f>
        <v>0</v>
      </c>
      <c r="Q278" s="186">
        <v>0</v>
      </c>
      <c r="R278" s="186">
        <f>Q278*H278</f>
        <v>0</v>
      </c>
      <c r="S278" s="186">
        <v>0</v>
      </c>
      <c r="T278" s="187">
        <f>S278*H278</f>
        <v>0</v>
      </c>
      <c r="U278" s="36"/>
      <c r="V278" s="36"/>
      <c r="W278" s="36"/>
      <c r="X278" s="36"/>
      <c r="Y278" s="36"/>
      <c r="Z278" s="36"/>
      <c r="AA278" s="36"/>
      <c r="AB278" s="36"/>
      <c r="AC278" s="36"/>
      <c r="AD278" s="36"/>
      <c r="AE278" s="36"/>
      <c r="AR278" s="188" t="s">
        <v>173</v>
      </c>
      <c r="AT278" s="188" t="s">
        <v>239</v>
      </c>
      <c r="AU278" s="188" t="s">
        <v>86</v>
      </c>
      <c r="AY278" s="19" t="s">
        <v>237</v>
      </c>
      <c r="BE278" s="189">
        <f>IF(N278="základní",J278,0)</f>
        <v>0</v>
      </c>
      <c r="BF278" s="189">
        <f>IF(N278="snížená",J278,0)</f>
        <v>0</v>
      </c>
      <c r="BG278" s="189">
        <f>IF(N278="zákl. přenesená",J278,0)</f>
        <v>0</v>
      </c>
      <c r="BH278" s="189">
        <f>IF(N278="sníž. přenesená",J278,0)</f>
        <v>0</v>
      </c>
      <c r="BI278" s="189">
        <f>IF(N278="nulová",J278,0)</f>
        <v>0</v>
      </c>
      <c r="BJ278" s="19" t="s">
        <v>84</v>
      </c>
      <c r="BK278" s="189">
        <f>ROUND(I278*H278,2)</f>
        <v>0</v>
      </c>
      <c r="BL278" s="19" t="s">
        <v>173</v>
      </c>
      <c r="BM278" s="188" t="s">
        <v>503</v>
      </c>
    </row>
    <row r="279" spans="1:47" s="2" customFormat="1" ht="19.2">
      <c r="A279" s="36"/>
      <c r="B279" s="37"/>
      <c r="C279" s="38"/>
      <c r="D279" s="190" t="s">
        <v>244</v>
      </c>
      <c r="E279" s="38"/>
      <c r="F279" s="191" t="s">
        <v>504</v>
      </c>
      <c r="G279" s="38"/>
      <c r="H279" s="38"/>
      <c r="I279" s="192"/>
      <c r="J279" s="38"/>
      <c r="K279" s="38"/>
      <c r="L279" s="41"/>
      <c r="M279" s="193"/>
      <c r="N279" s="194"/>
      <c r="O279" s="66"/>
      <c r="P279" s="66"/>
      <c r="Q279" s="66"/>
      <c r="R279" s="66"/>
      <c r="S279" s="66"/>
      <c r="T279" s="67"/>
      <c r="U279" s="36"/>
      <c r="V279" s="36"/>
      <c r="W279" s="36"/>
      <c r="X279" s="36"/>
      <c r="Y279" s="36"/>
      <c r="Z279" s="36"/>
      <c r="AA279" s="36"/>
      <c r="AB279" s="36"/>
      <c r="AC279" s="36"/>
      <c r="AD279" s="36"/>
      <c r="AE279" s="36"/>
      <c r="AT279" s="19" t="s">
        <v>244</v>
      </c>
      <c r="AU279" s="19" t="s">
        <v>86</v>
      </c>
    </row>
    <row r="280" spans="1:47" s="2" customFormat="1" ht="12">
      <c r="A280" s="36"/>
      <c r="B280" s="37"/>
      <c r="C280" s="38"/>
      <c r="D280" s="195" t="s">
        <v>246</v>
      </c>
      <c r="E280" s="38"/>
      <c r="F280" s="196" t="s">
        <v>505</v>
      </c>
      <c r="G280" s="38"/>
      <c r="H280" s="38"/>
      <c r="I280" s="192"/>
      <c r="J280" s="38"/>
      <c r="K280" s="38"/>
      <c r="L280" s="41"/>
      <c r="M280" s="193"/>
      <c r="N280" s="194"/>
      <c r="O280" s="66"/>
      <c r="P280" s="66"/>
      <c r="Q280" s="66"/>
      <c r="R280" s="66"/>
      <c r="S280" s="66"/>
      <c r="T280" s="67"/>
      <c r="U280" s="36"/>
      <c r="V280" s="36"/>
      <c r="W280" s="36"/>
      <c r="X280" s="36"/>
      <c r="Y280" s="36"/>
      <c r="Z280" s="36"/>
      <c r="AA280" s="36"/>
      <c r="AB280" s="36"/>
      <c r="AC280" s="36"/>
      <c r="AD280" s="36"/>
      <c r="AE280" s="36"/>
      <c r="AT280" s="19" t="s">
        <v>246</v>
      </c>
      <c r="AU280" s="19" t="s">
        <v>86</v>
      </c>
    </row>
    <row r="281" spans="2:51" s="13" customFormat="1" ht="12">
      <c r="B281" s="197"/>
      <c r="C281" s="198"/>
      <c r="D281" s="190" t="s">
        <v>248</v>
      </c>
      <c r="E281" s="199" t="s">
        <v>19</v>
      </c>
      <c r="F281" s="200" t="s">
        <v>109</v>
      </c>
      <c r="G281" s="198"/>
      <c r="H281" s="201">
        <v>1</v>
      </c>
      <c r="I281" s="202"/>
      <c r="J281" s="198"/>
      <c r="K281" s="198"/>
      <c r="L281" s="203"/>
      <c r="M281" s="204"/>
      <c r="N281" s="205"/>
      <c r="O281" s="205"/>
      <c r="P281" s="205"/>
      <c r="Q281" s="205"/>
      <c r="R281" s="205"/>
      <c r="S281" s="205"/>
      <c r="T281" s="206"/>
      <c r="AT281" s="207" t="s">
        <v>248</v>
      </c>
      <c r="AU281" s="207" t="s">
        <v>86</v>
      </c>
      <c r="AV281" s="13" t="s">
        <v>86</v>
      </c>
      <c r="AW281" s="13" t="s">
        <v>37</v>
      </c>
      <c r="AX281" s="13" t="s">
        <v>84</v>
      </c>
      <c r="AY281" s="207" t="s">
        <v>237</v>
      </c>
    </row>
    <row r="282" spans="1:65" s="2" customFormat="1" ht="16.5" customHeight="1">
      <c r="A282" s="36"/>
      <c r="B282" s="37"/>
      <c r="C282" s="177" t="s">
        <v>506</v>
      </c>
      <c r="D282" s="177" t="s">
        <v>239</v>
      </c>
      <c r="E282" s="178" t="s">
        <v>507</v>
      </c>
      <c r="F282" s="179" t="s">
        <v>508</v>
      </c>
      <c r="G282" s="180" t="s">
        <v>104</v>
      </c>
      <c r="H282" s="181">
        <v>57</v>
      </c>
      <c r="I282" s="182"/>
      <c r="J282" s="183">
        <f>ROUND(I282*H282,2)</f>
        <v>0</v>
      </c>
      <c r="K282" s="179" t="s">
        <v>242</v>
      </c>
      <c r="L282" s="41"/>
      <c r="M282" s="184" t="s">
        <v>19</v>
      </c>
      <c r="N282" s="185" t="s">
        <v>47</v>
      </c>
      <c r="O282" s="66"/>
      <c r="P282" s="186">
        <f>O282*H282</f>
        <v>0</v>
      </c>
      <c r="Q282" s="186">
        <v>0</v>
      </c>
      <c r="R282" s="186">
        <f>Q282*H282</f>
        <v>0</v>
      </c>
      <c r="S282" s="186">
        <v>0</v>
      </c>
      <c r="T282" s="187">
        <f>S282*H282</f>
        <v>0</v>
      </c>
      <c r="U282" s="36"/>
      <c r="V282" s="36"/>
      <c r="W282" s="36"/>
      <c r="X282" s="36"/>
      <c r="Y282" s="36"/>
      <c r="Z282" s="36"/>
      <c r="AA282" s="36"/>
      <c r="AB282" s="36"/>
      <c r="AC282" s="36"/>
      <c r="AD282" s="36"/>
      <c r="AE282" s="36"/>
      <c r="AR282" s="188" t="s">
        <v>173</v>
      </c>
      <c r="AT282" s="188" t="s">
        <v>239</v>
      </c>
      <c r="AU282" s="188" t="s">
        <v>86</v>
      </c>
      <c r="AY282" s="19" t="s">
        <v>237</v>
      </c>
      <c r="BE282" s="189">
        <f>IF(N282="základní",J282,0)</f>
        <v>0</v>
      </c>
      <c r="BF282" s="189">
        <f>IF(N282="snížená",J282,0)</f>
        <v>0</v>
      </c>
      <c r="BG282" s="189">
        <f>IF(N282="zákl. přenesená",J282,0)</f>
        <v>0</v>
      </c>
      <c r="BH282" s="189">
        <f>IF(N282="sníž. přenesená",J282,0)</f>
        <v>0</v>
      </c>
      <c r="BI282" s="189">
        <f>IF(N282="nulová",J282,0)</f>
        <v>0</v>
      </c>
      <c r="BJ282" s="19" t="s">
        <v>84</v>
      </c>
      <c r="BK282" s="189">
        <f>ROUND(I282*H282,2)</f>
        <v>0</v>
      </c>
      <c r="BL282" s="19" t="s">
        <v>173</v>
      </c>
      <c r="BM282" s="188" t="s">
        <v>509</v>
      </c>
    </row>
    <row r="283" spans="1:47" s="2" customFormat="1" ht="19.2">
      <c r="A283" s="36"/>
      <c r="B283" s="37"/>
      <c r="C283" s="38"/>
      <c r="D283" s="190" t="s">
        <v>244</v>
      </c>
      <c r="E283" s="38"/>
      <c r="F283" s="191" t="s">
        <v>510</v>
      </c>
      <c r="G283" s="38"/>
      <c r="H283" s="38"/>
      <c r="I283" s="192"/>
      <c r="J283" s="38"/>
      <c r="K283" s="38"/>
      <c r="L283" s="41"/>
      <c r="M283" s="193"/>
      <c r="N283" s="194"/>
      <c r="O283" s="66"/>
      <c r="P283" s="66"/>
      <c r="Q283" s="66"/>
      <c r="R283" s="66"/>
      <c r="S283" s="66"/>
      <c r="T283" s="67"/>
      <c r="U283" s="36"/>
      <c r="V283" s="36"/>
      <c r="W283" s="36"/>
      <c r="X283" s="36"/>
      <c r="Y283" s="36"/>
      <c r="Z283" s="36"/>
      <c r="AA283" s="36"/>
      <c r="AB283" s="36"/>
      <c r="AC283" s="36"/>
      <c r="AD283" s="36"/>
      <c r="AE283" s="36"/>
      <c r="AT283" s="19" t="s">
        <v>244</v>
      </c>
      <c r="AU283" s="19" t="s">
        <v>86</v>
      </c>
    </row>
    <row r="284" spans="1:47" s="2" customFormat="1" ht="12">
      <c r="A284" s="36"/>
      <c r="B284" s="37"/>
      <c r="C284" s="38"/>
      <c r="D284" s="195" t="s">
        <v>246</v>
      </c>
      <c r="E284" s="38"/>
      <c r="F284" s="196" t="s">
        <v>511</v>
      </c>
      <c r="G284" s="38"/>
      <c r="H284" s="38"/>
      <c r="I284" s="192"/>
      <c r="J284" s="38"/>
      <c r="K284" s="38"/>
      <c r="L284" s="41"/>
      <c r="M284" s="193"/>
      <c r="N284" s="194"/>
      <c r="O284" s="66"/>
      <c r="P284" s="66"/>
      <c r="Q284" s="66"/>
      <c r="R284" s="66"/>
      <c r="S284" s="66"/>
      <c r="T284" s="67"/>
      <c r="U284" s="36"/>
      <c r="V284" s="36"/>
      <c r="W284" s="36"/>
      <c r="X284" s="36"/>
      <c r="Y284" s="36"/>
      <c r="Z284" s="36"/>
      <c r="AA284" s="36"/>
      <c r="AB284" s="36"/>
      <c r="AC284" s="36"/>
      <c r="AD284" s="36"/>
      <c r="AE284" s="36"/>
      <c r="AT284" s="19" t="s">
        <v>246</v>
      </c>
      <c r="AU284" s="19" t="s">
        <v>86</v>
      </c>
    </row>
    <row r="285" spans="2:51" s="13" customFormat="1" ht="12">
      <c r="B285" s="197"/>
      <c r="C285" s="198"/>
      <c r="D285" s="190" t="s">
        <v>248</v>
      </c>
      <c r="E285" s="199" t="s">
        <v>19</v>
      </c>
      <c r="F285" s="200" t="s">
        <v>512</v>
      </c>
      <c r="G285" s="198"/>
      <c r="H285" s="201">
        <v>57</v>
      </c>
      <c r="I285" s="202"/>
      <c r="J285" s="198"/>
      <c r="K285" s="198"/>
      <c r="L285" s="203"/>
      <c r="M285" s="204"/>
      <c r="N285" s="205"/>
      <c r="O285" s="205"/>
      <c r="P285" s="205"/>
      <c r="Q285" s="205"/>
      <c r="R285" s="205"/>
      <c r="S285" s="205"/>
      <c r="T285" s="206"/>
      <c r="AT285" s="207" t="s">
        <v>248</v>
      </c>
      <c r="AU285" s="207" t="s">
        <v>86</v>
      </c>
      <c r="AV285" s="13" t="s">
        <v>86</v>
      </c>
      <c r="AW285" s="13" t="s">
        <v>37</v>
      </c>
      <c r="AX285" s="13" t="s">
        <v>84</v>
      </c>
      <c r="AY285" s="207" t="s">
        <v>237</v>
      </c>
    </row>
    <row r="286" spans="1:65" s="2" customFormat="1" ht="16.5" customHeight="1">
      <c r="A286" s="36"/>
      <c r="B286" s="37"/>
      <c r="C286" s="177" t="s">
        <v>513</v>
      </c>
      <c r="D286" s="177" t="s">
        <v>239</v>
      </c>
      <c r="E286" s="178" t="s">
        <v>514</v>
      </c>
      <c r="F286" s="179" t="s">
        <v>515</v>
      </c>
      <c r="G286" s="180" t="s">
        <v>104</v>
      </c>
      <c r="H286" s="181">
        <v>19</v>
      </c>
      <c r="I286" s="182"/>
      <c r="J286" s="183">
        <f>ROUND(I286*H286,2)</f>
        <v>0</v>
      </c>
      <c r="K286" s="179" t="s">
        <v>242</v>
      </c>
      <c r="L286" s="41"/>
      <c r="M286" s="184" t="s">
        <v>19</v>
      </c>
      <c r="N286" s="185" t="s">
        <v>47</v>
      </c>
      <c r="O286" s="66"/>
      <c r="P286" s="186">
        <f>O286*H286</f>
        <v>0</v>
      </c>
      <c r="Q286" s="186">
        <v>0</v>
      </c>
      <c r="R286" s="186">
        <f>Q286*H286</f>
        <v>0</v>
      </c>
      <c r="S286" s="186">
        <v>0</v>
      </c>
      <c r="T286" s="187">
        <f>S286*H286</f>
        <v>0</v>
      </c>
      <c r="U286" s="36"/>
      <c r="V286" s="36"/>
      <c r="W286" s="36"/>
      <c r="X286" s="36"/>
      <c r="Y286" s="36"/>
      <c r="Z286" s="36"/>
      <c r="AA286" s="36"/>
      <c r="AB286" s="36"/>
      <c r="AC286" s="36"/>
      <c r="AD286" s="36"/>
      <c r="AE286" s="36"/>
      <c r="AR286" s="188" t="s">
        <v>173</v>
      </c>
      <c r="AT286" s="188" t="s">
        <v>239</v>
      </c>
      <c r="AU286" s="188" t="s">
        <v>86</v>
      </c>
      <c r="AY286" s="19" t="s">
        <v>237</v>
      </c>
      <c r="BE286" s="189">
        <f>IF(N286="základní",J286,0)</f>
        <v>0</v>
      </c>
      <c r="BF286" s="189">
        <f>IF(N286="snížená",J286,0)</f>
        <v>0</v>
      </c>
      <c r="BG286" s="189">
        <f>IF(N286="zákl. přenesená",J286,0)</f>
        <v>0</v>
      </c>
      <c r="BH286" s="189">
        <f>IF(N286="sníž. přenesená",J286,0)</f>
        <v>0</v>
      </c>
      <c r="BI286" s="189">
        <f>IF(N286="nulová",J286,0)</f>
        <v>0</v>
      </c>
      <c r="BJ286" s="19" t="s">
        <v>84</v>
      </c>
      <c r="BK286" s="189">
        <f>ROUND(I286*H286,2)</f>
        <v>0</v>
      </c>
      <c r="BL286" s="19" t="s">
        <v>173</v>
      </c>
      <c r="BM286" s="188" t="s">
        <v>516</v>
      </c>
    </row>
    <row r="287" spans="1:47" s="2" customFormat="1" ht="19.2">
      <c r="A287" s="36"/>
      <c r="B287" s="37"/>
      <c r="C287" s="38"/>
      <c r="D287" s="190" t="s">
        <v>244</v>
      </c>
      <c r="E287" s="38"/>
      <c r="F287" s="191" t="s">
        <v>517</v>
      </c>
      <c r="G287" s="38"/>
      <c r="H287" s="38"/>
      <c r="I287" s="192"/>
      <c r="J287" s="38"/>
      <c r="K287" s="38"/>
      <c r="L287" s="41"/>
      <c r="M287" s="193"/>
      <c r="N287" s="194"/>
      <c r="O287" s="66"/>
      <c r="P287" s="66"/>
      <c r="Q287" s="66"/>
      <c r="R287" s="66"/>
      <c r="S287" s="66"/>
      <c r="T287" s="67"/>
      <c r="U287" s="36"/>
      <c r="V287" s="36"/>
      <c r="W287" s="36"/>
      <c r="X287" s="36"/>
      <c r="Y287" s="36"/>
      <c r="Z287" s="36"/>
      <c r="AA287" s="36"/>
      <c r="AB287" s="36"/>
      <c r="AC287" s="36"/>
      <c r="AD287" s="36"/>
      <c r="AE287" s="36"/>
      <c r="AT287" s="19" t="s">
        <v>244</v>
      </c>
      <c r="AU287" s="19" t="s">
        <v>86</v>
      </c>
    </row>
    <row r="288" spans="1:47" s="2" customFormat="1" ht="12">
      <c r="A288" s="36"/>
      <c r="B288" s="37"/>
      <c r="C288" s="38"/>
      <c r="D288" s="195" t="s">
        <v>246</v>
      </c>
      <c r="E288" s="38"/>
      <c r="F288" s="196" t="s">
        <v>518</v>
      </c>
      <c r="G288" s="38"/>
      <c r="H288" s="38"/>
      <c r="I288" s="192"/>
      <c r="J288" s="38"/>
      <c r="K288" s="38"/>
      <c r="L288" s="41"/>
      <c r="M288" s="193"/>
      <c r="N288" s="194"/>
      <c r="O288" s="66"/>
      <c r="P288" s="66"/>
      <c r="Q288" s="66"/>
      <c r="R288" s="66"/>
      <c r="S288" s="66"/>
      <c r="T288" s="67"/>
      <c r="U288" s="36"/>
      <c r="V288" s="36"/>
      <c r="W288" s="36"/>
      <c r="X288" s="36"/>
      <c r="Y288" s="36"/>
      <c r="Z288" s="36"/>
      <c r="AA288" s="36"/>
      <c r="AB288" s="36"/>
      <c r="AC288" s="36"/>
      <c r="AD288" s="36"/>
      <c r="AE288" s="36"/>
      <c r="AT288" s="19" t="s">
        <v>246</v>
      </c>
      <c r="AU288" s="19" t="s">
        <v>86</v>
      </c>
    </row>
    <row r="289" spans="2:51" s="13" customFormat="1" ht="12">
      <c r="B289" s="197"/>
      <c r="C289" s="198"/>
      <c r="D289" s="190" t="s">
        <v>248</v>
      </c>
      <c r="E289" s="199" t="s">
        <v>19</v>
      </c>
      <c r="F289" s="200" t="s">
        <v>519</v>
      </c>
      <c r="G289" s="198"/>
      <c r="H289" s="201">
        <v>19</v>
      </c>
      <c r="I289" s="202"/>
      <c r="J289" s="198"/>
      <c r="K289" s="198"/>
      <c r="L289" s="203"/>
      <c r="M289" s="204"/>
      <c r="N289" s="205"/>
      <c r="O289" s="205"/>
      <c r="P289" s="205"/>
      <c r="Q289" s="205"/>
      <c r="R289" s="205"/>
      <c r="S289" s="205"/>
      <c r="T289" s="206"/>
      <c r="AT289" s="207" t="s">
        <v>248</v>
      </c>
      <c r="AU289" s="207" t="s">
        <v>86</v>
      </c>
      <c r="AV289" s="13" t="s">
        <v>86</v>
      </c>
      <c r="AW289" s="13" t="s">
        <v>37</v>
      </c>
      <c r="AX289" s="13" t="s">
        <v>84</v>
      </c>
      <c r="AY289" s="207" t="s">
        <v>237</v>
      </c>
    </row>
    <row r="290" spans="1:65" s="2" customFormat="1" ht="21.75" customHeight="1">
      <c r="A290" s="36"/>
      <c r="B290" s="37"/>
      <c r="C290" s="177" t="s">
        <v>520</v>
      </c>
      <c r="D290" s="177" t="s">
        <v>239</v>
      </c>
      <c r="E290" s="178" t="s">
        <v>521</v>
      </c>
      <c r="F290" s="179" t="s">
        <v>522</v>
      </c>
      <c r="G290" s="180" t="s">
        <v>120</v>
      </c>
      <c r="H290" s="181">
        <v>368.743</v>
      </c>
      <c r="I290" s="182"/>
      <c r="J290" s="183">
        <f>ROUND(I290*H290,2)</f>
        <v>0</v>
      </c>
      <c r="K290" s="179" t="s">
        <v>242</v>
      </c>
      <c r="L290" s="41"/>
      <c r="M290" s="184" t="s">
        <v>19</v>
      </c>
      <c r="N290" s="185" t="s">
        <v>47</v>
      </c>
      <c r="O290" s="66"/>
      <c r="P290" s="186">
        <f>O290*H290</f>
        <v>0</v>
      </c>
      <c r="Q290" s="186">
        <v>0</v>
      </c>
      <c r="R290" s="186">
        <f>Q290*H290</f>
        <v>0</v>
      </c>
      <c r="S290" s="186">
        <v>0</v>
      </c>
      <c r="T290" s="187">
        <f>S290*H290</f>
        <v>0</v>
      </c>
      <c r="U290" s="36"/>
      <c r="V290" s="36"/>
      <c r="W290" s="36"/>
      <c r="X290" s="36"/>
      <c r="Y290" s="36"/>
      <c r="Z290" s="36"/>
      <c r="AA290" s="36"/>
      <c r="AB290" s="36"/>
      <c r="AC290" s="36"/>
      <c r="AD290" s="36"/>
      <c r="AE290" s="36"/>
      <c r="AR290" s="188" t="s">
        <v>173</v>
      </c>
      <c r="AT290" s="188" t="s">
        <v>239</v>
      </c>
      <c r="AU290" s="188" t="s">
        <v>86</v>
      </c>
      <c r="AY290" s="19" t="s">
        <v>237</v>
      </c>
      <c r="BE290" s="189">
        <f>IF(N290="základní",J290,0)</f>
        <v>0</v>
      </c>
      <c r="BF290" s="189">
        <f>IF(N290="snížená",J290,0)</f>
        <v>0</v>
      </c>
      <c r="BG290" s="189">
        <f>IF(N290="zákl. přenesená",J290,0)</f>
        <v>0</v>
      </c>
      <c r="BH290" s="189">
        <f>IF(N290="sníž. přenesená",J290,0)</f>
        <v>0</v>
      </c>
      <c r="BI290" s="189">
        <f>IF(N290="nulová",J290,0)</f>
        <v>0</v>
      </c>
      <c r="BJ290" s="19" t="s">
        <v>84</v>
      </c>
      <c r="BK290" s="189">
        <f>ROUND(I290*H290,2)</f>
        <v>0</v>
      </c>
      <c r="BL290" s="19" t="s">
        <v>173</v>
      </c>
      <c r="BM290" s="188" t="s">
        <v>523</v>
      </c>
    </row>
    <row r="291" spans="1:47" s="2" customFormat="1" ht="19.2">
      <c r="A291" s="36"/>
      <c r="B291" s="37"/>
      <c r="C291" s="38"/>
      <c r="D291" s="190" t="s">
        <v>244</v>
      </c>
      <c r="E291" s="38"/>
      <c r="F291" s="191" t="s">
        <v>524</v>
      </c>
      <c r="G291" s="38"/>
      <c r="H291" s="38"/>
      <c r="I291" s="192"/>
      <c r="J291" s="38"/>
      <c r="K291" s="38"/>
      <c r="L291" s="41"/>
      <c r="M291" s="193"/>
      <c r="N291" s="194"/>
      <c r="O291" s="66"/>
      <c r="P291" s="66"/>
      <c r="Q291" s="66"/>
      <c r="R291" s="66"/>
      <c r="S291" s="66"/>
      <c r="T291" s="67"/>
      <c r="U291" s="36"/>
      <c r="V291" s="36"/>
      <c r="W291" s="36"/>
      <c r="X291" s="36"/>
      <c r="Y291" s="36"/>
      <c r="Z291" s="36"/>
      <c r="AA291" s="36"/>
      <c r="AB291" s="36"/>
      <c r="AC291" s="36"/>
      <c r="AD291" s="36"/>
      <c r="AE291" s="36"/>
      <c r="AT291" s="19" t="s">
        <v>244</v>
      </c>
      <c r="AU291" s="19" t="s">
        <v>86</v>
      </c>
    </row>
    <row r="292" spans="1:47" s="2" customFormat="1" ht="12">
      <c r="A292" s="36"/>
      <c r="B292" s="37"/>
      <c r="C292" s="38"/>
      <c r="D292" s="195" t="s">
        <v>246</v>
      </c>
      <c r="E292" s="38"/>
      <c r="F292" s="196" t="s">
        <v>525</v>
      </c>
      <c r="G292" s="38"/>
      <c r="H292" s="38"/>
      <c r="I292" s="192"/>
      <c r="J292" s="38"/>
      <c r="K292" s="38"/>
      <c r="L292" s="41"/>
      <c r="M292" s="193"/>
      <c r="N292" s="194"/>
      <c r="O292" s="66"/>
      <c r="P292" s="66"/>
      <c r="Q292" s="66"/>
      <c r="R292" s="66"/>
      <c r="S292" s="66"/>
      <c r="T292" s="67"/>
      <c r="U292" s="36"/>
      <c r="V292" s="36"/>
      <c r="W292" s="36"/>
      <c r="X292" s="36"/>
      <c r="Y292" s="36"/>
      <c r="Z292" s="36"/>
      <c r="AA292" s="36"/>
      <c r="AB292" s="36"/>
      <c r="AC292" s="36"/>
      <c r="AD292" s="36"/>
      <c r="AE292" s="36"/>
      <c r="AT292" s="19" t="s">
        <v>246</v>
      </c>
      <c r="AU292" s="19" t="s">
        <v>86</v>
      </c>
    </row>
    <row r="293" spans="2:51" s="13" customFormat="1" ht="12">
      <c r="B293" s="197"/>
      <c r="C293" s="198"/>
      <c r="D293" s="190" t="s">
        <v>248</v>
      </c>
      <c r="E293" s="199" t="s">
        <v>19</v>
      </c>
      <c r="F293" s="200" t="s">
        <v>526</v>
      </c>
      <c r="G293" s="198"/>
      <c r="H293" s="201">
        <v>42.492</v>
      </c>
      <c r="I293" s="202"/>
      <c r="J293" s="198"/>
      <c r="K293" s="198"/>
      <c r="L293" s="203"/>
      <c r="M293" s="204"/>
      <c r="N293" s="205"/>
      <c r="O293" s="205"/>
      <c r="P293" s="205"/>
      <c r="Q293" s="205"/>
      <c r="R293" s="205"/>
      <c r="S293" s="205"/>
      <c r="T293" s="206"/>
      <c r="AT293" s="207" t="s">
        <v>248</v>
      </c>
      <c r="AU293" s="207" t="s">
        <v>86</v>
      </c>
      <c r="AV293" s="13" t="s">
        <v>86</v>
      </c>
      <c r="AW293" s="13" t="s">
        <v>37</v>
      </c>
      <c r="AX293" s="13" t="s">
        <v>76</v>
      </c>
      <c r="AY293" s="207" t="s">
        <v>237</v>
      </c>
    </row>
    <row r="294" spans="2:51" s="13" customFormat="1" ht="12">
      <c r="B294" s="197"/>
      <c r="C294" s="198"/>
      <c r="D294" s="190" t="s">
        <v>248</v>
      </c>
      <c r="E294" s="199" t="s">
        <v>19</v>
      </c>
      <c r="F294" s="200" t="s">
        <v>527</v>
      </c>
      <c r="G294" s="198"/>
      <c r="H294" s="201">
        <v>33.068</v>
      </c>
      <c r="I294" s="202"/>
      <c r="J294" s="198"/>
      <c r="K294" s="198"/>
      <c r="L294" s="203"/>
      <c r="M294" s="204"/>
      <c r="N294" s="205"/>
      <c r="O294" s="205"/>
      <c r="P294" s="205"/>
      <c r="Q294" s="205"/>
      <c r="R294" s="205"/>
      <c r="S294" s="205"/>
      <c r="T294" s="206"/>
      <c r="AT294" s="207" t="s">
        <v>248</v>
      </c>
      <c r="AU294" s="207" t="s">
        <v>86</v>
      </c>
      <c r="AV294" s="13" t="s">
        <v>86</v>
      </c>
      <c r="AW294" s="13" t="s">
        <v>37</v>
      </c>
      <c r="AX294" s="13" t="s">
        <v>76</v>
      </c>
      <c r="AY294" s="207" t="s">
        <v>237</v>
      </c>
    </row>
    <row r="295" spans="2:51" s="13" customFormat="1" ht="12">
      <c r="B295" s="197"/>
      <c r="C295" s="198"/>
      <c r="D295" s="190" t="s">
        <v>248</v>
      </c>
      <c r="E295" s="199" t="s">
        <v>19</v>
      </c>
      <c r="F295" s="200" t="s">
        <v>528</v>
      </c>
      <c r="G295" s="198"/>
      <c r="H295" s="201">
        <v>56.06</v>
      </c>
      <c r="I295" s="202"/>
      <c r="J295" s="198"/>
      <c r="K295" s="198"/>
      <c r="L295" s="203"/>
      <c r="M295" s="204"/>
      <c r="N295" s="205"/>
      <c r="O295" s="205"/>
      <c r="P295" s="205"/>
      <c r="Q295" s="205"/>
      <c r="R295" s="205"/>
      <c r="S295" s="205"/>
      <c r="T295" s="206"/>
      <c r="AT295" s="207" t="s">
        <v>248</v>
      </c>
      <c r="AU295" s="207" t="s">
        <v>86</v>
      </c>
      <c r="AV295" s="13" t="s">
        <v>86</v>
      </c>
      <c r="AW295" s="13" t="s">
        <v>37</v>
      </c>
      <c r="AX295" s="13" t="s">
        <v>76</v>
      </c>
      <c r="AY295" s="207" t="s">
        <v>237</v>
      </c>
    </row>
    <row r="296" spans="2:51" s="13" customFormat="1" ht="12">
      <c r="B296" s="197"/>
      <c r="C296" s="198"/>
      <c r="D296" s="190" t="s">
        <v>248</v>
      </c>
      <c r="E296" s="199" t="s">
        <v>19</v>
      </c>
      <c r="F296" s="200" t="s">
        <v>529</v>
      </c>
      <c r="G296" s="198"/>
      <c r="H296" s="201">
        <v>92.675</v>
      </c>
      <c r="I296" s="202"/>
      <c r="J296" s="198"/>
      <c r="K296" s="198"/>
      <c r="L296" s="203"/>
      <c r="M296" s="204"/>
      <c r="N296" s="205"/>
      <c r="O296" s="205"/>
      <c r="P296" s="205"/>
      <c r="Q296" s="205"/>
      <c r="R296" s="205"/>
      <c r="S296" s="205"/>
      <c r="T296" s="206"/>
      <c r="AT296" s="207" t="s">
        <v>248</v>
      </c>
      <c r="AU296" s="207" t="s">
        <v>86</v>
      </c>
      <c r="AV296" s="13" t="s">
        <v>86</v>
      </c>
      <c r="AW296" s="13" t="s">
        <v>37</v>
      </c>
      <c r="AX296" s="13" t="s">
        <v>76</v>
      </c>
      <c r="AY296" s="207" t="s">
        <v>237</v>
      </c>
    </row>
    <row r="297" spans="2:51" s="13" customFormat="1" ht="12">
      <c r="B297" s="197"/>
      <c r="C297" s="198"/>
      <c r="D297" s="190" t="s">
        <v>248</v>
      </c>
      <c r="E297" s="199" t="s">
        <v>19</v>
      </c>
      <c r="F297" s="200" t="s">
        <v>530</v>
      </c>
      <c r="G297" s="198"/>
      <c r="H297" s="201">
        <v>4.248</v>
      </c>
      <c r="I297" s="202"/>
      <c r="J297" s="198"/>
      <c r="K297" s="198"/>
      <c r="L297" s="203"/>
      <c r="M297" s="204"/>
      <c r="N297" s="205"/>
      <c r="O297" s="205"/>
      <c r="P297" s="205"/>
      <c r="Q297" s="205"/>
      <c r="R297" s="205"/>
      <c r="S297" s="205"/>
      <c r="T297" s="206"/>
      <c r="AT297" s="207" t="s">
        <v>248</v>
      </c>
      <c r="AU297" s="207" t="s">
        <v>86</v>
      </c>
      <c r="AV297" s="13" t="s">
        <v>86</v>
      </c>
      <c r="AW297" s="13" t="s">
        <v>37</v>
      </c>
      <c r="AX297" s="13" t="s">
        <v>76</v>
      </c>
      <c r="AY297" s="207" t="s">
        <v>237</v>
      </c>
    </row>
    <row r="298" spans="2:51" s="13" customFormat="1" ht="12">
      <c r="B298" s="197"/>
      <c r="C298" s="198"/>
      <c r="D298" s="190" t="s">
        <v>248</v>
      </c>
      <c r="E298" s="199" t="s">
        <v>19</v>
      </c>
      <c r="F298" s="200" t="s">
        <v>531</v>
      </c>
      <c r="G298" s="198"/>
      <c r="H298" s="201">
        <v>62.44</v>
      </c>
      <c r="I298" s="202"/>
      <c r="J298" s="198"/>
      <c r="K298" s="198"/>
      <c r="L298" s="203"/>
      <c r="M298" s="204"/>
      <c r="N298" s="205"/>
      <c r="O298" s="205"/>
      <c r="P298" s="205"/>
      <c r="Q298" s="205"/>
      <c r="R298" s="205"/>
      <c r="S298" s="205"/>
      <c r="T298" s="206"/>
      <c r="AT298" s="207" t="s">
        <v>248</v>
      </c>
      <c r="AU298" s="207" t="s">
        <v>86</v>
      </c>
      <c r="AV298" s="13" t="s">
        <v>86</v>
      </c>
      <c r="AW298" s="13" t="s">
        <v>37</v>
      </c>
      <c r="AX298" s="13" t="s">
        <v>76</v>
      </c>
      <c r="AY298" s="207" t="s">
        <v>237</v>
      </c>
    </row>
    <row r="299" spans="2:51" s="13" customFormat="1" ht="12">
      <c r="B299" s="197"/>
      <c r="C299" s="198"/>
      <c r="D299" s="190" t="s">
        <v>248</v>
      </c>
      <c r="E299" s="199" t="s">
        <v>19</v>
      </c>
      <c r="F299" s="200" t="s">
        <v>532</v>
      </c>
      <c r="G299" s="198"/>
      <c r="H299" s="201">
        <v>49.2</v>
      </c>
      <c r="I299" s="202"/>
      <c r="J299" s="198"/>
      <c r="K299" s="198"/>
      <c r="L299" s="203"/>
      <c r="M299" s="204"/>
      <c r="N299" s="205"/>
      <c r="O299" s="205"/>
      <c r="P299" s="205"/>
      <c r="Q299" s="205"/>
      <c r="R299" s="205"/>
      <c r="S299" s="205"/>
      <c r="T299" s="206"/>
      <c r="AT299" s="207" t="s">
        <v>248</v>
      </c>
      <c r="AU299" s="207" t="s">
        <v>86</v>
      </c>
      <c r="AV299" s="13" t="s">
        <v>86</v>
      </c>
      <c r="AW299" s="13" t="s">
        <v>37</v>
      </c>
      <c r="AX299" s="13" t="s">
        <v>76</v>
      </c>
      <c r="AY299" s="207" t="s">
        <v>237</v>
      </c>
    </row>
    <row r="300" spans="2:51" s="13" customFormat="1" ht="12">
      <c r="B300" s="197"/>
      <c r="C300" s="198"/>
      <c r="D300" s="190" t="s">
        <v>248</v>
      </c>
      <c r="E300" s="199" t="s">
        <v>19</v>
      </c>
      <c r="F300" s="200" t="s">
        <v>533</v>
      </c>
      <c r="G300" s="198"/>
      <c r="H300" s="201">
        <v>28.56</v>
      </c>
      <c r="I300" s="202"/>
      <c r="J300" s="198"/>
      <c r="K300" s="198"/>
      <c r="L300" s="203"/>
      <c r="M300" s="204"/>
      <c r="N300" s="205"/>
      <c r="O300" s="205"/>
      <c r="P300" s="205"/>
      <c r="Q300" s="205"/>
      <c r="R300" s="205"/>
      <c r="S300" s="205"/>
      <c r="T300" s="206"/>
      <c r="AT300" s="207" t="s">
        <v>248</v>
      </c>
      <c r="AU300" s="207" t="s">
        <v>86</v>
      </c>
      <c r="AV300" s="13" t="s">
        <v>86</v>
      </c>
      <c r="AW300" s="13" t="s">
        <v>37</v>
      </c>
      <c r="AX300" s="13" t="s">
        <v>76</v>
      </c>
      <c r="AY300" s="207" t="s">
        <v>237</v>
      </c>
    </row>
    <row r="301" spans="2:51" s="16" customFormat="1" ht="12">
      <c r="B301" s="230"/>
      <c r="C301" s="231"/>
      <c r="D301" s="190" t="s">
        <v>248</v>
      </c>
      <c r="E301" s="232" t="s">
        <v>19</v>
      </c>
      <c r="F301" s="233" t="s">
        <v>376</v>
      </c>
      <c r="G301" s="231"/>
      <c r="H301" s="234">
        <v>368.743</v>
      </c>
      <c r="I301" s="235"/>
      <c r="J301" s="231"/>
      <c r="K301" s="231"/>
      <c r="L301" s="236"/>
      <c r="M301" s="237"/>
      <c r="N301" s="238"/>
      <c r="O301" s="238"/>
      <c r="P301" s="238"/>
      <c r="Q301" s="238"/>
      <c r="R301" s="238"/>
      <c r="S301" s="238"/>
      <c r="T301" s="239"/>
      <c r="AT301" s="240" t="s">
        <v>248</v>
      </c>
      <c r="AU301" s="240" t="s">
        <v>86</v>
      </c>
      <c r="AV301" s="16" t="s">
        <v>173</v>
      </c>
      <c r="AW301" s="16" t="s">
        <v>37</v>
      </c>
      <c r="AX301" s="16" t="s">
        <v>84</v>
      </c>
      <c r="AY301" s="240" t="s">
        <v>237</v>
      </c>
    </row>
    <row r="302" spans="1:65" s="2" customFormat="1" ht="21.75" customHeight="1">
      <c r="A302" s="36"/>
      <c r="B302" s="37"/>
      <c r="C302" s="177" t="s">
        <v>93</v>
      </c>
      <c r="D302" s="177" t="s">
        <v>239</v>
      </c>
      <c r="E302" s="178" t="s">
        <v>534</v>
      </c>
      <c r="F302" s="179" t="s">
        <v>535</v>
      </c>
      <c r="G302" s="180" t="s">
        <v>120</v>
      </c>
      <c r="H302" s="181">
        <v>0.48</v>
      </c>
      <c r="I302" s="182"/>
      <c r="J302" s="183">
        <f>ROUND(I302*H302,2)</f>
        <v>0</v>
      </c>
      <c r="K302" s="179" t="s">
        <v>242</v>
      </c>
      <c r="L302" s="41"/>
      <c r="M302" s="184" t="s">
        <v>19</v>
      </c>
      <c r="N302" s="185" t="s">
        <v>47</v>
      </c>
      <c r="O302" s="66"/>
      <c r="P302" s="186">
        <f>O302*H302</f>
        <v>0</v>
      </c>
      <c r="Q302" s="186">
        <v>0</v>
      </c>
      <c r="R302" s="186">
        <f>Q302*H302</f>
        <v>0</v>
      </c>
      <c r="S302" s="186">
        <v>0</v>
      </c>
      <c r="T302" s="187">
        <f>S302*H302</f>
        <v>0</v>
      </c>
      <c r="U302" s="36"/>
      <c r="V302" s="36"/>
      <c r="W302" s="36"/>
      <c r="X302" s="36"/>
      <c r="Y302" s="36"/>
      <c r="Z302" s="36"/>
      <c r="AA302" s="36"/>
      <c r="AB302" s="36"/>
      <c r="AC302" s="36"/>
      <c r="AD302" s="36"/>
      <c r="AE302" s="36"/>
      <c r="AR302" s="188" t="s">
        <v>173</v>
      </c>
      <c r="AT302" s="188" t="s">
        <v>239</v>
      </c>
      <c r="AU302" s="188" t="s">
        <v>86</v>
      </c>
      <c r="AY302" s="19" t="s">
        <v>237</v>
      </c>
      <c r="BE302" s="189">
        <f>IF(N302="základní",J302,0)</f>
        <v>0</v>
      </c>
      <c r="BF302" s="189">
        <f>IF(N302="snížená",J302,0)</f>
        <v>0</v>
      </c>
      <c r="BG302" s="189">
        <f>IF(N302="zákl. přenesená",J302,0)</f>
        <v>0</v>
      </c>
      <c r="BH302" s="189">
        <f>IF(N302="sníž. přenesená",J302,0)</f>
        <v>0</v>
      </c>
      <c r="BI302" s="189">
        <f>IF(N302="nulová",J302,0)</f>
        <v>0</v>
      </c>
      <c r="BJ302" s="19" t="s">
        <v>84</v>
      </c>
      <c r="BK302" s="189">
        <f>ROUND(I302*H302,2)</f>
        <v>0</v>
      </c>
      <c r="BL302" s="19" t="s">
        <v>173</v>
      </c>
      <c r="BM302" s="188" t="s">
        <v>536</v>
      </c>
    </row>
    <row r="303" spans="1:47" s="2" customFormat="1" ht="19.2">
      <c r="A303" s="36"/>
      <c r="B303" s="37"/>
      <c r="C303" s="38"/>
      <c r="D303" s="190" t="s">
        <v>244</v>
      </c>
      <c r="E303" s="38"/>
      <c r="F303" s="191" t="s">
        <v>537</v>
      </c>
      <c r="G303" s="38"/>
      <c r="H303" s="38"/>
      <c r="I303" s="192"/>
      <c r="J303" s="38"/>
      <c r="K303" s="38"/>
      <c r="L303" s="41"/>
      <c r="M303" s="193"/>
      <c r="N303" s="194"/>
      <c r="O303" s="66"/>
      <c r="P303" s="66"/>
      <c r="Q303" s="66"/>
      <c r="R303" s="66"/>
      <c r="S303" s="66"/>
      <c r="T303" s="67"/>
      <c r="U303" s="36"/>
      <c r="V303" s="36"/>
      <c r="W303" s="36"/>
      <c r="X303" s="36"/>
      <c r="Y303" s="36"/>
      <c r="Z303" s="36"/>
      <c r="AA303" s="36"/>
      <c r="AB303" s="36"/>
      <c r="AC303" s="36"/>
      <c r="AD303" s="36"/>
      <c r="AE303" s="36"/>
      <c r="AT303" s="19" t="s">
        <v>244</v>
      </c>
      <c r="AU303" s="19" t="s">
        <v>86</v>
      </c>
    </row>
    <row r="304" spans="1:47" s="2" customFormat="1" ht="12">
      <c r="A304" s="36"/>
      <c r="B304" s="37"/>
      <c r="C304" s="38"/>
      <c r="D304" s="195" t="s">
        <v>246</v>
      </c>
      <c r="E304" s="38"/>
      <c r="F304" s="196" t="s">
        <v>538</v>
      </c>
      <c r="G304" s="38"/>
      <c r="H304" s="38"/>
      <c r="I304" s="192"/>
      <c r="J304" s="38"/>
      <c r="K304" s="38"/>
      <c r="L304" s="41"/>
      <c r="M304" s="193"/>
      <c r="N304" s="194"/>
      <c r="O304" s="66"/>
      <c r="P304" s="66"/>
      <c r="Q304" s="66"/>
      <c r="R304" s="66"/>
      <c r="S304" s="66"/>
      <c r="T304" s="67"/>
      <c r="U304" s="36"/>
      <c r="V304" s="36"/>
      <c r="W304" s="36"/>
      <c r="X304" s="36"/>
      <c r="Y304" s="36"/>
      <c r="Z304" s="36"/>
      <c r="AA304" s="36"/>
      <c r="AB304" s="36"/>
      <c r="AC304" s="36"/>
      <c r="AD304" s="36"/>
      <c r="AE304" s="36"/>
      <c r="AT304" s="19" t="s">
        <v>246</v>
      </c>
      <c r="AU304" s="19" t="s">
        <v>86</v>
      </c>
    </row>
    <row r="305" spans="2:51" s="13" customFormat="1" ht="12">
      <c r="B305" s="197"/>
      <c r="C305" s="198"/>
      <c r="D305" s="190" t="s">
        <v>248</v>
      </c>
      <c r="E305" s="199" t="s">
        <v>19</v>
      </c>
      <c r="F305" s="200" t="s">
        <v>539</v>
      </c>
      <c r="G305" s="198"/>
      <c r="H305" s="201">
        <v>0.48</v>
      </c>
      <c r="I305" s="202"/>
      <c r="J305" s="198"/>
      <c r="K305" s="198"/>
      <c r="L305" s="203"/>
      <c r="M305" s="204"/>
      <c r="N305" s="205"/>
      <c r="O305" s="205"/>
      <c r="P305" s="205"/>
      <c r="Q305" s="205"/>
      <c r="R305" s="205"/>
      <c r="S305" s="205"/>
      <c r="T305" s="206"/>
      <c r="AT305" s="207" t="s">
        <v>248</v>
      </c>
      <c r="AU305" s="207" t="s">
        <v>86</v>
      </c>
      <c r="AV305" s="13" t="s">
        <v>86</v>
      </c>
      <c r="AW305" s="13" t="s">
        <v>37</v>
      </c>
      <c r="AX305" s="13" t="s">
        <v>84</v>
      </c>
      <c r="AY305" s="207" t="s">
        <v>237</v>
      </c>
    </row>
    <row r="306" spans="1:65" s="2" customFormat="1" ht="21.75" customHeight="1">
      <c r="A306" s="36"/>
      <c r="B306" s="37"/>
      <c r="C306" s="177" t="s">
        <v>540</v>
      </c>
      <c r="D306" s="177" t="s">
        <v>239</v>
      </c>
      <c r="E306" s="178" t="s">
        <v>541</v>
      </c>
      <c r="F306" s="179" t="s">
        <v>542</v>
      </c>
      <c r="G306" s="180" t="s">
        <v>120</v>
      </c>
      <c r="H306" s="181">
        <v>34.483</v>
      </c>
      <c r="I306" s="182"/>
      <c r="J306" s="183">
        <f>ROUND(I306*H306,2)</f>
        <v>0</v>
      </c>
      <c r="K306" s="179" t="s">
        <v>242</v>
      </c>
      <c r="L306" s="41"/>
      <c r="M306" s="184" t="s">
        <v>19</v>
      </c>
      <c r="N306" s="185" t="s">
        <v>47</v>
      </c>
      <c r="O306" s="66"/>
      <c r="P306" s="186">
        <f>O306*H306</f>
        <v>0</v>
      </c>
      <c r="Q306" s="186">
        <v>0</v>
      </c>
      <c r="R306" s="186">
        <f>Q306*H306</f>
        <v>0</v>
      </c>
      <c r="S306" s="186">
        <v>0</v>
      </c>
      <c r="T306" s="187">
        <f>S306*H306</f>
        <v>0</v>
      </c>
      <c r="U306" s="36"/>
      <c r="V306" s="36"/>
      <c r="W306" s="36"/>
      <c r="X306" s="36"/>
      <c r="Y306" s="36"/>
      <c r="Z306" s="36"/>
      <c r="AA306" s="36"/>
      <c r="AB306" s="36"/>
      <c r="AC306" s="36"/>
      <c r="AD306" s="36"/>
      <c r="AE306" s="36"/>
      <c r="AR306" s="188" t="s">
        <v>173</v>
      </c>
      <c r="AT306" s="188" t="s">
        <v>239</v>
      </c>
      <c r="AU306" s="188" t="s">
        <v>86</v>
      </c>
      <c r="AY306" s="19" t="s">
        <v>237</v>
      </c>
      <c r="BE306" s="189">
        <f>IF(N306="základní",J306,0)</f>
        <v>0</v>
      </c>
      <c r="BF306" s="189">
        <f>IF(N306="snížená",J306,0)</f>
        <v>0</v>
      </c>
      <c r="BG306" s="189">
        <f>IF(N306="zákl. přenesená",J306,0)</f>
        <v>0</v>
      </c>
      <c r="BH306" s="189">
        <f>IF(N306="sníž. přenesená",J306,0)</f>
        <v>0</v>
      </c>
      <c r="BI306" s="189">
        <f>IF(N306="nulová",J306,0)</f>
        <v>0</v>
      </c>
      <c r="BJ306" s="19" t="s">
        <v>84</v>
      </c>
      <c r="BK306" s="189">
        <f>ROUND(I306*H306,2)</f>
        <v>0</v>
      </c>
      <c r="BL306" s="19" t="s">
        <v>173</v>
      </c>
      <c r="BM306" s="188" t="s">
        <v>543</v>
      </c>
    </row>
    <row r="307" spans="1:47" s="2" customFormat="1" ht="19.2">
      <c r="A307" s="36"/>
      <c r="B307" s="37"/>
      <c r="C307" s="38"/>
      <c r="D307" s="190" t="s">
        <v>244</v>
      </c>
      <c r="E307" s="38"/>
      <c r="F307" s="191" t="s">
        <v>544</v>
      </c>
      <c r="G307" s="38"/>
      <c r="H307" s="38"/>
      <c r="I307" s="192"/>
      <c r="J307" s="38"/>
      <c r="K307" s="38"/>
      <c r="L307" s="41"/>
      <c r="M307" s="193"/>
      <c r="N307" s="194"/>
      <c r="O307" s="66"/>
      <c r="P307" s="66"/>
      <c r="Q307" s="66"/>
      <c r="R307" s="66"/>
      <c r="S307" s="66"/>
      <c r="T307" s="67"/>
      <c r="U307" s="36"/>
      <c r="V307" s="36"/>
      <c r="W307" s="36"/>
      <c r="X307" s="36"/>
      <c r="Y307" s="36"/>
      <c r="Z307" s="36"/>
      <c r="AA307" s="36"/>
      <c r="AB307" s="36"/>
      <c r="AC307" s="36"/>
      <c r="AD307" s="36"/>
      <c r="AE307" s="36"/>
      <c r="AT307" s="19" t="s">
        <v>244</v>
      </c>
      <c r="AU307" s="19" t="s">
        <v>86</v>
      </c>
    </row>
    <row r="308" spans="1:47" s="2" customFormat="1" ht="12">
      <c r="A308" s="36"/>
      <c r="B308" s="37"/>
      <c r="C308" s="38"/>
      <c r="D308" s="195" t="s">
        <v>246</v>
      </c>
      <c r="E308" s="38"/>
      <c r="F308" s="196" t="s">
        <v>545</v>
      </c>
      <c r="G308" s="38"/>
      <c r="H308" s="38"/>
      <c r="I308" s="192"/>
      <c r="J308" s="38"/>
      <c r="K308" s="38"/>
      <c r="L308" s="41"/>
      <c r="M308" s="193"/>
      <c r="N308" s="194"/>
      <c r="O308" s="66"/>
      <c r="P308" s="66"/>
      <c r="Q308" s="66"/>
      <c r="R308" s="66"/>
      <c r="S308" s="66"/>
      <c r="T308" s="67"/>
      <c r="U308" s="36"/>
      <c r="V308" s="36"/>
      <c r="W308" s="36"/>
      <c r="X308" s="36"/>
      <c r="Y308" s="36"/>
      <c r="Z308" s="36"/>
      <c r="AA308" s="36"/>
      <c r="AB308" s="36"/>
      <c r="AC308" s="36"/>
      <c r="AD308" s="36"/>
      <c r="AE308" s="36"/>
      <c r="AT308" s="19" t="s">
        <v>246</v>
      </c>
      <c r="AU308" s="19" t="s">
        <v>86</v>
      </c>
    </row>
    <row r="309" spans="2:51" s="13" customFormat="1" ht="12">
      <c r="B309" s="197"/>
      <c r="C309" s="198"/>
      <c r="D309" s="190" t="s">
        <v>248</v>
      </c>
      <c r="E309" s="199" t="s">
        <v>19</v>
      </c>
      <c r="F309" s="200" t="s">
        <v>154</v>
      </c>
      <c r="G309" s="198"/>
      <c r="H309" s="201">
        <v>92.675</v>
      </c>
      <c r="I309" s="202"/>
      <c r="J309" s="198"/>
      <c r="K309" s="198"/>
      <c r="L309" s="203"/>
      <c r="M309" s="204"/>
      <c r="N309" s="205"/>
      <c r="O309" s="205"/>
      <c r="P309" s="205"/>
      <c r="Q309" s="205"/>
      <c r="R309" s="205"/>
      <c r="S309" s="205"/>
      <c r="T309" s="206"/>
      <c r="AT309" s="207" t="s">
        <v>248</v>
      </c>
      <c r="AU309" s="207" t="s">
        <v>86</v>
      </c>
      <c r="AV309" s="13" t="s">
        <v>86</v>
      </c>
      <c r="AW309" s="13" t="s">
        <v>37</v>
      </c>
      <c r="AX309" s="13" t="s">
        <v>76</v>
      </c>
      <c r="AY309" s="207" t="s">
        <v>237</v>
      </c>
    </row>
    <row r="310" spans="2:51" s="13" customFormat="1" ht="12">
      <c r="B310" s="197"/>
      <c r="C310" s="198"/>
      <c r="D310" s="190" t="s">
        <v>248</v>
      </c>
      <c r="E310" s="199" t="s">
        <v>19</v>
      </c>
      <c r="F310" s="200" t="s">
        <v>188</v>
      </c>
      <c r="G310" s="198"/>
      <c r="H310" s="201">
        <v>4.248</v>
      </c>
      <c r="I310" s="202"/>
      <c r="J310" s="198"/>
      <c r="K310" s="198"/>
      <c r="L310" s="203"/>
      <c r="M310" s="204"/>
      <c r="N310" s="205"/>
      <c r="O310" s="205"/>
      <c r="P310" s="205"/>
      <c r="Q310" s="205"/>
      <c r="R310" s="205"/>
      <c r="S310" s="205"/>
      <c r="T310" s="206"/>
      <c r="AT310" s="207" t="s">
        <v>248</v>
      </c>
      <c r="AU310" s="207" t="s">
        <v>86</v>
      </c>
      <c r="AV310" s="13" t="s">
        <v>86</v>
      </c>
      <c r="AW310" s="13" t="s">
        <v>37</v>
      </c>
      <c r="AX310" s="13" t="s">
        <v>76</v>
      </c>
      <c r="AY310" s="207" t="s">
        <v>237</v>
      </c>
    </row>
    <row r="311" spans="2:51" s="13" customFormat="1" ht="12">
      <c r="B311" s="197"/>
      <c r="C311" s="198"/>
      <c r="D311" s="190" t="s">
        <v>248</v>
      </c>
      <c r="E311" s="199" t="s">
        <v>19</v>
      </c>
      <c r="F311" s="200" t="s">
        <v>546</v>
      </c>
      <c r="G311" s="198"/>
      <c r="H311" s="201">
        <v>-62.44</v>
      </c>
      <c r="I311" s="202"/>
      <c r="J311" s="198"/>
      <c r="K311" s="198"/>
      <c r="L311" s="203"/>
      <c r="M311" s="204"/>
      <c r="N311" s="205"/>
      <c r="O311" s="205"/>
      <c r="P311" s="205"/>
      <c r="Q311" s="205"/>
      <c r="R311" s="205"/>
      <c r="S311" s="205"/>
      <c r="T311" s="206"/>
      <c r="AT311" s="207" t="s">
        <v>248</v>
      </c>
      <c r="AU311" s="207" t="s">
        <v>86</v>
      </c>
      <c r="AV311" s="13" t="s">
        <v>86</v>
      </c>
      <c r="AW311" s="13" t="s">
        <v>37</v>
      </c>
      <c r="AX311" s="13" t="s">
        <v>76</v>
      </c>
      <c r="AY311" s="207" t="s">
        <v>237</v>
      </c>
    </row>
    <row r="312" spans="2:51" s="16" customFormat="1" ht="12">
      <c r="B312" s="230"/>
      <c r="C312" s="231"/>
      <c r="D312" s="190" t="s">
        <v>248</v>
      </c>
      <c r="E312" s="232" t="s">
        <v>160</v>
      </c>
      <c r="F312" s="233" t="s">
        <v>376</v>
      </c>
      <c r="G312" s="231"/>
      <c r="H312" s="234">
        <v>34.483</v>
      </c>
      <c r="I312" s="235"/>
      <c r="J312" s="231"/>
      <c r="K312" s="231"/>
      <c r="L312" s="236"/>
      <c r="M312" s="237"/>
      <c r="N312" s="238"/>
      <c r="O312" s="238"/>
      <c r="P312" s="238"/>
      <c r="Q312" s="238"/>
      <c r="R312" s="238"/>
      <c r="S312" s="238"/>
      <c r="T312" s="239"/>
      <c r="AT312" s="240" t="s">
        <v>248</v>
      </c>
      <c r="AU312" s="240" t="s">
        <v>86</v>
      </c>
      <c r="AV312" s="16" t="s">
        <v>173</v>
      </c>
      <c r="AW312" s="16" t="s">
        <v>37</v>
      </c>
      <c r="AX312" s="16" t="s">
        <v>84</v>
      </c>
      <c r="AY312" s="240" t="s">
        <v>237</v>
      </c>
    </row>
    <row r="313" spans="1:65" s="2" customFormat="1" ht="24.15" customHeight="1">
      <c r="A313" s="36"/>
      <c r="B313" s="37"/>
      <c r="C313" s="177" t="s">
        <v>547</v>
      </c>
      <c r="D313" s="177" t="s">
        <v>239</v>
      </c>
      <c r="E313" s="178" t="s">
        <v>548</v>
      </c>
      <c r="F313" s="179" t="s">
        <v>549</v>
      </c>
      <c r="G313" s="180" t="s">
        <v>120</v>
      </c>
      <c r="H313" s="181">
        <v>34.483</v>
      </c>
      <c r="I313" s="182"/>
      <c r="J313" s="183">
        <f>ROUND(I313*H313,2)</f>
        <v>0</v>
      </c>
      <c r="K313" s="179" t="s">
        <v>242</v>
      </c>
      <c r="L313" s="41"/>
      <c r="M313" s="184" t="s">
        <v>19</v>
      </c>
      <c r="N313" s="185" t="s">
        <v>47</v>
      </c>
      <c r="O313" s="66"/>
      <c r="P313" s="186">
        <f>O313*H313</f>
        <v>0</v>
      </c>
      <c r="Q313" s="186">
        <v>0</v>
      </c>
      <c r="R313" s="186">
        <f>Q313*H313</f>
        <v>0</v>
      </c>
      <c r="S313" s="186">
        <v>0</v>
      </c>
      <c r="T313" s="187">
        <f>S313*H313</f>
        <v>0</v>
      </c>
      <c r="U313" s="36"/>
      <c r="V313" s="36"/>
      <c r="W313" s="36"/>
      <c r="X313" s="36"/>
      <c r="Y313" s="36"/>
      <c r="Z313" s="36"/>
      <c r="AA313" s="36"/>
      <c r="AB313" s="36"/>
      <c r="AC313" s="36"/>
      <c r="AD313" s="36"/>
      <c r="AE313" s="36"/>
      <c r="AR313" s="188" t="s">
        <v>173</v>
      </c>
      <c r="AT313" s="188" t="s">
        <v>239</v>
      </c>
      <c r="AU313" s="188" t="s">
        <v>86</v>
      </c>
      <c r="AY313" s="19" t="s">
        <v>237</v>
      </c>
      <c r="BE313" s="189">
        <f>IF(N313="základní",J313,0)</f>
        <v>0</v>
      </c>
      <c r="BF313" s="189">
        <f>IF(N313="snížená",J313,0)</f>
        <v>0</v>
      </c>
      <c r="BG313" s="189">
        <f>IF(N313="zákl. přenesená",J313,0)</f>
        <v>0</v>
      </c>
      <c r="BH313" s="189">
        <f>IF(N313="sníž. přenesená",J313,0)</f>
        <v>0</v>
      </c>
      <c r="BI313" s="189">
        <f>IF(N313="nulová",J313,0)</f>
        <v>0</v>
      </c>
      <c r="BJ313" s="19" t="s">
        <v>84</v>
      </c>
      <c r="BK313" s="189">
        <f>ROUND(I313*H313,2)</f>
        <v>0</v>
      </c>
      <c r="BL313" s="19" t="s">
        <v>173</v>
      </c>
      <c r="BM313" s="188" t="s">
        <v>550</v>
      </c>
    </row>
    <row r="314" spans="1:47" s="2" customFormat="1" ht="28.8">
      <c r="A314" s="36"/>
      <c r="B314" s="37"/>
      <c r="C314" s="38"/>
      <c r="D314" s="190" t="s">
        <v>244</v>
      </c>
      <c r="E314" s="38"/>
      <c r="F314" s="191" t="s">
        <v>551</v>
      </c>
      <c r="G314" s="38"/>
      <c r="H314" s="38"/>
      <c r="I314" s="192"/>
      <c r="J314" s="38"/>
      <c r="K314" s="38"/>
      <c r="L314" s="41"/>
      <c r="M314" s="193"/>
      <c r="N314" s="194"/>
      <c r="O314" s="66"/>
      <c r="P314" s="66"/>
      <c r="Q314" s="66"/>
      <c r="R314" s="66"/>
      <c r="S314" s="66"/>
      <c r="T314" s="67"/>
      <c r="U314" s="36"/>
      <c r="V314" s="36"/>
      <c r="W314" s="36"/>
      <c r="X314" s="36"/>
      <c r="Y314" s="36"/>
      <c r="Z314" s="36"/>
      <c r="AA314" s="36"/>
      <c r="AB314" s="36"/>
      <c r="AC314" s="36"/>
      <c r="AD314" s="36"/>
      <c r="AE314" s="36"/>
      <c r="AT314" s="19" t="s">
        <v>244</v>
      </c>
      <c r="AU314" s="19" t="s">
        <v>86</v>
      </c>
    </row>
    <row r="315" spans="1:47" s="2" customFormat="1" ht="12">
      <c r="A315" s="36"/>
      <c r="B315" s="37"/>
      <c r="C315" s="38"/>
      <c r="D315" s="195" t="s">
        <v>246</v>
      </c>
      <c r="E315" s="38"/>
      <c r="F315" s="196" t="s">
        <v>552</v>
      </c>
      <c r="G315" s="38"/>
      <c r="H315" s="38"/>
      <c r="I315" s="192"/>
      <c r="J315" s="38"/>
      <c r="K315" s="38"/>
      <c r="L315" s="41"/>
      <c r="M315" s="193"/>
      <c r="N315" s="194"/>
      <c r="O315" s="66"/>
      <c r="P315" s="66"/>
      <c r="Q315" s="66"/>
      <c r="R315" s="66"/>
      <c r="S315" s="66"/>
      <c r="T315" s="67"/>
      <c r="U315" s="36"/>
      <c r="V315" s="36"/>
      <c r="W315" s="36"/>
      <c r="X315" s="36"/>
      <c r="Y315" s="36"/>
      <c r="Z315" s="36"/>
      <c r="AA315" s="36"/>
      <c r="AB315" s="36"/>
      <c r="AC315" s="36"/>
      <c r="AD315" s="36"/>
      <c r="AE315" s="36"/>
      <c r="AT315" s="19" t="s">
        <v>246</v>
      </c>
      <c r="AU315" s="19" t="s">
        <v>86</v>
      </c>
    </row>
    <row r="316" spans="2:51" s="13" customFormat="1" ht="12">
      <c r="B316" s="197"/>
      <c r="C316" s="198"/>
      <c r="D316" s="190" t="s">
        <v>248</v>
      </c>
      <c r="E316" s="199" t="s">
        <v>19</v>
      </c>
      <c r="F316" s="200" t="s">
        <v>553</v>
      </c>
      <c r="G316" s="198"/>
      <c r="H316" s="201">
        <v>34.483</v>
      </c>
      <c r="I316" s="202"/>
      <c r="J316" s="198"/>
      <c r="K316" s="198"/>
      <c r="L316" s="203"/>
      <c r="M316" s="204"/>
      <c r="N316" s="205"/>
      <c r="O316" s="205"/>
      <c r="P316" s="205"/>
      <c r="Q316" s="205"/>
      <c r="R316" s="205"/>
      <c r="S316" s="205"/>
      <c r="T316" s="206"/>
      <c r="AT316" s="207" t="s">
        <v>248</v>
      </c>
      <c r="AU316" s="207" t="s">
        <v>86</v>
      </c>
      <c r="AV316" s="13" t="s">
        <v>86</v>
      </c>
      <c r="AW316" s="13" t="s">
        <v>37</v>
      </c>
      <c r="AX316" s="13" t="s">
        <v>84</v>
      </c>
      <c r="AY316" s="207" t="s">
        <v>237</v>
      </c>
    </row>
    <row r="317" spans="1:65" s="2" customFormat="1" ht="16.5" customHeight="1">
      <c r="A317" s="36"/>
      <c r="B317" s="37"/>
      <c r="C317" s="177" t="s">
        <v>554</v>
      </c>
      <c r="D317" s="177" t="s">
        <v>239</v>
      </c>
      <c r="E317" s="178" t="s">
        <v>555</v>
      </c>
      <c r="F317" s="179" t="s">
        <v>556</v>
      </c>
      <c r="G317" s="180" t="s">
        <v>120</v>
      </c>
      <c r="H317" s="181">
        <v>0.24</v>
      </c>
      <c r="I317" s="182"/>
      <c r="J317" s="183">
        <f>ROUND(I317*H317,2)</f>
        <v>0</v>
      </c>
      <c r="K317" s="179" t="s">
        <v>242</v>
      </c>
      <c r="L317" s="41"/>
      <c r="M317" s="184" t="s">
        <v>19</v>
      </c>
      <c r="N317" s="185" t="s">
        <v>47</v>
      </c>
      <c r="O317" s="66"/>
      <c r="P317" s="186">
        <f>O317*H317</f>
        <v>0</v>
      </c>
      <c r="Q317" s="186">
        <v>0</v>
      </c>
      <c r="R317" s="186">
        <f>Q317*H317</f>
        <v>0</v>
      </c>
      <c r="S317" s="186">
        <v>0</v>
      </c>
      <c r="T317" s="187">
        <f>S317*H317</f>
        <v>0</v>
      </c>
      <c r="U317" s="36"/>
      <c r="V317" s="36"/>
      <c r="W317" s="36"/>
      <c r="X317" s="36"/>
      <c r="Y317" s="36"/>
      <c r="Z317" s="36"/>
      <c r="AA317" s="36"/>
      <c r="AB317" s="36"/>
      <c r="AC317" s="36"/>
      <c r="AD317" s="36"/>
      <c r="AE317" s="36"/>
      <c r="AR317" s="188" t="s">
        <v>173</v>
      </c>
      <c r="AT317" s="188" t="s">
        <v>239</v>
      </c>
      <c r="AU317" s="188" t="s">
        <v>86</v>
      </c>
      <c r="AY317" s="19" t="s">
        <v>237</v>
      </c>
      <c r="BE317" s="189">
        <f>IF(N317="základní",J317,0)</f>
        <v>0</v>
      </c>
      <c r="BF317" s="189">
        <f>IF(N317="snížená",J317,0)</f>
        <v>0</v>
      </c>
      <c r="BG317" s="189">
        <f>IF(N317="zákl. přenesená",J317,0)</f>
        <v>0</v>
      </c>
      <c r="BH317" s="189">
        <f>IF(N317="sníž. přenesená",J317,0)</f>
        <v>0</v>
      </c>
      <c r="BI317" s="189">
        <f>IF(N317="nulová",J317,0)</f>
        <v>0</v>
      </c>
      <c r="BJ317" s="19" t="s">
        <v>84</v>
      </c>
      <c r="BK317" s="189">
        <f>ROUND(I317*H317,2)</f>
        <v>0</v>
      </c>
      <c r="BL317" s="19" t="s">
        <v>173</v>
      </c>
      <c r="BM317" s="188" t="s">
        <v>557</v>
      </c>
    </row>
    <row r="318" spans="1:47" s="2" customFormat="1" ht="19.2">
      <c r="A318" s="36"/>
      <c r="B318" s="37"/>
      <c r="C318" s="38"/>
      <c r="D318" s="190" t="s">
        <v>244</v>
      </c>
      <c r="E318" s="38"/>
      <c r="F318" s="191" t="s">
        <v>558</v>
      </c>
      <c r="G318" s="38"/>
      <c r="H318" s="38"/>
      <c r="I318" s="192"/>
      <c r="J318" s="38"/>
      <c r="K318" s="38"/>
      <c r="L318" s="41"/>
      <c r="M318" s="193"/>
      <c r="N318" s="194"/>
      <c r="O318" s="66"/>
      <c r="P318" s="66"/>
      <c r="Q318" s="66"/>
      <c r="R318" s="66"/>
      <c r="S318" s="66"/>
      <c r="T318" s="67"/>
      <c r="U318" s="36"/>
      <c r="V318" s="36"/>
      <c r="W318" s="36"/>
      <c r="X318" s="36"/>
      <c r="Y318" s="36"/>
      <c r="Z318" s="36"/>
      <c r="AA318" s="36"/>
      <c r="AB318" s="36"/>
      <c r="AC318" s="36"/>
      <c r="AD318" s="36"/>
      <c r="AE318" s="36"/>
      <c r="AT318" s="19" t="s">
        <v>244</v>
      </c>
      <c r="AU318" s="19" t="s">
        <v>86</v>
      </c>
    </row>
    <row r="319" spans="1:47" s="2" customFormat="1" ht="12">
      <c r="A319" s="36"/>
      <c r="B319" s="37"/>
      <c r="C319" s="38"/>
      <c r="D319" s="195" t="s">
        <v>246</v>
      </c>
      <c r="E319" s="38"/>
      <c r="F319" s="196" t="s">
        <v>559</v>
      </c>
      <c r="G319" s="38"/>
      <c r="H319" s="38"/>
      <c r="I319" s="192"/>
      <c r="J319" s="38"/>
      <c r="K319" s="38"/>
      <c r="L319" s="41"/>
      <c r="M319" s="193"/>
      <c r="N319" s="194"/>
      <c r="O319" s="66"/>
      <c r="P319" s="66"/>
      <c r="Q319" s="66"/>
      <c r="R319" s="66"/>
      <c r="S319" s="66"/>
      <c r="T319" s="67"/>
      <c r="U319" s="36"/>
      <c r="V319" s="36"/>
      <c r="W319" s="36"/>
      <c r="X319" s="36"/>
      <c r="Y319" s="36"/>
      <c r="Z319" s="36"/>
      <c r="AA319" s="36"/>
      <c r="AB319" s="36"/>
      <c r="AC319" s="36"/>
      <c r="AD319" s="36"/>
      <c r="AE319" s="36"/>
      <c r="AT319" s="19" t="s">
        <v>246</v>
      </c>
      <c r="AU319" s="19" t="s">
        <v>86</v>
      </c>
    </row>
    <row r="320" spans="2:51" s="13" customFormat="1" ht="12">
      <c r="B320" s="197"/>
      <c r="C320" s="198"/>
      <c r="D320" s="190" t="s">
        <v>248</v>
      </c>
      <c r="E320" s="199" t="s">
        <v>19</v>
      </c>
      <c r="F320" s="200" t="s">
        <v>560</v>
      </c>
      <c r="G320" s="198"/>
      <c r="H320" s="201">
        <v>0.24</v>
      </c>
      <c r="I320" s="202"/>
      <c r="J320" s="198"/>
      <c r="K320" s="198"/>
      <c r="L320" s="203"/>
      <c r="M320" s="204"/>
      <c r="N320" s="205"/>
      <c r="O320" s="205"/>
      <c r="P320" s="205"/>
      <c r="Q320" s="205"/>
      <c r="R320" s="205"/>
      <c r="S320" s="205"/>
      <c r="T320" s="206"/>
      <c r="AT320" s="207" t="s">
        <v>248</v>
      </c>
      <c r="AU320" s="207" t="s">
        <v>86</v>
      </c>
      <c r="AV320" s="13" t="s">
        <v>86</v>
      </c>
      <c r="AW320" s="13" t="s">
        <v>37</v>
      </c>
      <c r="AX320" s="13" t="s">
        <v>84</v>
      </c>
      <c r="AY320" s="207" t="s">
        <v>237</v>
      </c>
    </row>
    <row r="321" spans="1:65" s="2" customFormat="1" ht="16.5" customHeight="1">
      <c r="A321" s="36"/>
      <c r="B321" s="37"/>
      <c r="C321" s="177" t="s">
        <v>561</v>
      </c>
      <c r="D321" s="177" t="s">
        <v>239</v>
      </c>
      <c r="E321" s="178" t="s">
        <v>562</v>
      </c>
      <c r="F321" s="179" t="s">
        <v>563</v>
      </c>
      <c r="G321" s="180" t="s">
        <v>120</v>
      </c>
      <c r="H321" s="181">
        <v>202.713</v>
      </c>
      <c r="I321" s="182"/>
      <c r="J321" s="183">
        <f>ROUND(I321*H321,2)</f>
        <v>0</v>
      </c>
      <c r="K321" s="179" t="s">
        <v>242</v>
      </c>
      <c r="L321" s="41"/>
      <c r="M321" s="184" t="s">
        <v>19</v>
      </c>
      <c r="N321" s="185" t="s">
        <v>47</v>
      </c>
      <c r="O321" s="66"/>
      <c r="P321" s="186">
        <f>O321*H321</f>
        <v>0</v>
      </c>
      <c r="Q321" s="186">
        <v>0</v>
      </c>
      <c r="R321" s="186">
        <f>Q321*H321</f>
        <v>0</v>
      </c>
      <c r="S321" s="186">
        <v>0</v>
      </c>
      <c r="T321" s="187">
        <f>S321*H321</f>
        <v>0</v>
      </c>
      <c r="U321" s="36"/>
      <c r="V321" s="36"/>
      <c r="W321" s="36"/>
      <c r="X321" s="36"/>
      <c r="Y321" s="36"/>
      <c r="Z321" s="36"/>
      <c r="AA321" s="36"/>
      <c r="AB321" s="36"/>
      <c r="AC321" s="36"/>
      <c r="AD321" s="36"/>
      <c r="AE321" s="36"/>
      <c r="AR321" s="188" t="s">
        <v>173</v>
      </c>
      <c r="AT321" s="188" t="s">
        <v>239</v>
      </c>
      <c r="AU321" s="188" t="s">
        <v>86</v>
      </c>
      <c r="AY321" s="19" t="s">
        <v>237</v>
      </c>
      <c r="BE321" s="189">
        <f>IF(N321="základní",J321,0)</f>
        <v>0</v>
      </c>
      <c r="BF321" s="189">
        <f>IF(N321="snížená",J321,0)</f>
        <v>0</v>
      </c>
      <c r="BG321" s="189">
        <f>IF(N321="zákl. přenesená",J321,0)</f>
        <v>0</v>
      </c>
      <c r="BH321" s="189">
        <f>IF(N321="sníž. přenesená",J321,0)</f>
        <v>0</v>
      </c>
      <c r="BI321" s="189">
        <f>IF(N321="nulová",J321,0)</f>
        <v>0</v>
      </c>
      <c r="BJ321" s="19" t="s">
        <v>84</v>
      </c>
      <c r="BK321" s="189">
        <f>ROUND(I321*H321,2)</f>
        <v>0</v>
      </c>
      <c r="BL321" s="19" t="s">
        <v>173</v>
      </c>
      <c r="BM321" s="188" t="s">
        <v>564</v>
      </c>
    </row>
    <row r="322" spans="1:47" s="2" customFormat="1" ht="19.2">
      <c r="A322" s="36"/>
      <c r="B322" s="37"/>
      <c r="C322" s="38"/>
      <c r="D322" s="190" t="s">
        <v>244</v>
      </c>
      <c r="E322" s="38"/>
      <c r="F322" s="191" t="s">
        <v>565</v>
      </c>
      <c r="G322" s="38"/>
      <c r="H322" s="38"/>
      <c r="I322" s="192"/>
      <c r="J322" s="38"/>
      <c r="K322" s="38"/>
      <c r="L322" s="41"/>
      <c r="M322" s="193"/>
      <c r="N322" s="194"/>
      <c r="O322" s="66"/>
      <c r="P322" s="66"/>
      <c r="Q322" s="66"/>
      <c r="R322" s="66"/>
      <c r="S322" s="66"/>
      <c r="T322" s="67"/>
      <c r="U322" s="36"/>
      <c r="V322" s="36"/>
      <c r="W322" s="36"/>
      <c r="X322" s="36"/>
      <c r="Y322" s="36"/>
      <c r="Z322" s="36"/>
      <c r="AA322" s="36"/>
      <c r="AB322" s="36"/>
      <c r="AC322" s="36"/>
      <c r="AD322" s="36"/>
      <c r="AE322" s="36"/>
      <c r="AT322" s="19" t="s">
        <v>244</v>
      </c>
      <c r="AU322" s="19" t="s">
        <v>86</v>
      </c>
    </row>
    <row r="323" spans="1:47" s="2" customFormat="1" ht="12">
      <c r="A323" s="36"/>
      <c r="B323" s="37"/>
      <c r="C323" s="38"/>
      <c r="D323" s="195" t="s">
        <v>246</v>
      </c>
      <c r="E323" s="38"/>
      <c r="F323" s="196" t="s">
        <v>566</v>
      </c>
      <c r="G323" s="38"/>
      <c r="H323" s="38"/>
      <c r="I323" s="192"/>
      <c r="J323" s="38"/>
      <c r="K323" s="38"/>
      <c r="L323" s="41"/>
      <c r="M323" s="193"/>
      <c r="N323" s="194"/>
      <c r="O323" s="66"/>
      <c r="P323" s="66"/>
      <c r="Q323" s="66"/>
      <c r="R323" s="66"/>
      <c r="S323" s="66"/>
      <c r="T323" s="67"/>
      <c r="U323" s="36"/>
      <c r="V323" s="36"/>
      <c r="W323" s="36"/>
      <c r="X323" s="36"/>
      <c r="Y323" s="36"/>
      <c r="Z323" s="36"/>
      <c r="AA323" s="36"/>
      <c r="AB323" s="36"/>
      <c r="AC323" s="36"/>
      <c r="AD323" s="36"/>
      <c r="AE323" s="36"/>
      <c r="AT323" s="19" t="s">
        <v>246</v>
      </c>
      <c r="AU323" s="19" t="s">
        <v>86</v>
      </c>
    </row>
    <row r="324" spans="2:51" s="13" customFormat="1" ht="12">
      <c r="B324" s="197"/>
      <c r="C324" s="198"/>
      <c r="D324" s="190" t="s">
        <v>248</v>
      </c>
      <c r="E324" s="199" t="s">
        <v>19</v>
      </c>
      <c r="F324" s="200" t="s">
        <v>567</v>
      </c>
      <c r="G324" s="198"/>
      <c r="H324" s="201">
        <v>28.03</v>
      </c>
      <c r="I324" s="202"/>
      <c r="J324" s="198"/>
      <c r="K324" s="198"/>
      <c r="L324" s="203"/>
      <c r="M324" s="204"/>
      <c r="N324" s="205"/>
      <c r="O324" s="205"/>
      <c r="P324" s="205"/>
      <c r="Q324" s="205"/>
      <c r="R324" s="205"/>
      <c r="S324" s="205"/>
      <c r="T324" s="206"/>
      <c r="AT324" s="207" t="s">
        <v>248</v>
      </c>
      <c r="AU324" s="207" t="s">
        <v>86</v>
      </c>
      <c r="AV324" s="13" t="s">
        <v>86</v>
      </c>
      <c r="AW324" s="13" t="s">
        <v>37</v>
      </c>
      <c r="AX324" s="13" t="s">
        <v>76</v>
      </c>
      <c r="AY324" s="207" t="s">
        <v>237</v>
      </c>
    </row>
    <row r="325" spans="2:51" s="13" customFormat="1" ht="12">
      <c r="B325" s="197"/>
      <c r="C325" s="198"/>
      <c r="D325" s="190" t="s">
        <v>248</v>
      </c>
      <c r="E325" s="199" t="s">
        <v>19</v>
      </c>
      <c r="F325" s="200" t="s">
        <v>568</v>
      </c>
      <c r="G325" s="198"/>
      <c r="H325" s="201">
        <v>62.44</v>
      </c>
      <c r="I325" s="202"/>
      <c r="J325" s="198"/>
      <c r="K325" s="198"/>
      <c r="L325" s="203"/>
      <c r="M325" s="204"/>
      <c r="N325" s="205"/>
      <c r="O325" s="205"/>
      <c r="P325" s="205"/>
      <c r="Q325" s="205"/>
      <c r="R325" s="205"/>
      <c r="S325" s="205"/>
      <c r="T325" s="206"/>
      <c r="AT325" s="207" t="s">
        <v>248</v>
      </c>
      <c r="AU325" s="207" t="s">
        <v>86</v>
      </c>
      <c r="AV325" s="13" t="s">
        <v>86</v>
      </c>
      <c r="AW325" s="13" t="s">
        <v>37</v>
      </c>
      <c r="AX325" s="13" t="s">
        <v>76</v>
      </c>
      <c r="AY325" s="207" t="s">
        <v>237</v>
      </c>
    </row>
    <row r="326" spans="2:51" s="13" customFormat="1" ht="12">
      <c r="B326" s="197"/>
      <c r="C326" s="198"/>
      <c r="D326" s="190" t="s">
        <v>248</v>
      </c>
      <c r="E326" s="199" t="s">
        <v>19</v>
      </c>
      <c r="F326" s="200" t="s">
        <v>569</v>
      </c>
      <c r="G326" s="198"/>
      <c r="H326" s="201">
        <v>34.483</v>
      </c>
      <c r="I326" s="202"/>
      <c r="J326" s="198"/>
      <c r="K326" s="198"/>
      <c r="L326" s="203"/>
      <c r="M326" s="204"/>
      <c r="N326" s="205"/>
      <c r="O326" s="205"/>
      <c r="P326" s="205"/>
      <c r="Q326" s="205"/>
      <c r="R326" s="205"/>
      <c r="S326" s="205"/>
      <c r="T326" s="206"/>
      <c r="AT326" s="207" t="s">
        <v>248</v>
      </c>
      <c r="AU326" s="207" t="s">
        <v>86</v>
      </c>
      <c r="AV326" s="13" t="s">
        <v>86</v>
      </c>
      <c r="AW326" s="13" t="s">
        <v>37</v>
      </c>
      <c r="AX326" s="13" t="s">
        <v>76</v>
      </c>
      <c r="AY326" s="207" t="s">
        <v>237</v>
      </c>
    </row>
    <row r="327" spans="2:51" s="13" customFormat="1" ht="12">
      <c r="B327" s="197"/>
      <c r="C327" s="198"/>
      <c r="D327" s="190" t="s">
        <v>248</v>
      </c>
      <c r="E327" s="199" t="s">
        <v>19</v>
      </c>
      <c r="F327" s="200" t="s">
        <v>570</v>
      </c>
      <c r="G327" s="198"/>
      <c r="H327" s="201">
        <v>49.2</v>
      </c>
      <c r="I327" s="202"/>
      <c r="J327" s="198"/>
      <c r="K327" s="198"/>
      <c r="L327" s="203"/>
      <c r="M327" s="204"/>
      <c r="N327" s="205"/>
      <c r="O327" s="205"/>
      <c r="P327" s="205"/>
      <c r="Q327" s="205"/>
      <c r="R327" s="205"/>
      <c r="S327" s="205"/>
      <c r="T327" s="206"/>
      <c r="AT327" s="207" t="s">
        <v>248</v>
      </c>
      <c r="AU327" s="207" t="s">
        <v>86</v>
      </c>
      <c r="AV327" s="13" t="s">
        <v>86</v>
      </c>
      <c r="AW327" s="13" t="s">
        <v>37</v>
      </c>
      <c r="AX327" s="13" t="s">
        <v>76</v>
      </c>
      <c r="AY327" s="207" t="s">
        <v>237</v>
      </c>
    </row>
    <row r="328" spans="2:51" s="13" customFormat="1" ht="12">
      <c r="B328" s="197"/>
      <c r="C328" s="198"/>
      <c r="D328" s="190" t="s">
        <v>248</v>
      </c>
      <c r="E328" s="199" t="s">
        <v>19</v>
      </c>
      <c r="F328" s="200" t="s">
        <v>571</v>
      </c>
      <c r="G328" s="198"/>
      <c r="H328" s="201">
        <v>28.56</v>
      </c>
      <c r="I328" s="202"/>
      <c r="J328" s="198"/>
      <c r="K328" s="198"/>
      <c r="L328" s="203"/>
      <c r="M328" s="204"/>
      <c r="N328" s="205"/>
      <c r="O328" s="205"/>
      <c r="P328" s="205"/>
      <c r="Q328" s="205"/>
      <c r="R328" s="205"/>
      <c r="S328" s="205"/>
      <c r="T328" s="206"/>
      <c r="AT328" s="207" t="s">
        <v>248</v>
      </c>
      <c r="AU328" s="207" t="s">
        <v>86</v>
      </c>
      <c r="AV328" s="13" t="s">
        <v>86</v>
      </c>
      <c r="AW328" s="13" t="s">
        <v>37</v>
      </c>
      <c r="AX328" s="13" t="s">
        <v>76</v>
      </c>
      <c r="AY328" s="207" t="s">
        <v>237</v>
      </c>
    </row>
    <row r="329" spans="2:51" s="16" customFormat="1" ht="12">
      <c r="B329" s="230"/>
      <c r="C329" s="231"/>
      <c r="D329" s="190" t="s">
        <v>248</v>
      </c>
      <c r="E329" s="232" t="s">
        <v>19</v>
      </c>
      <c r="F329" s="233" t="s">
        <v>376</v>
      </c>
      <c r="G329" s="231"/>
      <c r="H329" s="234">
        <v>202.713</v>
      </c>
      <c r="I329" s="235"/>
      <c r="J329" s="231"/>
      <c r="K329" s="231"/>
      <c r="L329" s="236"/>
      <c r="M329" s="237"/>
      <c r="N329" s="238"/>
      <c r="O329" s="238"/>
      <c r="P329" s="238"/>
      <c r="Q329" s="238"/>
      <c r="R329" s="238"/>
      <c r="S329" s="238"/>
      <c r="T329" s="239"/>
      <c r="AT329" s="240" t="s">
        <v>248</v>
      </c>
      <c r="AU329" s="240" t="s">
        <v>86</v>
      </c>
      <c r="AV329" s="16" t="s">
        <v>173</v>
      </c>
      <c r="AW329" s="16" t="s">
        <v>37</v>
      </c>
      <c r="AX329" s="16" t="s">
        <v>84</v>
      </c>
      <c r="AY329" s="240" t="s">
        <v>237</v>
      </c>
    </row>
    <row r="330" spans="1:65" s="2" customFormat="1" ht="16.5" customHeight="1">
      <c r="A330" s="36"/>
      <c r="B330" s="37"/>
      <c r="C330" s="177" t="s">
        <v>572</v>
      </c>
      <c r="D330" s="177" t="s">
        <v>239</v>
      </c>
      <c r="E330" s="178" t="s">
        <v>573</v>
      </c>
      <c r="F330" s="179" t="s">
        <v>574</v>
      </c>
      <c r="G330" s="180" t="s">
        <v>100</v>
      </c>
      <c r="H330" s="181">
        <v>0.125</v>
      </c>
      <c r="I330" s="182"/>
      <c r="J330" s="183">
        <f>ROUND(I330*H330,2)</f>
        <v>0</v>
      </c>
      <c r="K330" s="179" t="s">
        <v>19</v>
      </c>
      <c r="L330" s="41"/>
      <c r="M330" s="184" t="s">
        <v>19</v>
      </c>
      <c r="N330" s="185" t="s">
        <v>47</v>
      </c>
      <c r="O330" s="66"/>
      <c r="P330" s="186">
        <f>O330*H330</f>
        <v>0</v>
      </c>
      <c r="Q330" s="186">
        <v>0</v>
      </c>
      <c r="R330" s="186">
        <f>Q330*H330</f>
        <v>0</v>
      </c>
      <c r="S330" s="186">
        <v>0</v>
      </c>
      <c r="T330" s="187">
        <f>S330*H330</f>
        <v>0</v>
      </c>
      <c r="U330" s="36"/>
      <c r="V330" s="36"/>
      <c r="W330" s="36"/>
      <c r="X330" s="36"/>
      <c r="Y330" s="36"/>
      <c r="Z330" s="36"/>
      <c r="AA330" s="36"/>
      <c r="AB330" s="36"/>
      <c r="AC330" s="36"/>
      <c r="AD330" s="36"/>
      <c r="AE330" s="36"/>
      <c r="AR330" s="188" t="s">
        <v>173</v>
      </c>
      <c r="AT330" s="188" t="s">
        <v>239</v>
      </c>
      <c r="AU330" s="188" t="s">
        <v>86</v>
      </c>
      <c r="AY330" s="19" t="s">
        <v>237</v>
      </c>
      <c r="BE330" s="189">
        <f>IF(N330="základní",J330,0)</f>
        <v>0</v>
      </c>
      <c r="BF330" s="189">
        <f>IF(N330="snížená",J330,0)</f>
        <v>0</v>
      </c>
      <c r="BG330" s="189">
        <f>IF(N330="zákl. přenesená",J330,0)</f>
        <v>0</v>
      </c>
      <c r="BH330" s="189">
        <f>IF(N330="sníž. přenesená",J330,0)</f>
        <v>0</v>
      </c>
      <c r="BI330" s="189">
        <f>IF(N330="nulová",J330,0)</f>
        <v>0</v>
      </c>
      <c r="BJ330" s="19" t="s">
        <v>84</v>
      </c>
      <c r="BK330" s="189">
        <f>ROUND(I330*H330,2)</f>
        <v>0</v>
      </c>
      <c r="BL330" s="19" t="s">
        <v>173</v>
      </c>
      <c r="BM330" s="188" t="s">
        <v>575</v>
      </c>
    </row>
    <row r="331" spans="1:47" s="2" customFormat="1" ht="12">
      <c r="A331" s="36"/>
      <c r="B331" s="37"/>
      <c r="C331" s="38"/>
      <c r="D331" s="190" t="s">
        <v>244</v>
      </c>
      <c r="E331" s="38"/>
      <c r="F331" s="191" t="s">
        <v>574</v>
      </c>
      <c r="G331" s="38"/>
      <c r="H331" s="38"/>
      <c r="I331" s="192"/>
      <c r="J331" s="38"/>
      <c r="K331" s="38"/>
      <c r="L331" s="41"/>
      <c r="M331" s="193"/>
      <c r="N331" s="194"/>
      <c r="O331" s="66"/>
      <c r="P331" s="66"/>
      <c r="Q331" s="66"/>
      <c r="R331" s="66"/>
      <c r="S331" s="66"/>
      <c r="T331" s="67"/>
      <c r="U331" s="36"/>
      <c r="V331" s="36"/>
      <c r="W331" s="36"/>
      <c r="X331" s="36"/>
      <c r="Y331" s="36"/>
      <c r="Z331" s="36"/>
      <c r="AA331" s="36"/>
      <c r="AB331" s="36"/>
      <c r="AC331" s="36"/>
      <c r="AD331" s="36"/>
      <c r="AE331" s="36"/>
      <c r="AT331" s="19" t="s">
        <v>244</v>
      </c>
      <c r="AU331" s="19" t="s">
        <v>86</v>
      </c>
    </row>
    <row r="332" spans="2:51" s="13" customFormat="1" ht="12">
      <c r="B332" s="197"/>
      <c r="C332" s="198"/>
      <c r="D332" s="190" t="s">
        <v>248</v>
      </c>
      <c r="E332" s="199" t="s">
        <v>19</v>
      </c>
      <c r="F332" s="200" t="s">
        <v>576</v>
      </c>
      <c r="G332" s="198"/>
      <c r="H332" s="201">
        <v>0.125</v>
      </c>
      <c r="I332" s="202"/>
      <c r="J332" s="198"/>
      <c r="K332" s="198"/>
      <c r="L332" s="203"/>
      <c r="M332" s="204"/>
      <c r="N332" s="205"/>
      <c r="O332" s="205"/>
      <c r="P332" s="205"/>
      <c r="Q332" s="205"/>
      <c r="R332" s="205"/>
      <c r="S332" s="205"/>
      <c r="T332" s="206"/>
      <c r="AT332" s="207" t="s">
        <v>248</v>
      </c>
      <c r="AU332" s="207" t="s">
        <v>86</v>
      </c>
      <c r="AV332" s="13" t="s">
        <v>86</v>
      </c>
      <c r="AW332" s="13" t="s">
        <v>37</v>
      </c>
      <c r="AX332" s="13" t="s">
        <v>84</v>
      </c>
      <c r="AY332" s="207" t="s">
        <v>237</v>
      </c>
    </row>
    <row r="333" spans="1:65" s="2" customFormat="1" ht="16.5" customHeight="1">
      <c r="A333" s="36"/>
      <c r="B333" s="37"/>
      <c r="C333" s="177" t="s">
        <v>577</v>
      </c>
      <c r="D333" s="177" t="s">
        <v>239</v>
      </c>
      <c r="E333" s="178" t="s">
        <v>578</v>
      </c>
      <c r="F333" s="179" t="s">
        <v>579</v>
      </c>
      <c r="G333" s="180" t="s">
        <v>120</v>
      </c>
      <c r="H333" s="181">
        <v>28.03</v>
      </c>
      <c r="I333" s="182"/>
      <c r="J333" s="183">
        <f>ROUND(I333*H333,2)</f>
        <v>0</v>
      </c>
      <c r="K333" s="179" t="s">
        <v>242</v>
      </c>
      <c r="L333" s="41"/>
      <c r="M333" s="184" t="s">
        <v>19</v>
      </c>
      <c r="N333" s="185" t="s">
        <v>47</v>
      </c>
      <c r="O333" s="66"/>
      <c r="P333" s="186">
        <f>O333*H333</f>
        <v>0</v>
      </c>
      <c r="Q333" s="186">
        <v>0</v>
      </c>
      <c r="R333" s="186">
        <f>Q333*H333</f>
        <v>0</v>
      </c>
      <c r="S333" s="186">
        <v>0</v>
      </c>
      <c r="T333" s="187">
        <f>S333*H333</f>
        <v>0</v>
      </c>
      <c r="U333" s="36"/>
      <c r="V333" s="36"/>
      <c r="W333" s="36"/>
      <c r="X333" s="36"/>
      <c r="Y333" s="36"/>
      <c r="Z333" s="36"/>
      <c r="AA333" s="36"/>
      <c r="AB333" s="36"/>
      <c r="AC333" s="36"/>
      <c r="AD333" s="36"/>
      <c r="AE333" s="36"/>
      <c r="AR333" s="188" t="s">
        <v>173</v>
      </c>
      <c r="AT333" s="188" t="s">
        <v>239</v>
      </c>
      <c r="AU333" s="188" t="s">
        <v>86</v>
      </c>
      <c r="AY333" s="19" t="s">
        <v>237</v>
      </c>
      <c r="BE333" s="189">
        <f>IF(N333="základní",J333,0)</f>
        <v>0</v>
      </c>
      <c r="BF333" s="189">
        <f>IF(N333="snížená",J333,0)</f>
        <v>0</v>
      </c>
      <c r="BG333" s="189">
        <f>IF(N333="zákl. přenesená",J333,0)</f>
        <v>0</v>
      </c>
      <c r="BH333" s="189">
        <f>IF(N333="sníž. přenesená",J333,0)</f>
        <v>0</v>
      </c>
      <c r="BI333" s="189">
        <f>IF(N333="nulová",J333,0)</f>
        <v>0</v>
      </c>
      <c r="BJ333" s="19" t="s">
        <v>84</v>
      </c>
      <c r="BK333" s="189">
        <f>ROUND(I333*H333,2)</f>
        <v>0</v>
      </c>
      <c r="BL333" s="19" t="s">
        <v>173</v>
      </c>
      <c r="BM333" s="188" t="s">
        <v>580</v>
      </c>
    </row>
    <row r="334" spans="1:47" s="2" customFormat="1" ht="19.2">
      <c r="A334" s="36"/>
      <c r="B334" s="37"/>
      <c r="C334" s="38"/>
      <c r="D334" s="190" t="s">
        <v>244</v>
      </c>
      <c r="E334" s="38"/>
      <c r="F334" s="191" t="s">
        <v>581</v>
      </c>
      <c r="G334" s="38"/>
      <c r="H334" s="38"/>
      <c r="I334" s="192"/>
      <c r="J334" s="38"/>
      <c r="K334" s="38"/>
      <c r="L334" s="41"/>
      <c r="M334" s="193"/>
      <c r="N334" s="194"/>
      <c r="O334" s="66"/>
      <c r="P334" s="66"/>
      <c r="Q334" s="66"/>
      <c r="R334" s="66"/>
      <c r="S334" s="66"/>
      <c r="T334" s="67"/>
      <c r="U334" s="36"/>
      <c r="V334" s="36"/>
      <c r="W334" s="36"/>
      <c r="X334" s="36"/>
      <c r="Y334" s="36"/>
      <c r="Z334" s="36"/>
      <c r="AA334" s="36"/>
      <c r="AB334" s="36"/>
      <c r="AC334" s="36"/>
      <c r="AD334" s="36"/>
      <c r="AE334" s="36"/>
      <c r="AT334" s="19" t="s">
        <v>244</v>
      </c>
      <c r="AU334" s="19" t="s">
        <v>86</v>
      </c>
    </row>
    <row r="335" spans="1:47" s="2" customFormat="1" ht="12">
      <c r="A335" s="36"/>
      <c r="B335" s="37"/>
      <c r="C335" s="38"/>
      <c r="D335" s="195" t="s">
        <v>246</v>
      </c>
      <c r="E335" s="38"/>
      <c r="F335" s="196" t="s">
        <v>582</v>
      </c>
      <c r="G335" s="38"/>
      <c r="H335" s="38"/>
      <c r="I335" s="192"/>
      <c r="J335" s="38"/>
      <c r="K335" s="38"/>
      <c r="L335" s="41"/>
      <c r="M335" s="193"/>
      <c r="N335" s="194"/>
      <c r="O335" s="66"/>
      <c r="P335" s="66"/>
      <c r="Q335" s="66"/>
      <c r="R335" s="66"/>
      <c r="S335" s="66"/>
      <c r="T335" s="67"/>
      <c r="U335" s="36"/>
      <c r="V335" s="36"/>
      <c r="W335" s="36"/>
      <c r="X335" s="36"/>
      <c r="Y335" s="36"/>
      <c r="Z335" s="36"/>
      <c r="AA335" s="36"/>
      <c r="AB335" s="36"/>
      <c r="AC335" s="36"/>
      <c r="AD335" s="36"/>
      <c r="AE335" s="36"/>
      <c r="AT335" s="19" t="s">
        <v>246</v>
      </c>
      <c r="AU335" s="19" t="s">
        <v>86</v>
      </c>
    </row>
    <row r="336" spans="2:51" s="14" customFormat="1" ht="12">
      <c r="B336" s="209"/>
      <c r="C336" s="210"/>
      <c r="D336" s="190" t="s">
        <v>248</v>
      </c>
      <c r="E336" s="211" t="s">
        <v>19</v>
      </c>
      <c r="F336" s="212" t="s">
        <v>583</v>
      </c>
      <c r="G336" s="210"/>
      <c r="H336" s="211" t="s">
        <v>19</v>
      </c>
      <c r="I336" s="213"/>
      <c r="J336" s="210"/>
      <c r="K336" s="210"/>
      <c r="L336" s="214"/>
      <c r="M336" s="215"/>
      <c r="N336" s="216"/>
      <c r="O336" s="216"/>
      <c r="P336" s="216"/>
      <c r="Q336" s="216"/>
      <c r="R336" s="216"/>
      <c r="S336" s="216"/>
      <c r="T336" s="217"/>
      <c r="AT336" s="218" t="s">
        <v>248</v>
      </c>
      <c r="AU336" s="218" t="s">
        <v>86</v>
      </c>
      <c r="AV336" s="14" t="s">
        <v>84</v>
      </c>
      <c r="AW336" s="14" t="s">
        <v>37</v>
      </c>
      <c r="AX336" s="14" t="s">
        <v>76</v>
      </c>
      <c r="AY336" s="218" t="s">
        <v>237</v>
      </c>
    </row>
    <row r="337" spans="2:51" s="14" customFormat="1" ht="12">
      <c r="B337" s="209"/>
      <c r="C337" s="210"/>
      <c r="D337" s="190" t="s">
        <v>248</v>
      </c>
      <c r="E337" s="211" t="s">
        <v>19</v>
      </c>
      <c r="F337" s="212" t="s">
        <v>584</v>
      </c>
      <c r="G337" s="210"/>
      <c r="H337" s="211" t="s">
        <v>19</v>
      </c>
      <c r="I337" s="213"/>
      <c r="J337" s="210"/>
      <c r="K337" s="210"/>
      <c r="L337" s="214"/>
      <c r="M337" s="215"/>
      <c r="N337" s="216"/>
      <c r="O337" s="216"/>
      <c r="P337" s="216"/>
      <c r="Q337" s="216"/>
      <c r="R337" s="216"/>
      <c r="S337" s="216"/>
      <c r="T337" s="217"/>
      <c r="AT337" s="218" t="s">
        <v>248</v>
      </c>
      <c r="AU337" s="218" t="s">
        <v>86</v>
      </c>
      <c r="AV337" s="14" t="s">
        <v>84</v>
      </c>
      <c r="AW337" s="14" t="s">
        <v>37</v>
      </c>
      <c r="AX337" s="14" t="s">
        <v>76</v>
      </c>
      <c r="AY337" s="218" t="s">
        <v>237</v>
      </c>
    </row>
    <row r="338" spans="2:51" s="13" customFormat="1" ht="12">
      <c r="B338" s="197"/>
      <c r="C338" s="198"/>
      <c r="D338" s="190" t="s">
        <v>248</v>
      </c>
      <c r="E338" s="199" t="s">
        <v>19</v>
      </c>
      <c r="F338" s="200" t="s">
        <v>585</v>
      </c>
      <c r="G338" s="198"/>
      <c r="H338" s="201">
        <v>24.594</v>
      </c>
      <c r="I338" s="202"/>
      <c r="J338" s="198"/>
      <c r="K338" s="198"/>
      <c r="L338" s="203"/>
      <c r="M338" s="204"/>
      <c r="N338" s="205"/>
      <c r="O338" s="205"/>
      <c r="P338" s="205"/>
      <c r="Q338" s="205"/>
      <c r="R338" s="205"/>
      <c r="S338" s="205"/>
      <c r="T338" s="206"/>
      <c r="AT338" s="207" t="s">
        <v>248</v>
      </c>
      <c r="AU338" s="207" t="s">
        <v>86</v>
      </c>
      <c r="AV338" s="13" t="s">
        <v>86</v>
      </c>
      <c r="AW338" s="13" t="s">
        <v>37</v>
      </c>
      <c r="AX338" s="13" t="s">
        <v>76</v>
      </c>
      <c r="AY338" s="207" t="s">
        <v>237</v>
      </c>
    </row>
    <row r="339" spans="2:51" s="14" customFormat="1" ht="12">
      <c r="B339" s="209"/>
      <c r="C339" s="210"/>
      <c r="D339" s="190" t="s">
        <v>248</v>
      </c>
      <c r="E339" s="211" t="s">
        <v>19</v>
      </c>
      <c r="F339" s="212" t="s">
        <v>586</v>
      </c>
      <c r="G339" s="210"/>
      <c r="H339" s="211" t="s">
        <v>19</v>
      </c>
      <c r="I339" s="213"/>
      <c r="J339" s="210"/>
      <c r="K339" s="210"/>
      <c r="L339" s="214"/>
      <c r="M339" s="215"/>
      <c r="N339" s="216"/>
      <c r="O339" s="216"/>
      <c r="P339" s="216"/>
      <c r="Q339" s="216"/>
      <c r="R339" s="216"/>
      <c r="S339" s="216"/>
      <c r="T339" s="217"/>
      <c r="AT339" s="218" t="s">
        <v>248</v>
      </c>
      <c r="AU339" s="218" t="s">
        <v>86</v>
      </c>
      <c r="AV339" s="14" t="s">
        <v>84</v>
      </c>
      <c r="AW339" s="14" t="s">
        <v>37</v>
      </c>
      <c r="AX339" s="14" t="s">
        <v>76</v>
      </c>
      <c r="AY339" s="218" t="s">
        <v>237</v>
      </c>
    </row>
    <row r="340" spans="2:51" s="13" customFormat="1" ht="12">
      <c r="B340" s="197"/>
      <c r="C340" s="198"/>
      <c r="D340" s="190" t="s">
        <v>248</v>
      </c>
      <c r="E340" s="199" t="s">
        <v>19</v>
      </c>
      <c r="F340" s="200" t="s">
        <v>587</v>
      </c>
      <c r="G340" s="198"/>
      <c r="H340" s="201">
        <v>3.436</v>
      </c>
      <c r="I340" s="202"/>
      <c r="J340" s="198"/>
      <c r="K340" s="198"/>
      <c r="L340" s="203"/>
      <c r="M340" s="204"/>
      <c r="N340" s="205"/>
      <c r="O340" s="205"/>
      <c r="P340" s="205"/>
      <c r="Q340" s="205"/>
      <c r="R340" s="205"/>
      <c r="S340" s="205"/>
      <c r="T340" s="206"/>
      <c r="AT340" s="207" t="s">
        <v>248</v>
      </c>
      <c r="AU340" s="207" t="s">
        <v>86</v>
      </c>
      <c r="AV340" s="13" t="s">
        <v>86</v>
      </c>
      <c r="AW340" s="13" t="s">
        <v>37</v>
      </c>
      <c r="AX340" s="13" t="s">
        <v>76</v>
      </c>
      <c r="AY340" s="207" t="s">
        <v>237</v>
      </c>
    </row>
    <row r="341" spans="2:51" s="16" customFormat="1" ht="12">
      <c r="B341" s="230"/>
      <c r="C341" s="231"/>
      <c r="D341" s="190" t="s">
        <v>248</v>
      </c>
      <c r="E341" s="232" t="s">
        <v>118</v>
      </c>
      <c r="F341" s="233" t="s">
        <v>376</v>
      </c>
      <c r="G341" s="231"/>
      <c r="H341" s="234">
        <v>28.03</v>
      </c>
      <c r="I341" s="235"/>
      <c r="J341" s="231"/>
      <c r="K341" s="231"/>
      <c r="L341" s="236"/>
      <c r="M341" s="237"/>
      <c r="N341" s="238"/>
      <c r="O341" s="238"/>
      <c r="P341" s="238"/>
      <c r="Q341" s="238"/>
      <c r="R341" s="238"/>
      <c r="S341" s="238"/>
      <c r="T341" s="239"/>
      <c r="AT341" s="240" t="s">
        <v>248</v>
      </c>
      <c r="AU341" s="240" t="s">
        <v>86</v>
      </c>
      <c r="AV341" s="16" t="s">
        <v>173</v>
      </c>
      <c r="AW341" s="16" t="s">
        <v>37</v>
      </c>
      <c r="AX341" s="16" t="s">
        <v>84</v>
      </c>
      <c r="AY341" s="240" t="s">
        <v>237</v>
      </c>
    </row>
    <row r="342" spans="1:65" s="2" customFormat="1" ht="16.5" customHeight="1">
      <c r="A342" s="36"/>
      <c r="B342" s="37"/>
      <c r="C342" s="177" t="s">
        <v>588</v>
      </c>
      <c r="D342" s="177" t="s">
        <v>239</v>
      </c>
      <c r="E342" s="178" t="s">
        <v>589</v>
      </c>
      <c r="F342" s="179" t="s">
        <v>590</v>
      </c>
      <c r="G342" s="180" t="s">
        <v>100</v>
      </c>
      <c r="H342" s="181">
        <v>62.069</v>
      </c>
      <c r="I342" s="182"/>
      <c r="J342" s="183">
        <f>ROUND(I342*H342,2)</f>
        <v>0</v>
      </c>
      <c r="K342" s="179" t="s">
        <v>242</v>
      </c>
      <c r="L342" s="41"/>
      <c r="M342" s="184" t="s">
        <v>19</v>
      </c>
      <c r="N342" s="185" t="s">
        <v>47</v>
      </c>
      <c r="O342" s="66"/>
      <c r="P342" s="186">
        <f>O342*H342</f>
        <v>0</v>
      </c>
      <c r="Q342" s="186">
        <v>0</v>
      </c>
      <c r="R342" s="186">
        <f>Q342*H342</f>
        <v>0</v>
      </c>
      <c r="S342" s="186">
        <v>0</v>
      </c>
      <c r="T342" s="187">
        <f>S342*H342</f>
        <v>0</v>
      </c>
      <c r="U342" s="36"/>
      <c r="V342" s="36"/>
      <c r="W342" s="36"/>
      <c r="X342" s="36"/>
      <c r="Y342" s="36"/>
      <c r="Z342" s="36"/>
      <c r="AA342" s="36"/>
      <c r="AB342" s="36"/>
      <c r="AC342" s="36"/>
      <c r="AD342" s="36"/>
      <c r="AE342" s="36"/>
      <c r="AR342" s="188" t="s">
        <v>173</v>
      </c>
      <c r="AT342" s="188" t="s">
        <v>239</v>
      </c>
      <c r="AU342" s="188" t="s">
        <v>86</v>
      </c>
      <c r="AY342" s="19" t="s">
        <v>237</v>
      </c>
      <c r="BE342" s="189">
        <f>IF(N342="základní",J342,0)</f>
        <v>0</v>
      </c>
      <c r="BF342" s="189">
        <f>IF(N342="snížená",J342,0)</f>
        <v>0</v>
      </c>
      <c r="BG342" s="189">
        <f>IF(N342="zákl. přenesená",J342,0)</f>
        <v>0</v>
      </c>
      <c r="BH342" s="189">
        <f>IF(N342="sníž. přenesená",J342,0)</f>
        <v>0</v>
      </c>
      <c r="BI342" s="189">
        <f>IF(N342="nulová",J342,0)</f>
        <v>0</v>
      </c>
      <c r="BJ342" s="19" t="s">
        <v>84</v>
      </c>
      <c r="BK342" s="189">
        <f>ROUND(I342*H342,2)</f>
        <v>0</v>
      </c>
      <c r="BL342" s="19" t="s">
        <v>173</v>
      </c>
      <c r="BM342" s="188" t="s">
        <v>591</v>
      </c>
    </row>
    <row r="343" spans="1:47" s="2" customFormat="1" ht="19.2">
      <c r="A343" s="36"/>
      <c r="B343" s="37"/>
      <c r="C343" s="38"/>
      <c r="D343" s="190" t="s">
        <v>244</v>
      </c>
      <c r="E343" s="38"/>
      <c r="F343" s="191" t="s">
        <v>592</v>
      </c>
      <c r="G343" s="38"/>
      <c r="H343" s="38"/>
      <c r="I343" s="192"/>
      <c r="J343" s="38"/>
      <c r="K343" s="38"/>
      <c r="L343" s="41"/>
      <c r="M343" s="193"/>
      <c r="N343" s="194"/>
      <c r="O343" s="66"/>
      <c r="P343" s="66"/>
      <c r="Q343" s="66"/>
      <c r="R343" s="66"/>
      <c r="S343" s="66"/>
      <c r="T343" s="67"/>
      <c r="U343" s="36"/>
      <c r="V343" s="36"/>
      <c r="W343" s="36"/>
      <c r="X343" s="36"/>
      <c r="Y343" s="36"/>
      <c r="Z343" s="36"/>
      <c r="AA343" s="36"/>
      <c r="AB343" s="36"/>
      <c r="AC343" s="36"/>
      <c r="AD343" s="36"/>
      <c r="AE343" s="36"/>
      <c r="AT343" s="19" t="s">
        <v>244</v>
      </c>
      <c r="AU343" s="19" t="s">
        <v>86</v>
      </c>
    </row>
    <row r="344" spans="1:47" s="2" customFormat="1" ht="12">
      <c r="A344" s="36"/>
      <c r="B344" s="37"/>
      <c r="C344" s="38"/>
      <c r="D344" s="195" t="s">
        <v>246</v>
      </c>
      <c r="E344" s="38"/>
      <c r="F344" s="196" t="s">
        <v>593</v>
      </c>
      <c r="G344" s="38"/>
      <c r="H344" s="38"/>
      <c r="I344" s="192"/>
      <c r="J344" s="38"/>
      <c r="K344" s="38"/>
      <c r="L344" s="41"/>
      <c r="M344" s="193"/>
      <c r="N344" s="194"/>
      <c r="O344" s="66"/>
      <c r="P344" s="66"/>
      <c r="Q344" s="66"/>
      <c r="R344" s="66"/>
      <c r="S344" s="66"/>
      <c r="T344" s="67"/>
      <c r="U344" s="36"/>
      <c r="V344" s="36"/>
      <c r="W344" s="36"/>
      <c r="X344" s="36"/>
      <c r="Y344" s="36"/>
      <c r="Z344" s="36"/>
      <c r="AA344" s="36"/>
      <c r="AB344" s="36"/>
      <c r="AC344" s="36"/>
      <c r="AD344" s="36"/>
      <c r="AE344" s="36"/>
      <c r="AT344" s="19" t="s">
        <v>246</v>
      </c>
      <c r="AU344" s="19" t="s">
        <v>86</v>
      </c>
    </row>
    <row r="345" spans="2:51" s="13" customFormat="1" ht="12">
      <c r="B345" s="197"/>
      <c r="C345" s="198"/>
      <c r="D345" s="190" t="s">
        <v>248</v>
      </c>
      <c r="E345" s="199" t="s">
        <v>19</v>
      </c>
      <c r="F345" s="200" t="s">
        <v>594</v>
      </c>
      <c r="G345" s="198"/>
      <c r="H345" s="201">
        <v>62.069</v>
      </c>
      <c r="I345" s="202"/>
      <c r="J345" s="198"/>
      <c r="K345" s="198"/>
      <c r="L345" s="203"/>
      <c r="M345" s="204"/>
      <c r="N345" s="205"/>
      <c r="O345" s="205"/>
      <c r="P345" s="205"/>
      <c r="Q345" s="205"/>
      <c r="R345" s="205"/>
      <c r="S345" s="205"/>
      <c r="T345" s="206"/>
      <c r="AT345" s="207" t="s">
        <v>248</v>
      </c>
      <c r="AU345" s="207" t="s">
        <v>86</v>
      </c>
      <c r="AV345" s="13" t="s">
        <v>86</v>
      </c>
      <c r="AW345" s="13" t="s">
        <v>37</v>
      </c>
      <c r="AX345" s="13" t="s">
        <v>84</v>
      </c>
      <c r="AY345" s="207" t="s">
        <v>237</v>
      </c>
    </row>
    <row r="346" spans="1:65" s="2" customFormat="1" ht="16.5" customHeight="1">
      <c r="A346" s="36"/>
      <c r="B346" s="37"/>
      <c r="C346" s="177" t="s">
        <v>595</v>
      </c>
      <c r="D346" s="177" t="s">
        <v>239</v>
      </c>
      <c r="E346" s="178" t="s">
        <v>596</v>
      </c>
      <c r="F346" s="179" t="s">
        <v>597</v>
      </c>
      <c r="G346" s="180" t="s">
        <v>120</v>
      </c>
      <c r="H346" s="181">
        <v>200.513</v>
      </c>
      <c r="I346" s="182"/>
      <c r="J346" s="183">
        <f>ROUND(I346*H346,2)</f>
        <v>0</v>
      </c>
      <c r="K346" s="179" t="s">
        <v>242</v>
      </c>
      <c r="L346" s="41"/>
      <c r="M346" s="184" t="s">
        <v>19</v>
      </c>
      <c r="N346" s="185" t="s">
        <v>47</v>
      </c>
      <c r="O346" s="66"/>
      <c r="P346" s="186">
        <f>O346*H346</f>
        <v>0</v>
      </c>
      <c r="Q346" s="186">
        <v>0</v>
      </c>
      <c r="R346" s="186">
        <f>Q346*H346</f>
        <v>0</v>
      </c>
      <c r="S346" s="186">
        <v>0</v>
      </c>
      <c r="T346" s="187">
        <f>S346*H346</f>
        <v>0</v>
      </c>
      <c r="U346" s="36"/>
      <c r="V346" s="36"/>
      <c r="W346" s="36"/>
      <c r="X346" s="36"/>
      <c r="Y346" s="36"/>
      <c r="Z346" s="36"/>
      <c r="AA346" s="36"/>
      <c r="AB346" s="36"/>
      <c r="AC346" s="36"/>
      <c r="AD346" s="36"/>
      <c r="AE346" s="36"/>
      <c r="AR346" s="188" t="s">
        <v>173</v>
      </c>
      <c r="AT346" s="188" t="s">
        <v>239</v>
      </c>
      <c r="AU346" s="188" t="s">
        <v>86</v>
      </c>
      <c r="AY346" s="19" t="s">
        <v>237</v>
      </c>
      <c r="BE346" s="189">
        <f>IF(N346="základní",J346,0)</f>
        <v>0</v>
      </c>
      <c r="BF346" s="189">
        <f>IF(N346="snížená",J346,0)</f>
        <v>0</v>
      </c>
      <c r="BG346" s="189">
        <f>IF(N346="zákl. přenesená",J346,0)</f>
        <v>0</v>
      </c>
      <c r="BH346" s="189">
        <f>IF(N346="sníž. přenesená",J346,0)</f>
        <v>0</v>
      </c>
      <c r="BI346" s="189">
        <f>IF(N346="nulová",J346,0)</f>
        <v>0</v>
      </c>
      <c r="BJ346" s="19" t="s">
        <v>84</v>
      </c>
      <c r="BK346" s="189">
        <f>ROUND(I346*H346,2)</f>
        <v>0</v>
      </c>
      <c r="BL346" s="19" t="s">
        <v>173</v>
      </c>
      <c r="BM346" s="188" t="s">
        <v>598</v>
      </c>
    </row>
    <row r="347" spans="1:47" s="2" customFormat="1" ht="12">
      <c r="A347" s="36"/>
      <c r="B347" s="37"/>
      <c r="C347" s="38"/>
      <c r="D347" s="190" t="s">
        <v>244</v>
      </c>
      <c r="E347" s="38"/>
      <c r="F347" s="191" t="s">
        <v>599</v>
      </c>
      <c r="G347" s="38"/>
      <c r="H347" s="38"/>
      <c r="I347" s="192"/>
      <c r="J347" s="38"/>
      <c r="K347" s="38"/>
      <c r="L347" s="41"/>
      <c r="M347" s="193"/>
      <c r="N347" s="194"/>
      <c r="O347" s="66"/>
      <c r="P347" s="66"/>
      <c r="Q347" s="66"/>
      <c r="R347" s="66"/>
      <c r="S347" s="66"/>
      <c r="T347" s="67"/>
      <c r="U347" s="36"/>
      <c r="V347" s="36"/>
      <c r="W347" s="36"/>
      <c r="X347" s="36"/>
      <c r="Y347" s="36"/>
      <c r="Z347" s="36"/>
      <c r="AA347" s="36"/>
      <c r="AB347" s="36"/>
      <c r="AC347" s="36"/>
      <c r="AD347" s="36"/>
      <c r="AE347" s="36"/>
      <c r="AT347" s="19" t="s">
        <v>244</v>
      </c>
      <c r="AU347" s="19" t="s">
        <v>86</v>
      </c>
    </row>
    <row r="348" spans="1:47" s="2" customFormat="1" ht="12">
      <c r="A348" s="36"/>
      <c r="B348" s="37"/>
      <c r="C348" s="38"/>
      <c r="D348" s="195" t="s">
        <v>246</v>
      </c>
      <c r="E348" s="38"/>
      <c r="F348" s="196" t="s">
        <v>600</v>
      </c>
      <c r="G348" s="38"/>
      <c r="H348" s="38"/>
      <c r="I348" s="192"/>
      <c r="J348" s="38"/>
      <c r="K348" s="38"/>
      <c r="L348" s="41"/>
      <c r="M348" s="193"/>
      <c r="N348" s="194"/>
      <c r="O348" s="66"/>
      <c r="P348" s="66"/>
      <c r="Q348" s="66"/>
      <c r="R348" s="66"/>
      <c r="S348" s="66"/>
      <c r="T348" s="67"/>
      <c r="U348" s="36"/>
      <c r="V348" s="36"/>
      <c r="W348" s="36"/>
      <c r="X348" s="36"/>
      <c r="Y348" s="36"/>
      <c r="Z348" s="36"/>
      <c r="AA348" s="36"/>
      <c r="AB348" s="36"/>
      <c r="AC348" s="36"/>
      <c r="AD348" s="36"/>
      <c r="AE348" s="36"/>
      <c r="AT348" s="19" t="s">
        <v>246</v>
      </c>
      <c r="AU348" s="19" t="s">
        <v>86</v>
      </c>
    </row>
    <row r="349" spans="2:51" s="13" customFormat="1" ht="12">
      <c r="B349" s="197"/>
      <c r="C349" s="198"/>
      <c r="D349" s="190" t="s">
        <v>248</v>
      </c>
      <c r="E349" s="199" t="s">
        <v>19</v>
      </c>
      <c r="F349" s="200" t="s">
        <v>601</v>
      </c>
      <c r="G349" s="198"/>
      <c r="H349" s="201">
        <v>42.492</v>
      </c>
      <c r="I349" s="202"/>
      <c r="J349" s="198"/>
      <c r="K349" s="198"/>
      <c r="L349" s="203"/>
      <c r="M349" s="204"/>
      <c r="N349" s="205"/>
      <c r="O349" s="205"/>
      <c r="P349" s="205"/>
      <c r="Q349" s="205"/>
      <c r="R349" s="205"/>
      <c r="S349" s="205"/>
      <c r="T349" s="206"/>
      <c r="AT349" s="207" t="s">
        <v>248</v>
      </c>
      <c r="AU349" s="207" t="s">
        <v>86</v>
      </c>
      <c r="AV349" s="13" t="s">
        <v>86</v>
      </c>
      <c r="AW349" s="13" t="s">
        <v>37</v>
      </c>
      <c r="AX349" s="13" t="s">
        <v>76</v>
      </c>
      <c r="AY349" s="207" t="s">
        <v>237</v>
      </c>
    </row>
    <row r="350" spans="2:51" s="13" customFormat="1" ht="12">
      <c r="B350" s="197"/>
      <c r="C350" s="198"/>
      <c r="D350" s="190" t="s">
        <v>248</v>
      </c>
      <c r="E350" s="199" t="s">
        <v>19</v>
      </c>
      <c r="F350" s="200" t="s">
        <v>602</v>
      </c>
      <c r="G350" s="198"/>
      <c r="H350" s="201">
        <v>33.068</v>
      </c>
      <c r="I350" s="202"/>
      <c r="J350" s="198"/>
      <c r="K350" s="198"/>
      <c r="L350" s="203"/>
      <c r="M350" s="204"/>
      <c r="N350" s="205"/>
      <c r="O350" s="205"/>
      <c r="P350" s="205"/>
      <c r="Q350" s="205"/>
      <c r="R350" s="205"/>
      <c r="S350" s="205"/>
      <c r="T350" s="206"/>
      <c r="AT350" s="207" t="s">
        <v>248</v>
      </c>
      <c r="AU350" s="207" t="s">
        <v>86</v>
      </c>
      <c r="AV350" s="13" t="s">
        <v>86</v>
      </c>
      <c r="AW350" s="13" t="s">
        <v>37</v>
      </c>
      <c r="AX350" s="13" t="s">
        <v>76</v>
      </c>
      <c r="AY350" s="207" t="s">
        <v>237</v>
      </c>
    </row>
    <row r="351" spans="2:51" s="13" customFormat="1" ht="12">
      <c r="B351" s="197"/>
      <c r="C351" s="198"/>
      <c r="D351" s="190" t="s">
        <v>248</v>
      </c>
      <c r="E351" s="199" t="s">
        <v>19</v>
      </c>
      <c r="F351" s="200" t="s">
        <v>603</v>
      </c>
      <c r="G351" s="198"/>
      <c r="H351" s="201">
        <v>28.03</v>
      </c>
      <c r="I351" s="202"/>
      <c r="J351" s="198"/>
      <c r="K351" s="198"/>
      <c r="L351" s="203"/>
      <c r="M351" s="204"/>
      <c r="N351" s="205"/>
      <c r="O351" s="205"/>
      <c r="P351" s="205"/>
      <c r="Q351" s="205"/>
      <c r="R351" s="205"/>
      <c r="S351" s="205"/>
      <c r="T351" s="206"/>
      <c r="AT351" s="207" t="s">
        <v>248</v>
      </c>
      <c r="AU351" s="207" t="s">
        <v>86</v>
      </c>
      <c r="AV351" s="13" t="s">
        <v>86</v>
      </c>
      <c r="AW351" s="13" t="s">
        <v>37</v>
      </c>
      <c r="AX351" s="13" t="s">
        <v>76</v>
      </c>
      <c r="AY351" s="207" t="s">
        <v>237</v>
      </c>
    </row>
    <row r="352" spans="2:51" s="13" customFormat="1" ht="12">
      <c r="B352" s="197"/>
      <c r="C352" s="198"/>
      <c r="D352" s="190" t="s">
        <v>248</v>
      </c>
      <c r="E352" s="199" t="s">
        <v>19</v>
      </c>
      <c r="F352" s="200" t="s">
        <v>604</v>
      </c>
      <c r="G352" s="198"/>
      <c r="H352" s="201">
        <v>92.675</v>
      </c>
      <c r="I352" s="202"/>
      <c r="J352" s="198"/>
      <c r="K352" s="198"/>
      <c r="L352" s="203"/>
      <c r="M352" s="204"/>
      <c r="N352" s="205"/>
      <c r="O352" s="205"/>
      <c r="P352" s="205"/>
      <c r="Q352" s="205"/>
      <c r="R352" s="205"/>
      <c r="S352" s="205"/>
      <c r="T352" s="206"/>
      <c r="AT352" s="207" t="s">
        <v>248</v>
      </c>
      <c r="AU352" s="207" t="s">
        <v>86</v>
      </c>
      <c r="AV352" s="13" t="s">
        <v>86</v>
      </c>
      <c r="AW352" s="13" t="s">
        <v>37</v>
      </c>
      <c r="AX352" s="13" t="s">
        <v>76</v>
      </c>
      <c r="AY352" s="207" t="s">
        <v>237</v>
      </c>
    </row>
    <row r="353" spans="2:51" s="13" customFormat="1" ht="12">
      <c r="B353" s="197"/>
      <c r="C353" s="198"/>
      <c r="D353" s="190" t="s">
        <v>248</v>
      </c>
      <c r="E353" s="199" t="s">
        <v>19</v>
      </c>
      <c r="F353" s="200" t="s">
        <v>605</v>
      </c>
      <c r="G353" s="198"/>
      <c r="H353" s="201">
        <v>4.248</v>
      </c>
      <c r="I353" s="202"/>
      <c r="J353" s="198"/>
      <c r="K353" s="198"/>
      <c r="L353" s="203"/>
      <c r="M353" s="204"/>
      <c r="N353" s="205"/>
      <c r="O353" s="205"/>
      <c r="P353" s="205"/>
      <c r="Q353" s="205"/>
      <c r="R353" s="205"/>
      <c r="S353" s="205"/>
      <c r="T353" s="206"/>
      <c r="AT353" s="207" t="s">
        <v>248</v>
      </c>
      <c r="AU353" s="207" t="s">
        <v>86</v>
      </c>
      <c r="AV353" s="13" t="s">
        <v>86</v>
      </c>
      <c r="AW353" s="13" t="s">
        <v>37</v>
      </c>
      <c r="AX353" s="13" t="s">
        <v>76</v>
      </c>
      <c r="AY353" s="207" t="s">
        <v>237</v>
      </c>
    </row>
    <row r="354" spans="2:51" s="16" customFormat="1" ht="12">
      <c r="B354" s="230"/>
      <c r="C354" s="231"/>
      <c r="D354" s="190" t="s">
        <v>248</v>
      </c>
      <c r="E354" s="232" t="s">
        <v>19</v>
      </c>
      <c r="F354" s="233" t="s">
        <v>376</v>
      </c>
      <c r="G354" s="231"/>
      <c r="H354" s="234">
        <v>200.513</v>
      </c>
      <c r="I354" s="235"/>
      <c r="J354" s="231"/>
      <c r="K354" s="231"/>
      <c r="L354" s="236"/>
      <c r="M354" s="237"/>
      <c r="N354" s="238"/>
      <c r="O354" s="238"/>
      <c r="P354" s="238"/>
      <c r="Q354" s="238"/>
      <c r="R354" s="238"/>
      <c r="S354" s="238"/>
      <c r="T354" s="239"/>
      <c r="AT354" s="240" t="s">
        <v>248</v>
      </c>
      <c r="AU354" s="240" t="s">
        <v>86</v>
      </c>
      <c r="AV354" s="16" t="s">
        <v>173</v>
      </c>
      <c r="AW354" s="16" t="s">
        <v>37</v>
      </c>
      <c r="AX354" s="16" t="s">
        <v>84</v>
      </c>
      <c r="AY354" s="240" t="s">
        <v>237</v>
      </c>
    </row>
    <row r="355" spans="1:65" s="2" customFormat="1" ht="16.5" customHeight="1">
      <c r="A355" s="36"/>
      <c r="B355" s="37"/>
      <c r="C355" s="177" t="s">
        <v>606</v>
      </c>
      <c r="D355" s="177" t="s">
        <v>239</v>
      </c>
      <c r="E355" s="178" t="s">
        <v>607</v>
      </c>
      <c r="F355" s="179" t="s">
        <v>608</v>
      </c>
      <c r="G355" s="180" t="s">
        <v>120</v>
      </c>
      <c r="H355" s="181">
        <v>62.44</v>
      </c>
      <c r="I355" s="182"/>
      <c r="J355" s="183">
        <f>ROUND(I355*H355,2)</f>
        <v>0</v>
      </c>
      <c r="K355" s="179" t="s">
        <v>242</v>
      </c>
      <c r="L355" s="41"/>
      <c r="M355" s="184" t="s">
        <v>19</v>
      </c>
      <c r="N355" s="185" t="s">
        <v>47</v>
      </c>
      <c r="O355" s="66"/>
      <c r="P355" s="186">
        <f>O355*H355</f>
        <v>0</v>
      </c>
      <c r="Q355" s="186">
        <v>0</v>
      </c>
      <c r="R355" s="186">
        <f>Q355*H355</f>
        <v>0</v>
      </c>
      <c r="S355" s="186">
        <v>0</v>
      </c>
      <c r="T355" s="187">
        <f>S355*H355</f>
        <v>0</v>
      </c>
      <c r="U355" s="36"/>
      <c r="V355" s="36"/>
      <c r="W355" s="36"/>
      <c r="X355" s="36"/>
      <c r="Y355" s="36"/>
      <c r="Z355" s="36"/>
      <c r="AA355" s="36"/>
      <c r="AB355" s="36"/>
      <c r="AC355" s="36"/>
      <c r="AD355" s="36"/>
      <c r="AE355" s="36"/>
      <c r="AR355" s="188" t="s">
        <v>173</v>
      </c>
      <c r="AT355" s="188" t="s">
        <v>239</v>
      </c>
      <c r="AU355" s="188" t="s">
        <v>86</v>
      </c>
      <c r="AY355" s="19" t="s">
        <v>237</v>
      </c>
      <c r="BE355" s="189">
        <f>IF(N355="základní",J355,0)</f>
        <v>0</v>
      </c>
      <c r="BF355" s="189">
        <f>IF(N355="snížená",J355,0)</f>
        <v>0</v>
      </c>
      <c r="BG355" s="189">
        <f>IF(N355="zákl. přenesená",J355,0)</f>
        <v>0</v>
      </c>
      <c r="BH355" s="189">
        <f>IF(N355="sníž. přenesená",J355,0)</f>
        <v>0</v>
      </c>
      <c r="BI355" s="189">
        <f>IF(N355="nulová",J355,0)</f>
        <v>0</v>
      </c>
      <c r="BJ355" s="19" t="s">
        <v>84</v>
      </c>
      <c r="BK355" s="189">
        <f>ROUND(I355*H355,2)</f>
        <v>0</v>
      </c>
      <c r="BL355" s="19" t="s">
        <v>173</v>
      </c>
      <c r="BM355" s="188" t="s">
        <v>609</v>
      </c>
    </row>
    <row r="356" spans="1:47" s="2" customFormat="1" ht="19.2">
      <c r="A356" s="36"/>
      <c r="B356" s="37"/>
      <c r="C356" s="38"/>
      <c r="D356" s="190" t="s">
        <v>244</v>
      </c>
      <c r="E356" s="38"/>
      <c r="F356" s="191" t="s">
        <v>610</v>
      </c>
      <c r="G356" s="38"/>
      <c r="H356" s="38"/>
      <c r="I356" s="192"/>
      <c r="J356" s="38"/>
      <c r="K356" s="38"/>
      <c r="L356" s="41"/>
      <c r="M356" s="193"/>
      <c r="N356" s="194"/>
      <c r="O356" s="66"/>
      <c r="P356" s="66"/>
      <c r="Q356" s="66"/>
      <c r="R356" s="66"/>
      <c r="S356" s="66"/>
      <c r="T356" s="67"/>
      <c r="U356" s="36"/>
      <c r="V356" s="36"/>
      <c r="W356" s="36"/>
      <c r="X356" s="36"/>
      <c r="Y356" s="36"/>
      <c r="Z356" s="36"/>
      <c r="AA356" s="36"/>
      <c r="AB356" s="36"/>
      <c r="AC356" s="36"/>
      <c r="AD356" s="36"/>
      <c r="AE356" s="36"/>
      <c r="AT356" s="19" t="s">
        <v>244</v>
      </c>
      <c r="AU356" s="19" t="s">
        <v>86</v>
      </c>
    </row>
    <row r="357" spans="1:47" s="2" customFormat="1" ht="12">
      <c r="A357" s="36"/>
      <c r="B357" s="37"/>
      <c r="C357" s="38"/>
      <c r="D357" s="195" t="s">
        <v>246</v>
      </c>
      <c r="E357" s="38"/>
      <c r="F357" s="196" t="s">
        <v>611</v>
      </c>
      <c r="G357" s="38"/>
      <c r="H357" s="38"/>
      <c r="I357" s="192"/>
      <c r="J357" s="38"/>
      <c r="K357" s="38"/>
      <c r="L357" s="41"/>
      <c r="M357" s="193"/>
      <c r="N357" s="194"/>
      <c r="O357" s="66"/>
      <c r="P357" s="66"/>
      <c r="Q357" s="66"/>
      <c r="R357" s="66"/>
      <c r="S357" s="66"/>
      <c r="T357" s="67"/>
      <c r="U357" s="36"/>
      <c r="V357" s="36"/>
      <c r="W357" s="36"/>
      <c r="X357" s="36"/>
      <c r="Y357" s="36"/>
      <c r="Z357" s="36"/>
      <c r="AA357" s="36"/>
      <c r="AB357" s="36"/>
      <c r="AC357" s="36"/>
      <c r="AD357" s="36"/>
      <c r="AE357" s="36"/>
      <c r="AT357" s="19" t="s">
        <v>246</v>
      </c>
      <c r="AU357" s="19" t="s">
        <v>86</v>
      </c>
    </row>
    <row r="358" spans="1:47" s="2" customFormat="1" ht="19.2">
      <c r="A358" s="36"/>
      <c r="B358" s="37"/>
      <c r="C358" s="38"/>
      <c r="D358" s="190" t="s">
        <v>255</v>
      </c>
      <c r="E358" s="38"/>
      <c r="F358" s="208" t="s">
        <v>612</v>
      </c>
      <c r="G358" s="38"/>
      <c r="H358" s="38"/>
      <c r="I358" s="192"/>
      <c r="J358" s="38"/>
      <c r="K358" s="38"/>
      <c r="L358" s="41"/>
      <c r="M358" s="193"/>
      <c r="N358" s="194"/>
      <c r="O358" s="66"/>
      <c r="P358" s="66"/>
      <c r="Q358" s="66"/>
      <c r="R358" s="66"/>
      <c r="S358" s="66"/>
      <c r="T358" s="67"/>
      <c r="U358" s="36"/>
      <c r="V358" s="36"/>
      <c r="W358" s="36"/>
      <c r="X358" s="36"/>
      <c r="Y358" s="36"/>
      <c r="Z358" s="36"/>
      <c r="AA358" s="36"/>
      <c r="AB358" s="36"/>
      <c r="AC358" s="36"/>
      <c r="AD358" s="36"/>
      <c r="AE358" s="36"/>
      <c r="AT358" s="19" t="s">
        <v>255</v>
      </c>
      <c r="AU358" s="19" t="s">
        <v>86</v>
      </c>
    </row>
    <row r="359" spans="2:51" s="14" customFormat="1" ht="12">
      <c r="B359" s="209"/>
      <c r="C359" s="210"/>
      <c r="D359" s="190" t="s">
        <v>248</v>
      </c>
      <c r="E359" s="211" t="s">
        <v>19</v>
      </c>
      <c r="F359" s="212" t="s">
        <v>308</v>
      </c>
      <c r="G359" s="210"/>
      <c r="H359" s="211" t="s">
        <v>19</v>
      </c>
      <c r="I359" s="213"/>
      <c r="J359" s="210"/>
      <c r="K359" s="210"/>
      <c r="L359" s="214"/>
      <c r="M359" s="215"/>
      <c r="N359" s="216"/>
      <c r="O359" s="216"/>
      <c r="P359" s="216"/>
      <c r="Q359" s="216"/>
      <c r="R359" s="216"/>
      <c r="S359" s="216"/>
      <c r="T359" s="217"/>
      <c r="AT359" s="218" t="s">
        <v>248</v>
      </c>
      <c r="AU359" s="218" t="s">
        <v>86</v>
      </c>
      <c r="AV359" s="14" t="s">
        <v>84</v>
      </c>
      <c r="AW359" s="14" t="s">
        <v>37</v>
      </c>
      <c r="AX359" s="14" t="s">
        <v>76</v>
      </c>
      <c r="AY359" s="218" t="s">
        <v>237</v>
      </c>
    </row>
    <row r="360" spans="2:51" s="14" customFormat="1" ht="12">
      <c r="B360" s="209"/>
      <c r="C360" s="210"/>
      <c r="D360" s="190" t="s">
        <v>248</v>
      </c>
      <c r="E360" s="211" t="s">
        <v>19</v>
      </c>
      <c r="F360" s="212" t="s">
        <v>613</v>
      </c>
      <c r="G360" s="210"/>
      <c r="H360" s="211" t="s">
        <v>19</v>
      </c>
      <c r="I360" s="213"/>
      <c r="J360" s="210"/>
      <c r="K360" s="210"/>
      <c r="L360" s="214"/>
      <c r="M360" s="215"/>
      <c r="N360" s="216"/>
      <c r="O360" s="216"/>
      <c r="P360" s="216"/>
      <c r="Q360" s="216"/>
      <c r="R360" s="216"/>
      <c r="S360" s="216"/>
      <c r="T360" s="217"/>
      <c r="AT360" s="218" t="s">
        <v>248</v>
      </c>
      <c r="AU360" s="218" t="s">
        <v>86</v>
      </c>
      <c r="AV360" s="14" t="s">
        <v>84</v>
      </c>
      <c r="AW360" s="14" t="s">
        <v>37</v>
      </c>
      <c r="AX360" s="14" t="s">
        <v>76</v>
      </c>
      <c r="AY360" s="218" t="s">
        <v>237</v>
      </c>
    </row>
    <row r="361" spans="2:51" s="13" customFormat="1" ht="12">
      <c r="B361" s="197"/>
      <c r="C361" s="198"/>
      <c r="D361" s="190" t="s">
        <v>248</v>
      </c>
      <c r="E361" s="199" t="s">
        <v>19</v>
      </c>
      <c r="F361" s="200" t="s">
        <v>614</v>
      </c>
      <c r="G361" s="198"/>
      <c r="H361" s="201">
        <v>34.51</v>
      </c>
      <c r="I361" s="202"/>
      <c r="J361" s="198"/>
      <c r="K361" s="198"/>
      <c r="L361" s="203"/>
      <c r="M361" s="204"/>
      <c r="N361" s="205"/>
      <c r="O361" s="205"/>
      <c r="P361" s="205"/>
      <c r="Q361" s="205"/>
      <c r="R361" s="205"/>
      <c r="S361" s="205"/>
      <c r="T361" s="206"/>
      <c r="AT361" s="207" t="s">
        <v>248</v>
      </c>
      <c r="AU361" s="207" t="s">
        <v>86</v>
      </c>
      <c r="AV361" s="13" t="s">
        <v>86</v>
      </c>
      <c r="AW361" s="13" t="s">
        <v>37</v>
      </c>
      <c r="AX361" s="13" t="s">
        <v>76</v>
      </c>
      <c r="AY361" s="207" t="s">
        <v>237</v>
      </c>
    </row>
    <row r="362" spans="2:51" s="14" customFormat="1" ht="12">
      <c r="B362" s="209"/>
      <c r="C362" s="210"/>
      <c r="D362" s="190" t="s">
        <v>248</v>
      </c>
      <c r="E362" s="211" t="s">
        <v>19</v>
      </c>
      <c r="F362" s="212" t="s">
        <v>615</v>
      </c>
      <c r="G362" s="210"/>
      <c r="H362" s="211" t="s">
        <v>19</v>
      </c>
      <c r="I362" s="213"/>
      <c r="J362" s="210"/>
      <c r="K362" s="210"/>
      <c r="L362" s="214"/>
      <c r="M362" s="215"/>
      <c r="N362" s="216"/>
      <c r="O362" s="216"/>
      <c r="P362" s="216"/>
      <c r="Q362" s="216"/>
      <c r="R362" s="216"/>
      <c r="S362" s="216"/>
      <c r="T362" s="217"/>
      <c r="AT362" s="218" t="s">
        <v>248</v>
      </c>
      <c r="AU362" s="218" t="s">
        <v>86</v>
      </c>
      <c r="AV362" s="14" t="s">
        <v>84</v>
      </c>
      <c r="AW362" s="14" t="s">
        <v>37</v>
      </c>
      <c r="AX362" s="14" t="s">
        <v>76</v>
      </c>
      <c r="AY362" s="218" t="s">
        <v>237</v>
      </c>
    </row>
    <row r="363" spans="2:51" s="13" customFormat="1" ht="12">
      <c r="B363" s="197"/>
      <c r="C363" s="198"/>
      <c r="D363" s="190" t="s">
        <v>248</v>
      </c>
      <c r="E363" s="199" t="s">
        <v>19</v>
      </c>
      <c r="F363" s="200" t="s">
        <v>616</v>
      </c>
      <c r="G363" s="198"/>
      <c r="H363" s="201">
        <v>6.75</v>
      </c>
      <c r="I363" s="202"/>
      <c r="J363" s="198"/>
      <c r="K363" s="198"/>
      <c r="L363" s="203"/>
      <c r="M363" s="204"/>
      <c r="N363" s="205"/>
      <c r="O363" s="205"/>
      <c r="P363" s="205"/>
      <c r="Q363" s="205"/>
      <c r="R363" s="205"/>
      <c r="S363" s="205"/>
      <c r="T363" s="206"/>
      <c r="AT363" s="207" t="s">
        <v>248</v>
      </c>
      <c r="AU363" s="207" t="s">
        <v>86</v>
      </c>
      <c r="AV363" s="13" t="s">
        <v>86</v>
      </c>
      <c r="AW363" s="13" t="s">
        <v>37</v>
      </c>
      <c r="AX363" s="13" t="s">
        <v>76</v>
      </c>
      <c r="AY363" s="207" t="s">
        <v>237</v>
      </c>
    </row>
    <row r="364" spans="2:51" s="14" customFormat="1" ht="12">
      <c r="B364" s="209"/>
      <c r="C364" s="210"/>
      <c r="D364" s="190" t="s">
        <v>248</v>
      </c>
      <c r="E364" s="211" t="s">
        <v>19</v>
      </c>
      <c r="F364" s="212" t="s">
        <v>617</v>
      </c>
      <c r="G364" s="210"/>
      <c r="H364" s="211" t="s">
        <v>19</v>
      </c>
      <c r="I364" s="213"/>
      <c r="J364" s="210"/>
      <c r="K364" s="210"/>
      <c r="L364" s="214"/>
      <c r="M364" s="215"/>
      <c r="N364" s="216"/>
      <c r="O364" s="216"/>
      <c r="P364" s="216"/>
      <c r="Q364" s="216"/>
      <c r="R364" s="216"/>
      <c r="S364" s="216"/>
      <c r="T364" s="217"/>
      <c r="AT364" s="218" t="s">
        <v>248</v>
      </c>
      <c r="AU364" s="218" t="s">
        <v>86</v>
      </c>
      <c r="AV364" s="14" t="s">
        <v>84</v>
      </c>
      <c r="AW364" s="14" t="s">
        <v>37</v>
      </c>
      <c r="AX364" s="14" t="s">
        <v>76</v>
      </c>
      <c r="AY364" s="218" t="s">
        <v>237</v>
      </c>
    </row>
    <row r="365" spans="2:51" s="13" customFormat="1" ht="12">
      <c r="B365" s="197"/>
      <c r="C365" s="198"/>
      <c r="D365" s="190" t="s">
        <v>248</v>
      </c>
      <c r="E365" s="199" t="s">
        <v>19</v>
      </c>
      <c r="F365" s="200" t="s">
        <v>618</v>
      </c>
      <c r="G365" s="198"/>
      <c r="H365" s="201">
        <v>1.6</v>
      </c>
      <c r="I365" s="202"/>
      <c r="J365" s="198"/>
      <c r="K365" s="198"/>
      <c r="L365" s="203"/>
      <c r="M365" s="204"/>
      <c r="N365" s="205"/>
      <c r="O365" s="205"/>
      <c r="P365" s="205"/>
      <c r="Q365" s="205"/>
      <c r="R365" s="205"/>
      <c r="S365" s="205"/>
      <c r="T365" s="206"/>
      <c r="AT365" s="207" t="s">
        <v>248</v>
      </c>
      <c r="AU365" s="207" t="s">
        <v>86</v>
      </c>
      <c r="AV365" s="13" t="s">
        <v>86</v>
      </c>
      <c r="AW365" s="13" t="s">
        <v>37</v>
      </c>
      <c r="AX365" s="13" t="s">
        <v>76</v>
      </c>
      <c r="AY365" s="207" t="s">
        <v>237</v>
      </c>
    </row>
    <row r="366" spans="2:51" s="14" customFormat="1" ht="12">
      <c r="B366" s="209"/>
      <c r="C366" s="210"/>
      <c r="D366" s="190" t="s">
        <v>248</v>
      </c>
      <c r="E366" s="211" t="s">
        <v>19</v>
      </c>
      <c r="F366" s="212" t="s">
        <v>619</v>
      </c>
      <c r="G366" s="210"/>
      <c r="H366" s="211" t="s">
        <v>19</v>
      </c>
      <c r="I366" s="213"/>
      <c r="J366" s="210"/>
      <c r="K366" s="210"/>
      <c r="L366" s="214"/>
      <c r="M366" s="215"/>
      <c r="N366" s="216"/>
      <c r="O366" s="216"/>
      <c r="P366" s="216"/>
      <c r="Q366" s="216"/>
      <c r="R366" s="216"/>
      <c r="S366" s="216"/>
      <c r="T366" s="217"/>
      <c r="AT366" s="218" t="s">
        <v>248</v>
      </c>
      <c r="AU366" s="218" t="s">
        <v>86</v>
      </c>
      <c r="AV366" s="14" t="s">
        <v>84</v>
      </c>
      <c r="AW366" s="14" t="s">
        <v>37</v>
      </c>
      <c r="AX366" s="14" t="s">
        <v>76</v>
      </c>
      <c r="AY366" s="218" t="s">
        <v>237</v>
      </c>
    </row>
    <row r="367" spans="2:51" s="13" customFormat="1" ht="12">
      <c r="B367" s="197"/>
      <c r="C367" s="198"/>
      <c r="D367" s="190" t="s">
        <v>248</v>
      </c>
      <c r="E367" s="199" t="s">
        <v>19</v>
      </c>
      <c r="F367" s="200" t="s">
        <v>620</v>
      </c>
      <c r="G367" s="198"/>
      <c r="H367" s="201">
        <v>5.075</v>
      </c>
      <c r="I367" s="202"/>
      <c r="J367" s="198"/>
      <c r="K367" s="198"/>
      <c r="L367" s="203"/>
      <c r="M367" s="204"/>
      <c r="N367" s="205"/>
      <c r="O367" s="205"/>
      <c r="P367" s="205"/>
      <c r="Q367" s="205"/>
      <c r="R367" s="205"/>
      <c r="S367" s="205"/>
      <c r="T367" s="206"/>
      <c r="AT367" s="207" t="s">
        <v>248</v>
      </c>
      <c r="AU367" s="207" t="s">
        <v>86</v>
      </c>
      <c r="AV367" s="13" t="s">
        <v>86</v>
      </c>
      <c r="AW367" s="13" t="s">
        <v>37</v>
      </c>
      <c r="AX367" s="13" t="s">
        <v>76</v>
      </c>
      <c r="AY367" s="207" t="s">
        <v>237</v>
      </c>
    </row>
    <row r="368" spans="2:51" s="14" customFormat="1" ht="12">
      <c r="B368" s="209"/>
      <c r="C368" s="210"/>
      <c r="D368" s="190" t="s">
        <v>248</v>
      </c>
      <c r="E368" s="211" t="s">
        <v>19</v>
      </c>
      <c r="F368" s="212" t="s">
        <v>621</v>
      </c>
      <c r="G368" s="210"/>
      <c r="H368" s="211" t="s">
        <v>19</v>
      </c>
      <c r="I368" s="213"/>
      <c r="J368" s="210"/>
      <c r="K368" s="210"/>
      <c r="L368" s="214"/>
      <c r="M368" s="215"/>
      <c r="N368" s="216"/>
      <c r="O368" s="216"/>
      <c r="P368" s="216"/>
      <c r="Q368" s="216"/>
      <c r="R368" s="216"/>
      <c r="S368" s="216"/>
      <c r="T368" s="217"/>
      <c r="AT368" s="218" t="s">
        <v>248</v>
      </c>
      <c r="AU368" s="218" t="s">
        <v>86</v>
      </c>
      <c r="AV368" s="14" t="s">
        <v>84</v>
      </c>
      <c r="AW368" s="14" t="s">
        <v>37</v>
      </c>
      <c r="AX368" s="14" t="s">
        <v>76</v>
      </c>
      <c r="AY368" s="218" t="s">
        <v>237</v>
      </c>
    </row>
    <row r="369" spans="2:51" s="13" customFormat="1" ht="12">
      <c r="B369" s="197"/>
      <c r="C369" s="198"/>
      <c r="D369" s="190" t="s">
        <v>248</v>
      </c>
      <c r="E369" s="199" t="s">
        <v>19</v>
      </c>
      <c r="F369" s="200" t="s">
        <v>622</v>
      </c>
      <c r="G369" s="198"/>
      <c r="H369" s="201">
        <v>4.08</v>
      </c>
      <c r="I369" s="202"/>
      <c r="J369" s="198"/>
      <c r="K369" s="198"/>
      <c r="L369" s="203"/>
      <c r="M369" s="204"/>
      <c r="N369" s="205"/>
      <c r="O369" s="205"/>
      <c r="P369" s="205"/>
      <c r="Q369" s="205"/>
      <c r="R369" s="205"/>
      <c r="S369" s="205"/>
      <c r="T369" s="206"/>
      <c r="AT369" s="207" t="s">
        <v>248</v>
      </c>
      <c r="AU369" s="207" t="s">
        <v>86</v>
      </c>
      <c r="AV369" s="13" t="s">
        <v>86</v>
      </c>
      <c r="AW369" s="13" t="s">
        <v>37</v>
      </c>
      <c r="AX369" s="13" t="s">
        <v>76</v>
      </c>
      <c r="AY369" s="207" t="s">
        <v>237</v>
      </c>
    </row>
    <row r="370" spans="2:51" s="13" customFormat="1" ht="12">
      <c r="B370" s="197"/>
      <c r="C370" s="198"/>
      <c r="D370" s="190" t="s">
        <v>248</v>
      </c>
      <c r="E370" s="199" t="s">
        <v>19</v>
      </c>
      <c r="F370" s="200" t="s">
        <v>421</v>
      </c>
      <c r="G370" s="198"/>
      <c r="H370" s="201">
        <v>2</v>
      </c>
      <c r="I370" s="202"/>
      <c r="J370" s="198"/>
      <c r="K370" s="198"/>
      <c r="L370" s="203"/>
      <c r="M370" s="204"/>
      <c r="N370" s="205"/>
      <c r="O370" s="205"/>
      <c r="P370" s="205"/>
      <c r="Q370" s="205"/>
      <c r="R370" s="205"/>
      <c r="S370" s="205"/>
      <c r="T370" s="206"/>
      <c r="AT370" s="207" t="s">
        <v>248</v>
      </c>
      <c r="AU370" s="207" t="s">
        <v>86</v>
      </c>
      <c r="AV370" s="13" t="s">
        <v>86</v>
      </c>
      <c r="AW370" s="13" t="s">
        <v>37</v>
      </c>
      <c r="AX370" s="13" t="s">
        <v>76</v>
      </c>
      <c r="AY370" s="207" t="s">
        <v>237</v>
      </c>
    </row>
    <row r="371" spans="2:51" s="13" customFormat="1" ht="12">
      <c r="B371" s="197"/>
      <c r="C371" s="198"/>
      <c r="D371" s="190" t="s">
        <v>248</v>
      </c>
      <c r="E371" s="199" t="s">
        <v>19</v>
      </c>
      <c r="F371" s="200" t="s">
        <v>623</v>
      </c>
      <c r="G371" s="198"/>
      <c r="H371" s="201">
        <v>8.425</v>
      </c>
      <c r="I371" s="202"/>
      <c r="J371" s="198"/>
      <c r="K371" s="198"/>
      <c r="L371" s="203"/>
      <c r="M371" s="204"/>
      <c r="N371" s="205"/>
      <c r="O371" s="205"/>
      <c r="P371" s="205"/>
      <c r="Q371" s="205"/>
      <c r="R371" s="205"/>
      <c r="S371" s="205"/>
      <c r="T371" s="206"/>
      <c r="AT371" s="207" t="s">
        <v>248</v>
      </c>
      <c r="AU371" s="207" t="s">
        <v>86</v>
      </c>
      <c r="AV371" s="13" t="s">
        <v>86</v>
      </c>
      <c r="AW371" s="13" t="s">
        <v>37</v>
      </c>
      <c r="AX371" s="13" t="s">
        <v>76</v>
      </c>
      <c r="AY371" s="207" t="s">
        <v>237</v>
      </c>
    </row>
    <row r="372" spans="2:51" s="16" customFormat="1" ht="12">
      <c r="B372" s="230"/>
      <c r="C372" s="231"/>
      <c r="D372" s="190" t="s">
        <v>248</v>
      </c>
      <c r="E372" s="232" t="s">
        <v>157</v>
      </c>
      <c r="F372" s="233" t="s">
        <v>376</v>
      </c>
      <c r="G372" s="231"/>
      <c r="H372" s="234">
        <v>62.44</v>
      </c>
      <c r="I372" s="235"/>
      <c r="J372" s="231"/>
      <c r="K372" s="231"/>
      <c r="L372" s="236"/>
      <c r="M372" s="237"/>
      <c r="N372" s="238"/>
      <c r="O372" s="238"/>
      <c r="P372" s="238"/>
      <c r="Q372" s="238"/>
      <c r="R372" s="238"/>
      <c r="S372" s="238"/>
      <c r="T372" s="239"/>
      <c r="AT372" s="240" t="s">
        <v>248</v>
      </c>
      <c r="AU372" s="240" t="s">
        <v>86</v>
      </c>
      <c r="AV372" s="16" t="s">
        <v>173</v>
      </c>
      <c r="AW372" s="16" t="s">
        <v>37</v>
      </c>
      <c r="AX372" s="16" t="s">
        <v>84</v>
      </c>
      <c r="AY372" s="240" t="s">
        <v>237</v>
      </c>
    </row>
    <row r="373" spans="1:65" s="2" customFormat="1" ht="16.5" customHeight="1">
      <c r="A373" s="36"/>
      <c r="B373" s="37"/>
      <c r="C373" s="177" t="s">
        <v>624</v>
      </c>
      <c r="D373" s="177" t="s">
        <v>239</v>
      </c>
      <c r="E373" s="178" t="s">
        <v>625</v>
      </c>
      <c r="F373" s="179" t="s">
        <v>626</v>
      </c>
      <c r="G373" s="180" t="s">
        <v>104</v>
      </c>
      <c r="H373" s="181">
        <v>1</v>
      </c>
      <c r="I373" s="182"/>
      <c r="J373" s="183">
        <f>ROUND(I373*H373,2)</f>
        <v>0</v>
      </c>
      <c r="K373" s="179" t="s">
        <v>242</v>
      </c>
      <c r="L373" s="41"/>
      <c r="M373" s="184" t="s">
        <v>19</v>
      </c>
      <c r="N373" s="185" t="s">
        <v>47</v>
      </c>
      <c r="O373" s="66"/>
      <c r="P373" s="186">
        <f>O373*H373</f>
        <v>0</v>
      </c>
      <c r="Q373" s="186">
        <v>0</v>
      </c>
      <c r="R373" s="186">
        <f>Q373*H373</f>
        <v>0</v>
      </c>
      <c r="S373" s="186">
        <v>0</v>
      </c>
      <c r="T373" s="187">
        <f>S373*H373</f>
        <v>0</v>
      </c>
      <c r="U373" s="36"/>
      <c r="V373" s="36"/>
      <c r="W373" s="36"/>
      <c r="X373" s="36"/>
      <c r="Y373" s="36"/>
      <c r="Z373" s="36"/>
      <c r="AA373" s="36"/>
      <c r="AB373" s="36"/>
      <c r="AC373" s="36"/>
      <c r="AD373" s="36"/>
      <c r="AE373" s="36"/>
      <c r="AR373" s="188" t="s">
        <v>173</v>
      </c>
      <c r="AT373" s="188" t="s">
        <v>239</v>
      </c>
      <c r="AU373" s="188" t="s">
        <v>86</v>
      </c>
      <c r="AY373" s="19" t="s">
        <v>237</v>
      </c>
      <c r="BE373" s="189">
        <f>IF(N373="základní",J373,0)</f>
        <v>0</v>
      </c>
      <c r="BF373" s="189">
        <f>IF(N373="snížená",J373,0)</f>
        <v>0</v>
      </c>
      <c r="BG373" s="189">
        <f>IF(N373="zákl. přenesená",J373,0)</f>
        <v>0</v>
      </c>
      <c r="BH373" s="189">
        <f>IF(N373="sníž. přenesená",J373,0)</f>
        <v>0</v>
      </c>
      <c r="BI373" s="189">
        <f>IF(N373="nulová",J373,0)</f>
        <v>0</v>
      </c>
      <c r="BJ373" s="19" t="s">
        <v>84</v>
      </c>
      <c r="BK373" s="189">
        <f>ROUND(I373*H373,2)</f>
        <v>0</v>
      </c>
      <c r="BL373" s="19" t="s">
        <v>173</v>
      </c>
      <c r="BM373" s="188" t="s">
        <v>627</v>
      </c>
    </row>
    <row r="374" spans="1:47" s="2" customFormat="1" ht="19.2">
      <c r="A374" s="36"/>
      <c r="B374" s="37"/>
      <c r="C374" s="38"/>
      <c r="D374" s="190" t="s">
        <v>244</v>
      </c>
      <c r="E374" s="38"/>
      <c r="F374" s="191" t="s">
        <v>628</v>
      </c>
      <c r="G374" s="38"/>
      <c r="H374" s="38"/>
      <c r="I374" s="192"/>
      <c r="J374" s="38"/>
      <c r="K374" s="38"/>
      <c r="L374" s="41"/>
      <c r="M374" s="193"/>
      <c r="N374" s="194"/>
      <c r="O374" s="66"/>
      <c r="P374" s="66"/>
      <c r="Q374" s="66"/>
      <c r="R374" s="66"/>
      <c r="S374" s="66"/>
      <c r="T374" s="67"/>
      <c r="U374" s="36"/>
      <c r="V374" s="36"/>
      <c r="W374" s="36"/>
      <c r="X374" s="36"/>
      <c r="Y374" s="36"/>
      <c r="Z374" s="36"/>
      <c r="AA374" s="36"/>
      <c r="AB374" s="36"/>
      <c r="AC374" s="36"/>
      <c r="AD374" s="36"/>
      <c r="AE374" s="36"/>
      <c r="AT374" s="19" t="s">
        <v>244</v>
      </c>
      <c r="AU374" s="19" t="s">
        <v>86</v>
      </c>
    </row>
    <row r="375" spans="1:47" s="2" customFormat="1" ht="12">
      <c r="A375" s="36"/>
      <c r="B375" s="37"/>
      <c r="C375" s="38"/>
      <c r="D375" s="195" t="s">
        <v>246</v>
      </c>
      <c r="E375" s="38"/>
      <c r="F375" s="196" t="s">
        <v>629</v>
      </c>
      <c r="G375" s="38"/>
      <c r="H375" s="38"/>
      <c r="I375" s="192"/>
      <c r="J375" s="38"/>
      <c r="K375" s="38"/>
      <c r="L375" s="41"/>
      <c r="M375" s="193"/>
      <c r="N375" s="194"/>
      <c r="O375" s="66"/>
      <c r="P375" s="66"/>
      <c r="Q375" s="66"/>
      <c r="R375" s="66"/>
      <c r="S375" s="66"/>
      <c r="T375" s="67"/>
      <c r="U375" s="36"/>
      <c r="V375" s="36"/>
      <c r="W375" s="36"/>
      <c r="X375" s="36"/>
      <c r="Y375" s="36"/>
      <c r="Z375" s="36"/>
      <c r="AA375" s="36"/>
      <c r="AB375" s="36"/>
      <c r="AC375" s="36"/>
      <c r="AD375" s="36"/>
      <c r="AE375" s="36"/>
      <c r="AT375" s="19" t="s">
        <v>246</v>
      </c>
      <c r="AU375" s="19" t="s">
        <v>86</v>
      </c>
    </row>
    <row r="376" spans="2:51" s="13" customFormat="1" ht="12">
      <c r="B376" s="197"/>
      <c r="C376" s="198"/>
      <c r="D376" s="190" t="s">
        <v>248</v>
      </c>
      <c r="E376" s="199" t="s">
        <v>19</v>
      </c>
      <c r="F376" s="200" t="s">
        <v>109</v>
      </c>
      <c r="G376" s="198"/>
      <c r="H376" s="201">
        <v>1</v>
      </c>
      <c r="I376" s="202"/>
      <c r="J376" s="198"/>
      <c r="K376" s="198"/>
      <c r="L376" s="203"/>
      <c r="M376" s="204"/>
      <c r="N376" s="205"/>
      <c r="O376" s="205"/>
      <c r="P376" s="205"/>
      <c r="Q376" s="205"/>
      <c r="R376" s="205"/>
      <c r="S376" s="205"/>
      <c r="T376" s="206"/>
      <c r="AT376" s="207" t="s">
        <v>248</v>
      </c>
      <c r="AU376" s="207" t="s">
        <v>86</v>
      </c>
      <c r="AV376" s="13" t="s">
        <v>86</v>
      </c>
      <c r="AW376" s="13" t="s">
        <v>37</v>
      </c>
      <c r="AX376" s="13" t="s">
        <v>84</v>
      </c>
      <c r="AY376" s="207" t="s">
        <v>237</v>
      </c>
    </row>
    <row r="377" spans="1:65" s="2" customFormat="1" ht="16.5" customHeight="1">
      <c r="A377" s="36"/>
      <c r="B377" s="37"/>
      <c r="C377" s="177" t="s">
        <v>630</v>
      </c>
      <c r="D377" s="177" t="s">
        <v>239</v>
      </c>
      <c r="E377" s="178" t="s">
        <v>631</v>
      </c>
      <c r="F377" s="179" t="s">
        <v>632</v>
      </c>
      <c r="G377" s="180" t="s">
        <v>104</v>
      </c>
      <c r="H377" s="181">
        <v>3</v>
      </c>
      <c r="I377" s="182"/>
      <c r="J377" s="183">
        <f>ROUND(I377*H377,2)</f>
        <v>0</v>
      </c>
      <c r="K377" s="179" t="s">
        <v>242</v>
      </c>
      <c r="L377" s="41"/>
      <c r="M377" s="184" t="s">
        <v>19</v>
      </c>
      <c r="N377" s="185" t="s">
        <v>47</v>
      </c>
      <c r="O377" s="66"/>
      <c r="P377" s="186">
        <f>O377*H377</f>
        <v>0</v>
      </c>
      <c r="Q377" s="186">
        <v>0</v>
      </c>
      <c r="R377" s="186">
        <f>Q377*H377</f>
        <v>0</v>
      </c>
      <c r="S377" s="186">
        <v>0</v>
      </c>
      <c r="T377" s="187">
        <f>S377*H377</f>
        <v>0</v>
      </c>
      <c r="U377" s="36"/>
      <c r="V377" s="36"/>
      <c r="W377" s="36"/>
      <c r="X377" s="36"/>
      <c r="Y377" s="36"/>
      <c r="Z377" s="36"/>
      <c r="AA377" s="36"/>
      <c r="AB377" s="36"/>
      <c r="AC377" s="36"/>
      <c r="AD377" s="36"/>
      <c r="AE377" s="36"/>
      <c r="AR377" s="188" t="s">
        <v>173</v>
      </c>
      <c r="AT377" s="188" t="s">
        <v>239</v>
      </c>
      <c r="AU377" s="188" t="s">
        <v>86</v>
      </c>
      <c r="AY377" s="19" t="s">
        <v>237</v>
      </c>
      <c r="BE377" s="189">
        <f>IF(N377="základní",J377,0)</f>
        <v>0</v>
      </c>
      <c r="BF377" s="189">
        <f>IF(N377="snížená",J377,0)</f>
        <v>0</v>
      </c>
      <c r="BG377" s="189">
        <f>IF(N377="zákl. přenesená",J377,0)</f>
        <v>0</v>
      </c>
      <c r="BH377" s="189">
        <f>IF(N377="sníž. přenesená",J377,0)</f>
        <v>0</v>
      </c>
      <c r="BI377" s="189">
        <f>IF(N377="nulová",J377,0)</f>
        <v>0</v>
      </c>
      <c r="BJ377" s="19" t="s">
        <v>84</v>
      </c>
      <c r="BK377" s="189">
        <f>ROUND(I377*H377,2)</f>
        <v>0</v>
      </c>
      <c r="BL377" s="19" t="s">
        <v>173</v>
      </c>
      <c r="BM377" s="188" t="s">
        <v>633</v>
      </c>
    </row>
    <row r="378" spans="1:47" s="2" customFormat="1" ht="19.2">
      <c r="A378" s="36"/>
      <c r="B378" s="37"/>
      <c r="C378" s="38"/>
      <c r="D378" s="190" t="s">
        <v>244</v>
      </c>
      <c r="E378" s="38"/>
      <c r="F378" s="191" t="s">
        <v>634</v>
      </c>
      <c r="G378" s="38"/>
      <c r="H378" s="38"/>
      <c r="I378" s="192"/>
      <c r="J378" s="38"/>
      <c r="K378" s="38"/>
      <c r="L378" s="41"/>
      <c r="M378" s="193"/>
      <c r="N378" s="194"/>
      <c r="O378" s="66"/>
      <c r="P378" s="66"/>
      <c r="Q378" s="66"/>
      <c r="R378" s="66"/>
      <c r="S378" s="66"/>
      <c r="T378" s="67"/>
      <c r="U378" s="36"/>
      <c r="V378" s="36"/>
      <c r="W378" s="36"/>
      <c r="X378" s="36"/>
      <c r="Y378" s="36"/>
      <c r="Z378" s="36"/>
      <c r="AA378" s="36"/>
      <c r="AB378" s="36"/>
      <c r="AC378" s="36"/>
      <c r="AD378" s="36"/>
      <c r="AE378" s="36"/>
      <c r="AT378" s="19" t="s">
        <v>244</v>
      </c>
      <c r="AU378" s="19" t="s">
        <v>86</v>
      </c>
    </row>
    <row r="379" spans="1:47" s="2" customFormat="1" ht="12">
      <c r="A379" s="36"/>
      <c r="B379" s="37"/>
      <c r="C379" s="38"/>
      <c r="D379" s="195" t="s">
        <v>246</v>
      </c>
      <c r="E379" s="38"/>
      <c r="F379" s="196" t="s">
        <v>635</v>
      </c>
      <c r="G379" s="38"/>
      <c r="H379" s="38"/>
      <c r="I379" s="192"/>
      <c r="J379" s="38"/>
      <c r="K379" s="38"/>
      <c r="L379" s="41"/>
      <c r="M379" s="193"/>
      <c r="N379" s="194"/>
      <c r="O379" s="66"/>
      <c r="P379" s="66"/>
      <c r="Q379" s="66"/>
      <c r="R379" s="66"/>
      <c r="S379" s="66"/>
      <c r="T379" s="67"/>
      <c r="U379" s="36"/>
      <c r="V379" s="36"/>
      <c r="W379" s="36"/>
      <c r="X379" s="36"/>
      <c r="Y379" s="36"/>
      <c r="Z379" s="36"/>
      <c r="AA379" s="36"/>
      <c r="AB379" s="36"/>
      <c r="AC379" s="36"/>
      <c r="AD379" s="36"/>
      <c r="AE379" s="36"/>
      <c r="AT379" s="19" t="s">
        <v>246</v>
      </c>
      <c r="AU379" s="19" t="s">
        <v>86</v>
      </c>
    </row>
    <row r="380" spans="2:51" s="13" customFormat="1" ht="12">
      <c r="B380" s="197"/>
      <c r="C380" s="198"/>
      <c r="D380" s="190" t="s">
        <v>248</v>
      </c>
      <c r="E380" s="199" t="s">
        <v>19</v>
      </c>
      <c r="F380" s="200" t="s">
        <v>102</v>
      </c>
      <c r="G380" s="198"/>
      <c r="H380" s="201">
        <v>3</v>
      </c>
      <c r="I380" s="202"/>
      <c r="J380" s="198"/>
      <c r="K380" s="198"/>
      <c r="L380" s="203"/>
      <c r="M380" s="204"/>
      <c r="N380" s="205"/>
      <c r="O380" s="205"/>
      <c r="P380" s="205"/>
      <c r="Q380" s="205"/>
      <c r="R380" s="205"/>
      <c r="S380" s="205"/>
      <c r="T380" s="206"/>
      <c r="AT380" s="207" t="s">
        <v>248</v>
      </c>
      <c r="AU380" s="207" t="s">
        <v>86</v>
      </c>
      <c r="AV380" s="13" t="s">
        <v>86</v>
      </c>
      <c r="AW380" s="13" t="s">
        <v>37</v>
      </c>
      <c r="AX380" s="13" t="s">
        <v>84</v>
      </c>
      <c r="AY380" s="207" t="s">
        <v>237</v>
      </c>
    </row>
    <row r="381" spans="1:65" s="2" customFormat="1" ht="16.5" customHeight="1">
      <c r="A381" s="36"/>
      <c r="B381" s="37"/>
      <c r="C381" s="177" t="s">
        <v>636</v>
      </c>
      <c r="D381" s="177" t="s">
        <v>239</v>
      </c>
      <c r="E381" s="178" t="s">
        <v>637</v>
      </c>
      <c r="F381" s="179" t="s">
        <v>638</v>
      </c>
      <c r="G381" s="180" t="s">
        <v>104</v>
      </c>
      <c r="H381" s="181">
        <v>1</v>
      </c>
      <c r="I381" s="182"/>
      <c r="J381" s="183">
        <f>ROUND(I381*H381,2)</f>
        <v>0</v>
      </c>
      <c r="K381" s="179" t="s">
        <v>242</v>
      </c>
      <c r="L381" s="41"/>
      <c r="M381" s="184" t="s">
        <v>19</v>
      </c>
      <c r="N381" s="185" t="s">
        <v>47</v>
      </c>
      <c r="O381" s="66"/>
      <c r="P381" s="186">
        <f>O381*H381</f>
        <v>0</v>
      </c>
      <c r="Q381" s="186">
        <v>0</v>
      </c>
      <c r="R381" s="186">
        <f>Q381*H381</f>
        <v>0</v>
      </c>
      <c r="S381" s="186">
        <v>0</v>
      </c>
      <c r="T381" s="187">
        <f>S381*H381</f>
        <v>0</v>
      </c>
      <c r="U381" s="36"/>
      <c r="V381" s="36"/>
      <c r="W381" s="36"/>
      <c r="X381" s="36"/>
      <c r="Y381" s="36"/>
      <c r="Z381" s="36"/>
      <c r="AA381" s="36"/>
      <c r="AB381" s="36"/>
      <c r="AC381" s="36"/>
      <c r="AD381" s="36"/>
      <c r="AE381" s="36"/>
      <c r="AR381" s="188" t="s">
        <v>173</v>
      </c>
      <c r="AT381" s="188" t="s">
        <v>239</v>
      </c>
      <c r="AU381" s="188" t="s">
        <v>86</v>
      </c>
      <c r="AY381" s="19" t="s">
        <v>237</v>
      </c>
      <c r="BE381" s="189">
        <f>IF(N381="základní",J381,0)</f>
        <v>0</v>
      </c>
      <c r="BF381" s="189">
        <f>IF(N381="snížená",J381,0)</f>
        <v>0</v>
      </c>
      <c r="BG381" s="189">
        <f>IF(N381="zákl. přenesená",J381,0)</f>
        <v>0</v>
      </c>
      <c r="BH381" s="189">
        <f>IF(N381="sníž. přenesená",J381,0)</f>
        <v>0</v>
      </c>
      <c r="BI381" s="189">
        <f>IF(N381="nulová",J381,0)</f>
        <v>0</v>
      </c>
      <c r="BJ381" s="19" t="s">
        <v>84</v>
      </c>
      <c r="BK381" s="189">
        <f>ROUND(I381*H381,2)</f>
        <v>0</v>
      </c>
      <c r="BL381" s="19" t="s">
        <v>173</v>
      </c>
      <c r="BM381" s="188" t="s">
        <v>639</v>
      </c>
    </row>
    <row r="382" spans="1:47" s="2" customFormat="1" ht="19.2">
      <c r="A382" s="36"/>
      <c r="B382" s="37"/>
      <c r="C382" s="38"/>
      <c r="D382" s="190" t="s">
        <v>244</v>
      </c>
      <c r="E382" s="38"/>
      <c r="F382" s="191" t="s">
        <v>640</v>
      </c>
      <c r="G382" s="38"/>
      <c r="H382" s="38"/>
      <c r="I382" s="192"/>
      <c r="J382" s="38"/>
      <c r="K382" s="38"/>
      <c r="L382" s="41"/>
      <c r="M382" s="193"/>
      <c r="N382" s="194"/>
      <c r="O382" s="66"/>
      <c r="P382" s="66"/>
      <c r="Q382" s="66"/>
      <c r="R382" s="66"/>
      <c r="S382" s="66"/>
      <c r="T382" s="67"/>
      <c r="U382" s="36"/>
      <c r="V382" s="36"/>
      <c r="W382" s="36"/>
      <c r="X382" s="36"/>
      <c r="Y382" s="36"/>
      <c r="Z382" s="36"/>
      <c r="AA382" s="36"/>
      <c r="AB382" s="36"/>
      <c r="AC382" s="36"/>
      <c r="AD382" s="36"/>
      <c r="AE382" s="36"/>
      <c r="AT382" s="19" t="s">
        <v>244</v>
      </c>
      <c r="AU382" s="19" t="s">
        <v>86</v>
      </c>
    </row>
    <row r="383" spans="1:47" s="2" customFormat="1" ht="12">
      <c r="A383" s="36"/>
      <c r="B383" s="37"/>
      <c r="C383" s="38"/>
      <c r="D383" s="195" t="s">
        <v>246</v>
      </c>
      <c r="E383" s="38"/>
      <c r="F383" s="196" t="s">
        <v>641</v>
      </c>
      <c r="G383" s="38"/>
      <c r="H383" s="38"/>
      <c r="I383" s="192"/>
      <c r="J383" s="38"/>
      <c r="K383" s="38"/>
      <c r="L383" s="41"/>
      <c r="M383" s="193"/>
      <c r="N383" s="194"/>
      <c r="O383" s="66"/>
      <c r="P383" s="66"/>
      <c r="Q383" s="66"/>
      <c r="R383" s="66"/>
      <c r="S383" s="66"/>
      <c r="T383" s="67"/>
      <c r="U383" s="36"/>
      <c r="V383" s="36"/>
      <c r="W383" s="36"/>
      <c r="X383" s="36"/>
      <c r="Y383" s="36"/>
      <c r="Z383" s="36"/>
      <c r="AA383" s="36"/>
      <c r="AB383" s="36"/>
      <c r="AC383" s="36"/>
      <c r="AD383" s="36"/>
      <c r="AE383" s="36"/>
      <c r="AT383" s="19" t="s">
        <v>246</v>
      </c>
      <c r="AU383" s="19" t="s">
        <v>86</v>
      </c>
    </row>
    <row r="384" spans="2:51" s="13" customFormat="1" ht="12">
      <c r="B384" s="197"/>
      <c r="C384" s="198"/>
      <c r="D384" s="190" t="s">
        <v>248</v>
      </c>
      <c r="E384" s="199" t="s">
        <v>19</v>
      </c>
      <c r="F384" s="200" t="s">
        <v>642</v>
      </c>
      <c r="G384" s="198"/>
      <c r="H384" s="201">
        <v>1</v>
      </c>
      <c r="I384" s="202"/>
      <c r="J384" s="198"/>
      <c r="K384" s="198"/>
      <c r="L384" s="203"/>
      <c r="M384" s="204"/>
      <c r="N384" s="205"/>
      <c r="O384" s="205"/>
      <c r="P384" s="205"/>
      <c r="Q384" s="205"/>
      <c r="R384" s="205"/>
      <c r="S384" s="205"/>
      <c r="T384" s="206"/>
      <c r="AT384" s="207" t="s">
        <v>248</v>
      </c>
      <c r="AU384" s="207" t="s">
        <v>86</v>
      </c>
      <c r="AV384" s="13" t="s">
        <v>86</v>
      </c>
      <c r="AW384" s="13" t="s">
        <v>37</v>
      </c>
      <c r="AX384" s="13" t="s">
        <v>84</v>
      </c>
      <c r="AY384" s="207" t="s">
        <v>237</v>
      </c>
    </row>
    <row r="385" spans="1:65" s="2" customFormat="1" ht="16.5" customHeight="1">
      <c r="A385" s="36"/>
      <c r="B385" s="37"/>
      <c r="C385" s="177" t="s">
        <v>643</v>
      </c>
      <c r="D385" s="177" t="s">
        <v>239</v>
      </c>
      <c r="E385" s="178" t="s">
        <v>644</v>
      </c>
      <c r="F385" s="179" t="s">
        <v>645</v>
      </c>
      <c r="G385" s="180" t="s">
        <v>104</v>
      </c>
      <c r="H385" s="181">
        <v>3</v>
      </c>
      <c r="I385" s="182"/>
      <c r="J385" s="183">
        <f>ROUND(I385*H385,2)</f>
        <v>0</v>
      </c>
      <c r="K385" s="179" t="s">
        <v>19</v>
      </c>
      <c r="L385" s="41"/>
      <c r="M385" s="184" t="s">
        <v>19</v>
      </c>
      <c r="N385" s="185" t="s">
        <v>47</v>
      </c>
      <c r="O385" s="66"/>
      <c r="P385" s="186">
        <f>O385*H385</f>
        <v>0</v>
      </c>
      <c r="Q385" s="186">
        <v>0</v>
      </c>
      <c r="R385" s="186">
        <f>Q385*H385</f>
        <v>0</v>
      </c>
      <c r="S385" s="186">
        <v>0</v>
      </c>
      <c r="T385" s="187">
        <f>S385*H385</f>
        <v>0</v>
      </c>
      <c r="U385" s="36"/>
      <c r="V385" s="36"/>
      <c r="W385" s="36"/>
      <c r="X385" s="36"/>
      <c r="Y385" s="36"/>
      <c r="Z385" s="36"/>
      <c r="AA385" s="36"/>
      <c r="AB385" s="36"/>
      <c r="AC385" s="36"/>
      <c r="AD385" s="36"/>
      <c r="AE385" s="36"/>
      <c r="AR385" s="188" t="s">
        <v>173</v>
      </c>
      <c r="AT385" s="188" t="s">
        <v>239</v>
      </c>
      <c r="AU385" s="188" t="s">
        <v>86</v>
      </c>
      <c r="AY385" s="19" t="s">
        <v>237</v>
      </c>
      <c r="BE385" s="189">
        <f>IF(N385="základní",J385,0)</f>
        <v>0</v>
      </c>
      <c r="BF385" s="189">
        <f>IF(N385="snížená",J385,0)</f>
        <v>0</v>
      </c>
      <c r="BG385" s="189">
        <f>IF(N385="zákl. přenesená",J385,0)</f>
        <v>0</v>
      </c>
      <c r="BH385" s="189">
        <f>IF(N385="sníž. přenesená",J385,0)</f>
        <v>0</v>
      </c>
      <c r="BI385" s="189">
        <f>IF(N385="nulová",J385,0)</f>
        <v>0</v>
      </c>
      <c r="BJ385" s="19" t="s">
        <v>84</v>
      </c>
      <c r="BK385" s="189">
        <f>ROUND(I385*H385,2)</f>
        <v>0</v>
      </c>
      <c r="BL385" s="19" t="s">
        <v>173</v>
      </c>
      <c r="BM385" s="188" t="s">
        <v>646</v>
      </c>
    </row>
    <row r="386" spans="1:47" s="2" customFormat="1" ht="12">
      <c r="A386" s="36"/>
      <c r="B386" s="37"/>
      <c r="C386" s="38"/>
      <c r="D386" s="190" t="s">
        <v>244</v>
      </c>
      <c r="E386" s="38"/>
      <c r="F386" s="191" t="s">
        <v>645</v>
      </c>
      <c r="G386" s="38"/>
      <c r="H386" s="38"/>
      <c r="I386" s="192"/>
      <c r="J386" s="38"/>
      <c r="K386" s="38"/>
      <c r="L386" s="41"/>
      <c r="M386" s="193"/>
      <c r="N386" s="194"/>
      <c r="O386" s="66"/>
      <c r="P386" s="66"/>
      <c r="Q386" s="66"/>
      <c r="R386" s="66"/>
      <c r="S386" s="66"/>
      <c r="T386" s="67"/>
      <c r="U386" s="36"/>
      <c r="V386" s="36"/>
      <c r="W386" s="36"/>
      <c r="X386" s="36"/>
      <c r="Y386" s="36"/>
      <c r="Z386" s="36"/>
      <c r="AA386" s="36"/>
      <c r="AB386" s="36"/>
      <c r="AC386" s="36"/>
      <c r="AD386" s="36"/>
      <c r="AE386" s="36"/>
      <c r="AT386" s="19" t="s">
        <v>244</v>
      </c>
      <c r="AU386" s="19" t="s">
        <v>86</v>
      </c>
    </row>
    <row r="387" spans="2:51" s="13" customFormat="1" ht="12">
      <c r="B387" s="197"/>
      <c r="C387" s="198"/>
      <c r="D387" s="190" t="s">
        <v>248</v>
      </c>
      <c r="E387" s="199" t="s">
        <v>19</v>
      </c>
      <c r="F387" s="200" t="s">
        <v>203</v>
      </c>
      <c r="G387" s="198"/>
      <c r="H387" s="201">
        <v>3</v>
      </c>
      <c r="I387" s="202"/>
      <c r="J387" s="198"/>
      <c r="K387" s="198"/>
      <c r="L387" s="203"/>
      <c r="M387" s="204"/>
      <c r="N387" s="205"/>
      <c r="O387" s="205"/>
      <c r="P387" s="205"/>
      <c r="Q387" s="205"/>
      <c r="R387" s="205"/>
      <c r="S387" s="205"/>
      <c r="T387" s="206"/>
      <c r="AT387" s="207" t="s">
        <v>248</v>
      </c>
      <c r="AU387" s="207" t="s">
        <v>86</v>
      </c>
      <c r="AV387" s="13" t="s">
        <v>86</v>
      </c>
      <c r="AW387" s="13" t="s">
        <v>37</v>
      </c>
      <c r="AX387" s="13" t="s">
        <v>84</v>
      </c>
      <c r="AY387" s="207" t="s">
        <v>237</v>
      </c>
    </row>
    <row r="388" spans="1:65" s="2" customFormat="1" ht="16.5" customHeight="1">
      <c r="A388" s="36"/>
      <c r="B388" s="37"/>
      <c r="C388" s="177" t="s">
        <v>647</v>
      </c>
      <c r="D388" s="177" t="s">
        <v>239</v>
      </c>
      <c r="E388" s="178" t="s">
        <v>648</v>
      </c>
      <c r="F388" s="179" t="s">
        <v>649</v>
      </c>
      <c r="G388" s="180" t="s">
        <v>104</v>
      </c>
      <c r="H388" s="181">
        <v>1</v>
      </c>
      <c r="I388" s="182"/>
      <c r="J388" s="183">
        <f>ROUND(I388*H388,2)</f>
        <v>0</v>
      </c>
      <c r="K388" s="179" t="s">
        <v>19</v>
      </c>
      <c r="L388" s="41"/>
      <c r="M388" s="184" t="s">
        <v>19</v>
      </c>
      <c r="N388" s="185" t="s">
        <v>47</v>
      </c>
      <c r="O388" s="66"/>
      <c r="P388" s="186">
        <f>O388*H388</f>
        <v>0</v>
      </c>
      <c r="Q388" s="186">
        <v>0</v>
      </c>
      <c r="R388" s="186">
        <f>Q388*H388</f>
        <v>0</v>
      </c>
      <c r="S388" s="186">
        <v>0</v>
      </c>
      <c r="T388" s="187">
        <f>S388*H388</f>
        <v>0</v>
      </c>
      <c r="U388" s="36"/>
      <c r="V388" s="36"/>
      <c r="W388" s="36"/>
      <c r="X388" s="36"/>
      <c r="Y388" s="36"/>
      <c r="Z388" s="36"/>
      <c r="AA388" s="36"/>
      <c r="AB388" s="36"/>
      <c r="AC388" s="36"/>
      <c r="AD388" s="36"/>
      <c r="AE388" s="36"/>
      <c r="AR388" s="188" t="s">
        <v>173</v>
      </c>
      <c r="AT388" s="188" t="s">
        <v>239</v>
      </c>
      <c r="AU388" s="188" t="s">
        <v>86</v>
      </c>
      <c r="AY388" s="19" t="s">
        <v>237</v>
      </c>
      <c r="BE388" s="189">
        <f>IF(N388="základní",J388,0)</f>
        <v>0</v>
      </c>
      <c r="BF388" s="189">
        <f>IF(N388="snížená",J388,0)</f>
        <v>0</v>
      </c>
      <c r="BG388" s="189">
        <f>IF(N388="zákl. přenesená",J388,0)</f>
        <v>0</v>
      </c>
      <c r="BH388" s="189">
        <f>IF(N388="sníž. přenesená",J388,0)</f>
        <v>0</v>
      </c>
      <c r="BI388" s="189">
        <f>IF(N388="nulová",J388,0)</f>
        <v>0</v>
      </c>
      <c r="BJ388" s="19" t="s">
        <v>84</v>
      </c>
      <c r="BK388" s="189">
        <f>ROUND(I388*H388,2)</f>
        <v>0</v>
      </c>
      <c r="BL388" s="19" t="s">
        <v>173</v>
      </c>
      <c r="BM388" s="188" t="s">
        <v>650</v>
      </c>
    </row>
    <row r="389" spans="1:47" s="2" customFormat="1" ht="12">
      <c r="A389" s="36"/>
      <c r="B389" s="37"/>
      <c r="C389" s="38"/>
      <c r="D389" s="190" t="s">
        <v>244</v>
      </c>
      <c r="E389" s="38"/>
      <c r="F389" s="191" t="s">
        <v>645</v>
      </c>
      <c r="G389" s="38"/>
      <c r="H389" s="38"/>
      <c r="I389" s="192"/>
      <c r="J389" s="38"/>
      <c r="K389" s="38"/>
      <c r="L389" s="41"/>
      <c r="M389" s="193"/>
      <c r="N389" s="194"/>
      <c r="O389" s="66"/>
      <c r="P389" s="66"/>
      <c r="Q389" s="66"/>
      <c r="R389" s="66"/>
      <c r="S389" s="66"/>
      <c r="T389" s="67"/>
      <c r="U389" s="36"/>
      <c r="V389" s="36"/>
      <c r="W389" s="36"/>
      <c r="X389" s="36"/>
      <c r="Y389" s="36"/>
      <c r="Z389" s="36"/>
      <c r="AA389" s="36"/>
      <c r="AB389" s="36"/>
      <c r="AC389" s="36"/>
      <c r="AD389" s="36"/>
      <c r="AE389" s="36"/>
      <c r="AT389" s="19" t="s">
        <v>244</v>
      </c>
      <c r="AU389" s="19" t="s">
        <v>86</v>
      </c>
    </row>
    <row r="390" spans="2:51" s="13" customFormat="1" ht="12">
      <c r="B390" s="197"/>
      <c r="C390" s="198"/>
      <c r="D390" s="190" t="s">
        <v>248</v>
      </c>
      <c r="E390" s="199" t="s">
        <v>19</v>
      </c>
      <c r="F390" s="200" t="s">
        <v>109</v>
      </c>
      <c r="G390" s="198"/>
      <c r="H390" s="201">
        <v>1</v>
      </c>
      <c r="I390" s="202"/>
      <c r="J390" s="198"/>
      <c r="K390" s="198"/>
      <c r="L390" s="203"/>
      <c r="M390" s="204"/>
      <c r="N390" s="205"/>
      <c r="O390" s="205"/>
      <c r="P390" s="205"/>
      <c r="Q390" s="205"/>
      <c r="R390" s="205"/>
      <c r="S390" s="205"/>
      <c r="T390" s="206"/>
      <c r="AT390" s="207" t="s">
        <v>248</v>
      </c>
      <c r="AU390" s="207" t="s">
        <v>86</v>
      </c>
      <c r="AV390" s="13" t="s">
        <v>86</v>
      </c>
      <c r="AW390" s="13" t="s">
        <v>37</v>
      </c>
      <c r="AX390" s="13" t="s">
        <v>84</v>
      </c>
      <c r="AY390" s="207" t="s">
        <v>237</v>
      </c>
    </row>
    <row r="391" spans="1:65" s="2" customFormat="1" ht="21.75" customHeight="1">
      <c r="A391" s="36"/>
      <c r="B391" s="37"/>
      <c r="C391" s="177" t="s">
        <v>651</v>
      </c>
      <c r="D391" s="177" t="s">
        <v>239</v>
      </c>
      <c r="E391" s="178" t="s">
        <v>652</v>
      </c>
      <c r="F391" s="179" t="s">
        <v>653</v>
      </c>
      <c r="G391" s="180" t="s">
        <v>92</v>
      </c>
      <c r="H391" s="181">
        <v>514</v>
      </c>
      <c r="I391" s="182"/>
      <c r="J391" s="183">
        <f>ROUND(I391*H391,2)</f>
        <v>0</v>
      </c>
      <c r="K391" s="179" t="s">
        <v>242</v>
      </c>
      <c r="L391" s="41"/>
      <c r="M391" s="184" t="s">
        <v>19</v>
      </c>
      <c r="N391" s="185" t="s">
        <v>47</v>
      </c>
      <c r="O391" s="66"/>
      <c r="P391" s="186">
        <f>O391*H391</f>
        <v>0</v>
      </c>
      <c r="Q391" s="186">
        <v>0</v>
      </c>
      <c r="R391" s="186">
        <f>Q391*H391</f>
        <v>0</v>
      </c>
      <c r="S391" s="186">
        <v>0</v>
      </c>
      <c r="T391" s="187">
        <f>S391*H391</f>
        <v>0</v>
      </c>
      <c r="U391" s="36"/>
      <c r="V391" s="36"/>
      <c r="W391" s="36"/>
      <c r="X391" s="36"/>
      <c r="Y391" s="36"/>
      <c r="Z391" s="36"/>
      <c r="AA391" s="36"/>
      <c r="AB391" s="36"/>
      <c r="AC391" s="36"/>
      <c r="AD391" s="36"/>
      <c r="AE391" s="36"/>
      <c r="AR391" s="188" t="s">
        <v>173</v>
      </c>
      <c r="AT391" s="188" t="s">
        <v>239</v>
      </c>
      <c r="AU391" s="188" t="s">
        <v>86</v>
      </c>
      <c r="AY391" s="19" t="s">
        <v>237</v>
      </c>
      <c r="BE391" s="189">
        <f>IF(N391="základní",J391,0)</f>
        <v>0</v>
      </c>
      <c r="BF391" s="189">
        <f>IF(N391="snížená",J391,0)</f>
        <v>0</v>
      </c>
      <c r="BG391" s="189">
        <f>IF(N391="zákl. přenesená",J391,0)</f>
        <v>0</v>
      </c>
      <c r="BH391" s="189">
        <f>IF(N391="sníž. přenesená",J391,0)</f>
        <v>0</v>
      </c>
      <c r="BI391" s="189">
        <f>IF(N391="nulová",J391,0)</f>
        <v>0</v>
      </c>
      <c r="BJ391" s="19" t="s">
        <v>84</v>
      </c>
      <c r="BK391" s="189">
        <f>ROUND(I391*H391,2)</f>
        <v>0</v>
      </c>
      <c r="BL391" s="19" t="s">
        <v>173</v>
      </c>
      <c r="BM391" s="188" t="s">
        <v>654</v>
      </c>
    </row>
    <row r="392" spans="1:47" s="2" customFormat="1" ht="19.2">
      <c r="A392" s="36"/>
      <c r="B392" s="37"/>
      <c r="C392" s="38"/>
      <c r="D392" s="190" t="s">
        <v>244</v>
      </c>
      <c r="E392" s="38"/>
      <c r="F392" s="191" t="s">
        <v>655</v>
      </c>
      <c r="G392" s="38"/>
      <c r="H392" s="38"/>
      <c r="I392" s="192"/>
      <c r="J392" s="38"/>
      <c r="K392" s="38"/>
      <c r="L392" s="41"/>
      <c r="M392" s="193"/>
      <c r="N392" s="194"/>
      <c r="O392" s="66"/>
      <c r="P392" s="66"/>
      <c r="Q392" s="66"/>
      <c r="R392" s="66"/>
      <c r="S392" s="66"/>
      <c r="T392" s="67"/>
      <c r="U392" s="36"/>
      <c r="V392" s="36"/>
      <c r="W392" s="36"/>
      <c r="X392" s="36"/>
      <c r="Y392" s="36"/>
      <c r="Z392" s="36"/>
      <c r="AA392" s="36"/>
      <c r="AB392" s="36"/>
      <c r="AC392" s="36"/>
      <c r="AD392" s="36"/>
      <c r="AE392" s="36"/>
      <c r="AT392" s="19" t="s">
        <v>244</v>
      </c>
      <c r="AU392" s="19" t="s">
        <v>86</v>
      </c>
    </row>
    <row r="393" spans="1:47" s="2" customFormat="1" ht="12">
      <c r="A393" s="36"/>
      <c r="B393" s="37"/>
      <c r="C393" s="38"/>
      <c r="D393" s="195" t="s">
        <v>246</v>
      </c>
      <c r="E393" s="38"/>
      <c r="F393" s="196" t="s">
        <v>656</v>
      </c>
      <c r="G393" s="38"/>
      <c r="H393" s="38"/>
      <c r="I393" s="192"/>
      <c r="J393" s="38"/>
      <c r="K393" s="38"/>
      <c r="L393" s="41"/>
      <c r="M393" s="193"/>
      <c r="N393" s="194"/>
      <c r="O393" s="66"/>
      <c r="P393" s="66"/>
      <c r="Q393" s="66"/>
      <c r="R393" s="66"/>
      <c r="S393" s="66"/>
      <c r="T393" s="67"/>
      <c r="U393" s="36"/>
      <c r="V393" s="36"/>
      <c r="W393" s="36"/>
      <c r="X393" s="36"/>
      <c r="Y393" s="36"/>
      <c r="Z393" s="36"/>
      <c r="AA393" s="36"/>
      <c r="AB393" s="36"/>
      <c r="AC393" s="36"/>
      <c r="AD393" s="36"/>
      <c r="AE393" s="36"/>
      <c r="AT393" s="19" t="s">
        <v>246</v>
      </c>
      <c r="AU393" s="19" t="s">
        <v>86</v>
      </c>
    </row>
    <row r="394" spans="2:51" s="14" customFormat="1" ht="12">
      <c r="B394" s="209"/>
      <c r="C394" s="210"/>
      <c r="D394" s="190" t="s">
        <v>248</v>
      </c>
      <c r="E394" s="211" t="s">
        <v>19</v>
      </c>
      <c r="F394" s="212" t="s">
        <v>657</v>
      </c>
      <c r="G394" s="210"/>
      <c r="H394" s="211" t="s">
        <v>19</v>
      </c>
      <c r="I394" s="213"/>
      <c r="J394" s="210"/>
      <c r="K394" s="210"/>
      <c r="L394" s="214"/>
      <c r="M394" s="215"/>
      <c r="N394" s="216"/>
      <c r="O394" s="216"/>
      <c r="P394" s="216"/>
      <c r="Q394" s="216"/>
      <c r="R394" s="216"/>
      <c r="S394" s="216"/>
      <c r="T394" s="217"/>
      <c r="AT394" s="218" t="s">
        <v>248</v>
      </c>
      <c r="AU394" s="218" t="s">
        <v>86</v>
      </c>
      <c r="AV394" s="14" t="s">
        <v>84</v>
      </c>
      <c r="AW394" s="14" t="s">
        <v>37</v>
      </c>
      <c r="AX394" s="14" t="s">
        <v>76</v>
      </c>
      <c r="AY394" s="218" t="s">
        <v>237</v>
      </c>
    </row>
    <row r="395" spans="2:51" s="13" customFormat="1" ht="12">
      <c r="B395" s="197"/>
      <c r="C395" s="198"/>
      <c r="D395" s="190" t="s">
        <v>248</v>
      </c>
      <c r="E395" s="199" t="s">
        <v>19</v>
      </c>
      <c r="F395" s="200" t="s">
        <v>658</v>
      </c>
      <c r="G395" s="198"/>
      <c r="H395" s="201">
        <v>102</v>
      </c>
      <c r="I395" s="202"/>
      <c r="J395" s="198"/>
      <c r="K395" s="198"/>
      <c r="L395" s="203"/>
      <c r="M395" s="204"/>
      <c r="N395" s="205"/>
      <c r="O395" s="205"/>
      <c r="P395" s="205"/>
      <c r="Q395" s="205"/>
      <c r="R395" s="205"/>
      <c r="S395" s="205"/>
      <c r="T395" s="206"/>
      <c r="AT395" s="207" t="s">
        <v>248</v>
      </c>
      <c r="AU395" s="207" t="s">
        <v>86</v>
      </c>
      <c r="AV395" s="13" t="s">
        <v>86</v>
      </c>
      <c r="AW395" s="13" t="s">
        <v>37</v>
      </c>
      <c r="AX395" s="13" t="s">
        <v>76</v>
      </c>
      <c r="AY395" s="207" t="s">
        <v>237</v>
      </c>
    </row>
    <row r="396" spans="2:51" s="13" customFormat="1" ht="12">
      <c r="B396" s="197"/>
      <c r="C396" s="198"/>
      <c r="D396" s="190" t="s">
        <v>248</v>
      </c>
      <c r="E396" s="199" t="s">
        <v>19</v>
      </c>
      <c r="F396" s="200" t="s">
        <v>659</v>
      </c>
      <c r="G396" s="198"/>
      <c r="H396" s="201">
        <v>159</v>
      </c>
      <c r="I396" s="202"/>
      <c r="J396" s="198"/>
      <c r="K396" s="198"/>
      <c r="L396" s="203"/>
      <c r="M396" s="204"/>
      <c r="N396" s="205"/>
      <c r="O396" s="205"/>
      <c r="P396" s="205"/>
      <c r="Q396" s="205"/>
      <c r="R396" s="205"/>
      <c r="S396" s="205"/>
      <c r="T396" s="206"/>
      <c r="AT396" s="207" t="s">
        <v>248</v>
      </c>
      <c r="AU396" s="207" t="s">
        <v>86</v>
      </c>
      <c r="AV396" s="13" t="s">
        <v>86</v>
      </c>
      <c r="AW396" s="13" t="s">
        <v>37</v>
      </c>
      <c r="AX396" s="13" t="s">
        <v>76</v>
      </c>
      <c r="AY396" s="207" t="s">
        <v>237</v>
      </c>
    </row>
    <row r="397" spans="2:51" s="14" customFormat="1" ht="12">
      <c r="B397" s="209"/>
      <c r="C397" s="210"/>
      <c r="D397" s="190" t="s">
        <v>248</v>
      </c>
      <c r="E397" s="211" t="s">
        <v>19</v>
      </c>
      <c r="F397" s="212" t="s">
        <v>660</v>
      </c>
      <c r="G397" s="210"/>
      <c r="H397" s="211" t="s">
        <v>19</v>
      </c>
      <c r="I397" s="213"/>
      <c r="J397" s="210"/>
      <c r="K397" s="210"/>
      <c r="L397" s="214"/>
      <c r="M397" s="215"/>
      <c r="N397" s="216"/>
      <c r="O397" s="216"/>
      <c r="P397" s="216"/>
      <c r="Q397" s="216"/>
      <c r="R397" s="216"/>
      <c r="S397" s="216"/>
      <c r="T397" s="217"/>
      <c r="AT397" s="218" t="s">
        <v>248</v>
      </c>
      <c r="AU397" s="218" t="s">
        <v>86</v>
      </c>
      <c r="AV397" s="14" t="s">
        <v>84</v>
      </c>
      <c r="AW397" s="14" t="s">
        <v>37</v>
      </c>
      <c r="AX397" s="14" t="s">
        <v>76</v>
      </c>
      <c r="AY397" s="218" t="s">
        <v>237</v>
      </c>
    </row>
    <row r="398" spans="2:51" s="13" customFormat="1" ht="12">
      <c r="B398" s="197"/>
      <c r="C398" s="198"/>
      <c r="D398" s="190" t="s">
        <v>248</v>
      </c>
      <c r="E398" s="199" t="s">
        <v>19</v>
      </c>
      <c r="F398" s="200" t="s">
        <v>661</v>
      </c>
      <c r="G398" s="198"/>
      <c r="H398" s="201">
        <v>231</v>
      </c>
      <c r="I398" s="202"/>
      <c r="J398" s="198"/>
      <c r="K398" s="198"/>
      <c r="L398" s="203"/>
      <c r="M398" s="204"/>
      <c r="N398" s="205"/>
      <c r="O398" s="205"/>
      <c r="P398" s="205"/>
      <c r="Q398" s="205"/>
      <c r="R398" s="205"/>
      <c r="S398" s="205"/>
      <c r="T398" s="206"/>
      <c r="AT398" s="207" t="s">
        <v>248</v>
      </c>
      <c r="AU398" s="207" t="s">
        <v>86</v>
      </c>
      <c r="AV398" s="13" t="s">
        <v>86</v>
      </c>
      <c r="AW398" s="13" t="s">
        <v>37</v>
      </c>
      <c r="AX398" s="13" t="s">
        <v>76</v>
      </c>
      <c r="AY398" s="207" t="s">
        <v>237</v>
      </c>
    </row>
    <row r="399" spans="2:51" s="15" customFormat="1" ht="12">
      <c r="B399" s="219"/>
      <c r="C399" s="220"/>
      <c r="D399" s="190" t="s">
        <v>248</v>
      </c>
      <c r="E399" s="221" t="s">
        <v>194</v>
      </c>
      <c r="F399" s="222" t="s">
        <v>372</v>
      </c>
      <c r="G399" s="220"/>
      <c r="H399" s="223">
        <v>492</v>
      </c>
      <c r="I399" s="224"/>
      <c r="J399" s="220"/>
      <c r="K399" s="220"/>
      <c r="L399" s="225"/>
      <c r="M399" s="226"/>
      <c r="N399" s="227"/>
      <c r="O399" s="227"/>
      <c r="P399" s="227"/>
      <c r="Q399" s="227"/>
      <c r="R399" s="227"/>
      <c r="S399" s="227"/>
      <c r="T399" s="228"/>
      <c r="AT399" s="229" t="s">
        <v>248</v>
      </c>
      <c r="AU399" s="229" t="s">
        <v>86</v>
      </c>
      <c r="AV399" s="15" t="s">
        <v>105</v>
      </c>
      <c r="AW399" s="15" t="s">
        <v>37</v>
      </c>
      <c r="AX399" s="15" t="s">
        <v>76</v>
      </c>
      <c r="AY399" s="229" t="s">
        <v>237</v>
      </c>
    </row>
    <row r="400" spans="2:51" s="13" customFormat="1" ht="12">
      <c r="B400" s="197"/>
      <c r="C400" s="198"/>
      <c r="D400" s="190" t="s">
        <v>248</v>
      </c>
      <c r="E400" s="199" t="s">
        <v>197</v>
      </c>
      <c r="F400" s="200" t="s">
        <v>662</v>
      </c>
      <c r="G400" s="198"/>
      <c r="H400" s="201">
        <v>22</v>
      </c>
      <c r="I400" s="202"/>
      <c r="J400" s="198"/>
      <c r="K400" s="198"/>
      <c r="L400" s="203"/>
      <c r="M400" s="204"/>
      <c r="N400" s="205"/>
      <c r="O400" s="205"/>
      <c r="P400" s="205"/>
      <c r="Q400" s="205"/>
      <c r="R400" s="205"/>
      <c r="S400" s="205"/>
      <c r="T400" s="206"/>
      <c r="AT400" s="207" t="s">
        <v>248</v>
      </c>
      <c r="AU400" s="207" t="s">
        <v>86</v>
      </c>
      <c r="AV400" s="13" t="s">
        <v>86</v>
      </c>
      <c r="AW400" s="13" t="s">
        <v>37</v>
      </c>
      <c r="AX400" s="13" t="s">
        <v>76</v>
      </c>
      <c r="AY400" s="207" t="s">
        <v>237</v>
      </c>
    </row>
    <row r="401" spans="2:51" s="16" customFormat="1" ht="12">
      <c r="B401" s="230"/>
      <c r="C401" s="231"/>
      <c r="D401" s="190" t="s">
        <v>248</v>
      </c>
      <c r="E401" s="232" t="s">
        <v>19</v>
      </c>
      <c r="F401" s="233" t="s">
        <v>376</v>
      </c>
      <c r="G401" s="231"/>
      <c r="H401" s="234">
        <v>514</v>
      </c>
      <c r="I401" s="235"/>
      <c r="J401" s="231"/>
      <c r="K401" s="231"/>
      <c r="L401" s="236"/>
      <c r="M401" s="237"/>
      <c r="N401" s="238"/>
      <c r="O401" s="238"/>
      <c r="P401" s="238"/>
      <c r="Q401" s="238"/>
      <c r="R401" s="238"/>
      <c r="S401" s="238"/>
      <c r="T401" s="239"/>
      <c r="AT401" s="240" t="s">
        <v>248</v>
      </c>
      <c r="AU401" s="240" t="s">
        <v>86</v>
      </c>
      <c r="AV401" s="16" t="s">
        <v>173</v>
      </c>
      <c r="AW401" s="16" t="s">
        <v>37</v>
      </c>
      <c r="AX401" s="16" t="s">
        <v>84</v>
      </c>
      <c r="AY401" s="240" t="s">
        <v>237</v>
      </c>
    </row>
    <row r="402" spans="1:65" s="2" customFormat="1" ht="16.5" customHeight="1">
      <c r="A402" s="36"/>
      <c r="B402" s="37"/>
      <c r="C402" s="241" t="s">
        <v>663</v>
      </c>
      <c r="D402" s="241" t="s">
        <v>433</v>
      </c>
      <c r="E402" s="242" t="s">
        <v>664</v>
      </c>
      <c r="F402" s="243" t="s">
        <v>665</v>
      </c>
      <c r="G402" s="244" t="s">
        <v>100</v>
      </c>
      <c r="H402" s="245">
        <v>3.52</v>
      </c>
      <c r="I402" s="246"/>
      <c r="J402" s="247">
        <f>ROUND(I402*H402,2)</f>
        <v>0</v>
      </c>
      <c r="K402" s="243" t="s">
        <v>242</v>
      </c>
      <c r="L402" s="248"/>
      <c r="M402" s="249" t="s">
        <v>19</v>
      </c>
      <c r="N402" s="250" t="s">
        <v>47</v>
      </c>
      <c r="O402" s="66"/>
      <c r="P402" s="186">
        <f>O402*H402</f>
        <v>0</v>
      </c>
      <c r="Q402" s="186">
        <v>1</v>
      </c>
      <c r="R402" s="186">
        <f>Q402*H402</f>
        <v>3.52</v>
      </c>
      <c r="S402" s="186">
        <v>0</v>
      </c>
      <c r="T402" s="187">
        <f>S402*H402</f>
        <v>0</v>
      </c>
      <c r="U402" s="36"/>
      <c r="V402" s="36"/>
      <c r="W402" s="36"/>
      <c r="X402" s="36"/>
      <c r="Y402" s="36"/>
      <c r="Z402" s="36"/>
      <c r="AA402" s="36"/>
      <c r="AB402" s="36"/>
      <c r="AC402" s="36"/>
      <c r="AD402" s="36"/>
      <c r="AE402" s="36"/>
      <c r="AR402" s="188" t="s">
        <v>289</v>
      </c>
      <c r="AT402" s="188" t="s">
        <v>433</v>
      </c>
      <c r="AU402" s="188" t="s">
        <v>86</v>
      </c>
      <c r="AY402" s="19" t="s">
        <v>237</v>
      </c>
      <c r="BE402" s="189">
        <f>IF(N402="základní",J402,0)</f>
        <v>0</v>
      </c>
      <c r="BF402" s="189">
        <f>IF(N402="snížená",J402,0)</f>
        <v>0</v>
      </c>
      <c r="BG402" s="189">
        <f>IF(N402="zákl. přenesená",J402,0)</f>
        <v>0</v>
      </c>
      <c r="BH402" s="189">
        <f>IF(N402="sníž. přenesená",J402,0)</f>
        <v>0</v>
      </c>
      <c r="BI402" s="189">
        <f>IF(N402="nulová",J402,0)</f>
        <v>0</v>
      </c>
      <c r="BJ402" s="19" t="s">
        <v>84</v>
      </c>
      <c r="BK402" s="189">
        <f>ROUND(I402*H402,2)</f>
        <v>0</v>
      </c>
      <c r="BL402" s="19" t="s">
        <v>173</v>
      </c>
      <c r="BM402" s="188" t="s">
        <v>666</v>
      </c>
    </row>
    <row r="403" spans="1:47" s="2" customFormat="1" ht="12">
      <c r="A403" s="36"/>
      <c r="B403" s="37"/>
      <c r="C403" s="38"/>
      <c r="D403" s="190" t="s">
        <v>244</v>
      </c>
      <c r="E403" s="38"/>
      <c r="F403" s="191" t="s">
        <v>665</v>
      </c>
      <c r="G403" s="38"/>
      <c r="H403" s="38"/>
      <c r="I403" s="192"/>
      <c r="J403" s="38"/>
      <c r="K403" s="38"/>
      <c r="L403" s="41"/>
      <c r="M403" s="193"/>
      <c r="N403" s="194"/>
      <c r="O403" s="66"/>
      <c r="P403" s="66"/>
      <c r="Q403" s="66"/>
      <c r="R403" s="66"/>
      <c r="S403" s="66"/>
      <c r="T403" s="67"/>
      <c r="U403" s="36"/>
      <c r="V403" s="36"/>
      <c r="W403" s="36"/>
      <c r="X403" s="36"/>
      <c r="Y403" s="36"/>
      <c r="Z403" s="36"/>
      <c r="AA403" s="36"/>
      <c r="AB403" s="36"/>
      <c r="AC403" s="36"/>
      <c r="AD403" s="36"/>
      <c r="AE403" s="36"/>
      <c r="AT403" s="19" t="s">
        <v>244</v>
      </c>
      <c r="AU403" s="19" t="s">
        <v>86</v>
      </c>
    </row>
    <row r="404" spans="2:51" s="13" customFormat="1" ht="12">
      <c r="B404" s="197"/>
      <c r="C404" s="198"/>
      <c r="D404" s="190" t="s">
        <v>248</v>
      </c>
      <c r="E404" s="199" t="s">
        <v>19</v>
      </c>
      <c r="F404" s="200" t="s">
        <v>667</v>
      </c>
      <c r="G404" s="198"/>
      <c r="H404" s="201">
        <v>3.52</v>
      </c>
      <c r="I404" s="202"/>
      <c r="J404" s="198"/>
      <c r="K404" s="198"/>
      <c r="L404" s="203"/>
      <c r="M404" s="204"/>
      <c r="N404" s="205"/>
      <c r="O404" s="205"/>
      <c r="P404" s="205"/>
      <c r="Q404" s="205"/>
      <c r="R404" s="205"/>
      <c r="S404" s="205"/>
      <c r="T404" s="206"/>
      <c r="AT404" s="207" t="s">
        <v>248</v>
      </c>
      <c r="AU404" s="207" t="s">
        <v>86</v>
      </c>
      <c r="AV404" s="13" t="s">
        <v>86</v>
      </c>
      <c r="AW404" s="13" t="s">
        <v>37</v>
      </c>
      <c r="AX404" s="13" t="s">
        <v>84</v>
      </c>
      <c r="AY404" s="207" t="s">
        <v>237</v>
      </c>
    </row>
    <row r="405" spans="1:65" s="2" customFormat="1" ht="16.5" customHeight="1">
      <c r="A405" s="36"/>
      <c r="B405" s="37"/>
      <c r="C405" s="177" t="s">
        <v>668</v>
      </c>
      <c r="D405" s="177" t="s">
        <v>239</v>
      </c>
      <c r="E405" s="178" t="s">
        <v>669</v>
      </c>
      <c r="F405" s="179" t="s">
        <v>670</v>
      </c>
      <c r="G405" s="180" t="s">
        <v>92</v>
      </c>
      <c r="H405" s="181">
        <v>514</v>
      </c>
      <c r="I405" s="182"/>
      <c r="J405" s="183">
        <f>ROUND(I405*H405,2)</f>
        <v>0</v>
      </c>
      <c r="K405" s="179" t="s">
        <v>242</v>
      </c>
      <c r="L405" s="41"/>
      <c r="M405" s="184" t="s">
        <v>19</v>
      </c>
      <c r="N405" s="185" t="s">
        <v>47</v>
      </c>
      <c r="O405" s="66"/>
      <c r="P405" s="186">
        <f>O405*H405</f>
        <v>0</v>
      </c>
      <c r="Q405" s="186">
        <v>0</v>
      </c>
      <c r="R405" s="186">
        <f>Q405*H405</f>
        <v>0</v>
      </c>
      <c r="S405" s="186">
        <v>0</v>
      </c>
      <c r="T405" s="187">
        <f>S405*H405</f>
        <v>0</v>
      </c>
      <c r="U405" s="36"/>
      <c r="V405" s="36"/>
      <c r="W405" s="36"/>
      <c r="X405" s="36"/>
      <c r="Y405" s="36"/>
      <c r="Z405" s="36"/>
      <c r="AA405" s="36"/>
      <c r="AB405" s="36"/>
      <c r="AC405" s="36"/>
      <c r="AD405" s="36"/>
      <c r="AE405" s="36"/>
      <c r="AR405" s="188" t="s">
        <v>173</v>
      </c>
      <c r="AT405" s="188" t="s">
        <v>239</v>
      </c>
      <c r="AU405" s="188" t="s">
        <v>86</v>
      </c>
      <c r="AY405" s="19" t="s">
        <v>237</v>
      </c>
      <c r="BE405" s="189">
        <f>IF(N405="základní",J405,0)</f>
        <v>0</v>
      </c>
      <c r="BF405" s="189">
        <f>IF(N405="snížená",J405,0)</f>
        <v>0</v>
      </c>
      <c r="BG405" s="189">
        <f>IF(N405="zákl. přenesená",J405,0)</f>
        <v>0</v>
      </c>
      <c r="BH405" s="189">
        <f>IF(N405="sníž. přenesená",J405,0)</f>
        <v>0</v>
      </c>
      <c r="BI405" s="189">
        <f>IF(N405="nulová",J405,0)</f>
        <v>0</v>
      </c>
      <c r="BJ405" s="19" t="s">
        <v>84</v>
      </c>
      <c r="BK405" s="189">
        <f>ROUND(I405*H405,2)</f>
        <v>0</v>
      </c>
      <c r="BL405" s="19" t="s">
        <v>173</v>
      </c>
      <c r="BM405" s="188" t="s">
        <v>671</v>
      </c>
    </row>
    <row r="406" spans="1:47" s="2" customFormat="1" ht="19.2">
      <c r="A406" s="36"/>
      <c r="B406" s="37"/>
      <c r="C406" s="38"/>
      <c r="D406" s="190" t="s">
        <v>244</v>
      </c>
      <c r="E406" s="38"/>
      <c r="F406" s="191" t="s">
        <v>672</v>
      </c>
      <c r="G406" s="38"/>
      <c r="H406" s="38"/>
      <c r="I406" s="192"/>
      <c r="J406" s="38"/>
      <c r="K406" s="38"/>
      <c r="L406" s="41"/>
      <c r="M406" s="193"/>
      <c r="N406" s="194"/>
      <c r="O406" s="66"/>
      <c r="P406" s="66"/>
      <c r="Q406" s="66"/>
      <c r="R406" s="66"/>
      <c r="S406" s="66"/>
      <c r="T406" s="67"/>
      <c r="U406" s="36"/>
      <c r="V406" s="36"/>
      <c r="W406" s="36"/>
      <c r="X406" s="36"/>
      <c r="Y406" s="36"/>
      <c r="Z406" s="36"/>
      <c r="AA406" s="36"/>
      <c r="AB406" s="36"/>
      <c r="AC406" s="36"/>
      <c r="AD406" s="36"/>
      <c r="AE406" s="36"/>
      <c r="AT406" s="19" t="s">
        <v>244</v>
      </c>
      <c r="AU406" s="19" t="s">
        <v>86</v>
      </c>
    </row>
    <row r="407" spans="1:47" s="2" customFormat="1" ht="12">
      <c r="A407" s="36"/>
      <c r="B407" s="37"/>
      <c r="C407" s="38"/>
      <c r="D407" s="195" t="s">
        <v>246</v>
      </c>
      <c r="E407" s="38"/>
      <c r="F407" s="196" t="s">
        <v>673</v>
      </c>
      <c r="G407" s="38"/>
      <c r="H407" s="38"/>
      <c r="I407" s="192"/>
      <c r="J407" s="38"/>
      <c r="K407" s="38"/>
      <c r="L407" s="41"/>
      <c r="M407" s="193"/>
      <c r="N407" s="194"/>
      <c r="O407" s="66"/>
      <c r="P407" s="66"/>
      <c r="Q407" s="66"/>
      <c r="R407" s="66"/>
      <c r="S407" s="66"/>
      <c r="T407" s="67"/>
      <c r="U407" s="36"/>
      <c r="V407" s="36"/>
      <c r="W407" s="36"/>
      <c r="X407" s="36"/>
      <c r="Y407" s="36"/>
      <c r="Z407" s="36"/>
      <c r="AA407" s="36"/>
      <c r="AB407" s="36"/>
      <c r="AC407" s="36"/>
      <c r="AD407" s="36"/>
      <c r="AE407" s="36"/>
      <c r="AT407" s="19" t="s">
        <v>246</v>
      </c>
      <c r="AU407" s="19" t="s">
        <v>86</v>
      </c>
    </row>
    <row r="408" spans="2:51" s="13" customFormat="1" ht="12">
      <c r="B408" s="197"/>
      <c r="C408" s="198"/>
      <c r="D408" s="190" t="s">
        <v>248</v>
      </c>
      <c r="E408" s="199" t="s">
        <v>19</v>
      </c>
      <c r="F408" s="200" t="s">
        <v>194</v>
      </c>
      <c r="G408" s="198"/>
      <c r="H408" s="201">
        <v>492</v>
      </c>
      <c r="I408" s="202"/>
      <c r="J408" s="198"/>
      <c r="K408" s="198"/>
      <c r="L408" s="203"/>
      <c r="M408" s="204"/>
      <c r="N408" s="205"/>
      <c r="O408" s="205"/>
      <c r="P408" s="205"/>
      <c r="Q408" s="205"/>
      <c r="R408" s="205"/>
      <c r="S408" s="205"/>
      <c r="T408" s="206"/>
      <c r="AT408" s="207" t="s">
        <v>248</v>
      </c>
      <c r="AU408" s="207" t="s">
        <v>86</v>
      </c>
      <c r="AV408" s="13" t="s">
        <v>86</v>
      </c>
      <c r="AW408" s="13" t="s">
        <v>37</v>
      </c>
      <c r="AX408" s="13" t="s">
        <v>76</v>
      </c>
      <c r="AY408" s="207" t="s">
        <v>237</v>
      </c>
    </row>
    <row r="409" spans="2:51" s="13" customFormat="1" ht="12">
      <c r="B409" s="197"/>
      <c r="C409" s="198"/>
      <c r="D409" s="190" t="s">
        <v>248</v>
      </c>
      <c r="E409" s="199" t="s">
        <v>19</v>
      </c>
      <c r="F409" s="200" t="s">
        <v>197</v>
      </c>
      <c r="G409" s="198"/>
      <c r="H409" s="201">
        <v>22</v>
      </c>
      <c r="I409" s="202"/>
      <c r="J409" s="198"/>
      <c r="K409" s="198"/>
      <c r="L409" s="203"/>
      <c r="M409" s="204"/>
      <c r="N409" s="205"/>
      <c r="O409" s="205"/>
      <c r="P409" s="205"/>
      <c r="Q409" s="205"/>
      <c r="R409" s="205"/>
      <c r="S409" s="205"/>
      <c r="T409" s="206"/>
      <c r="AT409" s="207" t="s">
        <v>248</v>
      </c>
      <c r="AU409" s="207" t="s">
        <v>86</v>
      </c>
      <c r="AV409" s="13" t="s">
        <v>86</v>
      </c>
      <c r="AW409" s="13" t="s">
        <v>37</v>
      </c>
      <c r="AX409" s="13" t="s">
        <v>76</v>
      </c>
      <c r="AY409" s="207" t="s">
        <v>237</v>
      </c>
    </row>
    <row r="410" spans="2:51" s="16" customFormat="1" ht="12">
      <c r="B410" s="230"/>
      <c r="C410" s="231"/>
      <c r="D410" s="190" t="s">
        <v>248</v>
      </c>
      <c r="E410" s="232" t="s">
        <v>19</v>
      </c>
      <c r="F410" s="233" t="s">
        <v>376</v>
      </c>
      <c r="G410" s="231"/>
      <c r="H410" s="234">
        <v>514</v>
      </c>
      <c r="I410" s="235"/>
      <c r="J410" s="231"/>
      <c r="K410" s="231"/>
      <c r="L410" s="236"/>
      <c r="M410" s="237"/>
      <c r="N410" s="238"/>
      <c r="O410" s="238"/>
      <c r="P410" s="238"/>
      <c r="Q410" s="238"/>
      <c r="R410" s="238"/>
      <c r="S410" s="238"/>
      <c r="T410" s="239"/>
      <c r="AT410" s="240" t="s">
        <v>248</v>
      </c>
      <c r="AU410" s="240" t="s">
        <v>86</v>
      </c>
      <c r="AV410" s="16" t="s">
        <v>173</v>
      </c>
      <c r="AW410" s="16" t="s">
        <v>37</v>
      </c>
      <c r="AX410" s="16" t="s">
        <v>84</v>
      </c>
      <c r="AY410" s="240" t="s">
        <v>237</v>
      </c>
    </row>
    <row r="411" spans="1:65" s="2" customFormat="1" ht="16.5" customHeight="1">
      <c r="A411" s="36"/>
      <c r="B411" s="37"/>
      <c r="C411" s="241" t="s">
        <v>674</v>
      </c>
      <c r="D411" s="241" t="s">
        <v>433</v>
      </c>
      <c r="E411" s="242" t="s">
        <v>675</v>
      </c>
      <c r="F411" s="243" t="s">
        <v>676</v>
      </c>
      <c r="G411" s="244" t="s">
        <v>677</v>
      </c>
      <c r="H411" s="245">
        <v>15.42</v>
      </c>
      <c r="I411" s="246"/>
      <c r="J411" s="247">
        <f>ROUND(I411*H411,2)</f>
        <v>0</v>
      </c>
      <c r="K411" s="243" t="s">
        <v>242</v>
      </c>
      <c r="L411" s="248"/>
      <c r="M411" s="249" t="s">
        <v>19</v>
      </c>
      <c r="N411" s="250" t="s">
        <v>47</v>
      </c>
      <c r="O411" s="66"/>
      <c r="P411" s="186">
        <f>O411*H411</f>
        <v>0</v>
      </c>
      <c r="Q411" s="186">
        <v>0.001</v>
      </c>
      <c r="R411" s="186">
        <f>Q411*H411</f>
        <v>0.01542</v>
      </c>
      <c r="S411" s="186">
        <v>0</v>
      </c>
      <c r="T411" s="187">
        <f>S411*H411</f>
        <v>0</v>
      </c>
      <c r="U411" s="36"/>
      <c r="V411" s="36"/>
      <c r="W411" s="36"/>
      <c r="X411" s="36"/>
      <c r="Y411" s="36"/>
      <c r="Z411" s="36"/>
      <c r="AA411" s="36"/>
      <c r="AB411" s="36"/>
      <c r="AC411" s="36"/>
      <c r="AD411" s="36"/>
      <c r="AE411" s="36"/>
      <c r="AR411" s="188" t="s">
        <v>289</v>
      </c>
      <c r="AT411" s="188" t="s">
        <v>433</v>
      </c>
      <c r="AU411" s="188" t="s">
        <v>86</v>
      </c>
      <c r="AY411" s="19" t="s">
        <v>237</v>
      </c>
      <c r="BE411" s="189">
        <f>IF(N411="základní",J411,0)</f>
        <v>0</v>
      </c>
      <c r="BF411" s="189">
        <f>IF(N411="snížená",J411,0)</f>
        <v>0</v>
      </c>
      <c r="BG411" s="189">
        <f>IF(N411="zákl. přenesená",J411,0)</f>
        <v>0</v>
      </c>
      <c r="BH411" s="189">
        <f>IF(N411="sníž. přenesená",J411,0)</f>
        <v>0</v>
      </c>
      <c r="BI411" s="189">
        <f>IF(N411="nulová",J411,0)</f>
        <v>0</v>
      </c>
      <c r="BJ411" s="19" t="s">
        <v>84</v>
      </c>
      <c r="BK411" s="189">
        <f>ROUND(I411*H411,2)</f>
        <v>0</v>
      </c>
      <c r="BL411" s="19" t="s">
        <v>173</v>
      </c>
      <c r="BM411" s="188" t="s">
        <v>678</v>
      </c>
    </row>
    <row r="412" spans="1:47" s="2" customFormat="1" ht="12">
      <c r="A412" s="36"/>
      <c r="B412" s="37"/>
      <c r="C412" s="38"/>
      <c r="D412" s="190" t="s">
        <v>244</v>
      </c>
      <c r="E412" s="38"/>
      <c r="F412" s="191" t="s">
        <v>676</v>
      </c>
      <c r="G412" s="38"/>
      <c r="H412" s="38"/>
      <c r="I412" s="192"/>
      <c r="J412" s="38"/>
      <c r="K412" s="38"/>
      <c r="L412" s="41"/>
      <c r="M412" s="193"/>
      <c r="N412" s="194"/>
      <c r="O412" s="66"/>
      <c r="P412" s="66"/>
      <c r="Q412" s="66"/>
      <c r="R412" s="66"/>
      <c r="S412" s="66"/>
      <c r="T412" s="67"/>
      <c r="U412" s="36"/>
      <c r="V412" s="36"/>
      <c r="W412" s="36"/>
      <c r="X412" s="36"/>
      <c r="Y412" s="36"/>
      <c r="Z412" s="36"/>
      <c r="AA412" s="36"/>
      <c r="AB412" s="36"/>
      <c r="AC412" s="36"/>
      <c r="AD412" s="36"/>
      <c r="AE412" s="36"/>
      <c r="AT412" s="19" t="s">
        <v>244</v>
      </c>
      <c r="AU412" s="19" t="s">
        <v>86</v>
      </c>
    </row>
    <row r="413" spans="2:51" s="13" customFormat="1" ht="12">
      <c r="B413" s="197"/>
      <c r="C413" s="198"/>
      <c r="D413" s="190" t="s">
        <v>248</v>
      </c>
      <c r="E413" s="199" t="s">
        <v>19</v>
      </c>
      <c r="F413" s="200" t="s">
        <v>679</v>
      </c>
      <c r="G413" s="198"/>
      <c r="H413" s="201">
        <v>14.76</v>
      </c>
      <c r="I413" s="202"/>
      <c r="J413" s="198"/>
      <c r="K413" s="198"/>
      <c r="L413" s="203"/>
      <c r="M413" s="204"/>
      <c r="N413" s="205"/>
      <c r="O413" s="205"/>
      <c r="P413" s="205"/>
      <c r="Q413" s="205"/>
      <c r="R413" s="205"/>
      <c r="S413" s="205"/>
      <c r="T413" s="206"/>
      <c r="AT413" s="207" t="s">
        <v>248</v>
      </c>
      <c r="AU413" s="207" t="s">
        <v>86</v>
      </c>
      <c r="AV413" s="13" t="s">
        <v>86</v>
      </c>
      <c r="AW413" s="13" t="s">
        <v>37</v>
      </c>
      <c r="AX413" s="13" t="s">
        <v>76</v>
      </c>
      <c r="AY413" s="207" t="s">
        <v>237</v>
      </c>
    </row>
    <row r="414" spans="2:51" s="13" customFormat="1" ht="12">
      <c r="B414" s="197"/>
      <c r="C414" s="198"/>
      <c r="D414" s="190" t="s">
        <v>248</v>
      </c>
      <c r="E414" s="199" t="s">
        <v>19</v>
      </c>
      <c r="F414" s="200" t="s">
        <v>680</v>
      </c>
      <c r="G414" s="198"/>
      <c r="H414" s="201">
        <v>0.66</v>
      </c>
      <c r="I414" s="202"/>
      <c r="J414" s="198"/>
      <c r="K414" s="198"/>
      <c r="L414" s="203"/>
      <c r="M414" s="204"/>
      <c r="N414" s="205"/>
      <c r="O414" s="205"/>
      <c r="P414" s="205"/>
      <c r="Q414" s="205"/>
      <c r="R414" s="205"/>
      <c r="S414" s="205"/>
      <c r="T414" s="206"/>
      <c r="AT414" s="207" t="s">
        <v>248</v>
      </c>
      <c r="AU414" s="207" t="s">
        <v>86</v>
      </c>
      <c r="AV414" s="13" t="s">
        <v>86</v>
      </c>
      <c r="AW414" s="13" t="s">
        <v>37</v>
      </c>
      <c r="AX414" s="13" t="s">
        <v>76</v>
      </c>
      <c r="AY414" s="207" t="s">
        <v>237</v>
      </c>
    </row>
    <row r="415" spans="2:51" s="16" customFormat="1" ht="12">
      <c r="B415" s="230"/>
      <c r="C415" s="231"/>
      <c r="D415" s="190" t="s">
        <v>248</v>
      </c>
      <c r="E415" s="232" t="s">
        <v>19</v>
      </c>
      <c r="F415" s="233" t="s">
        <v>376</v>
      </c>
      <c r="G415" s="231"/>
      <c r="H415" s="234">
        <v>15.42</v>
      </c>
      <c r="I415" s="235"/>
      <c r="J415" s="231"/>
      <c r="K415" s="231"/>
      <c r="L415" s="236"/>
      <c r="M415" s="237"/>
      <c r="N415" s="238"/>
      <c r="O415" s="238"/>
      <c r="P415" s="238"/>
      <c r="Q415" s="238"/>
      <c r="R415" s="238"/>
      <c r="S415" s="238"/>
      <c r="T415" s="239"/>
      <c r="AT415" s="240" t="s">
        <v>248</v>
      </c>
      <c r="AU415" s="240" t="s">
        <v>86</v>
      </c>
      <c r="AV415" s="16" t="s">
        <v>173</v>
      </c>
      <c r="AW415" s="16" t="s">
        <v>37</v>
      </c>
      <c r="AX415" s="16" t="s">
        <v>84</v>
      </c>
      <c r="AY415" s="240" t="s">
        <v>237</v>
      </c>
    </row>
    <row r="416" spans="1:65" s="2" customFormat="1" ht="16.5" customHeight="1">
      <c r="A416" s="36"/>
      <c r="B416" s="37"/>
      <c r="C416" s="177" t="s">
        <v>681</v>
      </c>
      <c r="D416" s="177" t="s">
        <v>239</v>
      </c>
      <c r="E416" s="178" t="s">
        <v>682</v>
      </c>
      <c r="F416" s="179" t="s">
        <v>683</v>
      </c>
      <c r="G416" s="180" t="s">
        <v>92</v>
      </c>
      <c r="H416" s="181">
        <v>285.6</v>
      </c>
      <c r="I416" s="182"/>
      <c r="J416" s="183">
        <f>ROUND(I416*H416,2)</f>
        <v>0</v>
      </c>
      <c r="K416" s="179" t="s">
        <v>242</v>
      </c>
      <c r="L416" s="41"/>
      <c r="M416" s="184" t="s">
        <v>19</v>
      </c>
      <c r="N416" s="185" t="s">
        <v>47</v>
      </c>
      <c r="O416" s="66"/>
      <c r="P416" s="186">
        <f>O416*H416</f>
        <v>0</v>
      </c>
      <c r="Q416" s="186">
        <v>0</v>
      </c>
      <c r="R416" s="186">
        <f>Q416*H416</f>
        <v>0</v>
      </c>
      <c r="S416" s="186">
        <v>0</v>
      </c>
      <c r="T416" s="187">
        <f>S416*H416</f>
        <v>0</v>
      </c>
      <c r="U416" s="36"/>
      <c r="V416" s="36"/>
      <c r="W416" s="36"/>
      <c r="X416" s="36"/>
      <c r="Y416" s="36"/>
      <c r="Z416" s="36"/>
      <c r="AA416" s="36"/>
      <c r="AB416" s="36"/>
      <c r="AC416" s="36"/>
      <c r="AD416" s="36"/>
      <c r="AE416" s="36"/>
      <c r="AR416" s="188" t="s">
        <v>173</v>
      </c>
      <c r="AT416" s="188" t="s">
        <v>239</v>
      </c>
      <c r="AU416" s="188" t="s">
        <v>86</v>
      </c>
      <c r="AY416" s="19" t="s">
        <v>237</v>
      </c>
      <c r="BE416" s="189">
        <f>IF(N416="základní",J416,0)</f>
        <v>0</v>
      </c>
      <c r="BF416" s="189">
        <f>IF(N416="snížená",J416,0)</f>
        <v>0</v>
      </c>
      <c r="BG416" s="189">
        <f>IF(N416="zákl. přenesená",J416,0)</f>
        <v>0</v>
      </c>
      <c r="BH416" s="189">
        <f>IF(N416="sníž. přenesená",J416,0)</f>
        <v>0</v>
      </c>
      <c r="BI416" s="189">
        <f>IF(N416="nulová",J416,0)</f>
        <v>0</v>
      </c>
      <c r="BJ416" s="19" t="s">
        <v>84</v>
      </c>
      <c r="BK416" s="189">
        <f>ROUND(I416*H416,2)</f>
        <v>0</v>
      </c>
      <c r="BL416" s="19" t="s">
        <v>173</v>
      </c>
      <c r="BM416" s="188" t="s">
        <v>684</v>
      </c>
    </row>
    <row r="417" spans="1:47" s="2" customFormat="1" ht="12">
      <c r="A417" s="36"/>
      <c r="B417" s="37"/>
      <c r="C417" s="38"/>
      <c r="D417" s="190" t="s">
        <v>244</v>
      </c>
      <c r="E417" s="38"/>
      <c r="F417" s="191" t="s">
        <v>685</v>
      </c>
      <c r="G417" s="38"/>
      <c r="H417" s="38"/>
      <c r="I417" s="192"/>
      <c r="J417" s="38"/>
      <c r="K417" s="38"/>
      <c r="L417" s="41"/>
      <c r="M417" s="193"/>
      <c r="N417" s="194"/>
      <c r="O417" s="66"/>
      <c r="P417" s="66"/>
      <c r="Q417" s="66"/>
      <c r="R417" s="66"/>
      <c r="S417" s="66"/>
      <c r="T417" s="67"/>
      <c r="U417" s="36"/>
      <c r="V417" s="36"/>
      <c r="W417" s="36"/>
      <c r="X417" s="36"/>
      <c r="Y417" s="36"/>
      <c r="Z417" s="36"/>
      <c r="AA417" s="36"/>
      <c r="AB417" s="36"/>
      <c r="AC417" s="36"/>
      <c r="AD417" s="36"/>
      <c r="AE417" s="36"/>
      <c r="AT417" s="19" t="s">
        <v>244</v>
      </c>
      <c r="AU417" s="19" t="s">
        <v>86</v>
      </c>
    </row>
    <row r="418" spans="1:47" s="2" customFormat="1" ht="12">
      <c r="A418" s="36"/>
      <c r="B418" s="37"/>
      <c r="C418" s="38"/>
      <c r="D418" s="195" t="s">
        <v>246</v>
      </c>
      <c r="E418" s="38"/>
      <c r="F418" s="196" t="s">
        <v>686</v>
      </c>
      <c r="G418" s="38"/>
      <c r="H418" s="38"/>
      <c r="I418" s="192"/>
      <c r="J418" s="38"/>
      <c r="K418" s="38"/>
      <c r="L418" s="41"/>
      <c r="M418" s="193"/>
      <c r="N418" s="194"/>
      <c r="O418" s="66"/>
      <c r="P418" s="66"/>
      <c r="Q418" s="66"/>
      <c r="R418" s="66"/>
      <c r="S418" s="66"/>
      <c r="T418" s="67"/>
      <c r="U418" s="36"/>
      <c r="V418" s="36"/>
      <c r="W418" s="36"/>
      <c r="X418" s="36"/>
      <c r="Y418" s="36"/>
      <c r="Z418" s="36"/>
      <c r="AA418" s="36"/>
      <c r="AB418" s="36"/>
      <c r="AC418" s="36"/>
      <c r="AD418" s="36"/>
      <c r="AE418" s="36"/>
      <c r="AT418" s="19" t="s">
        <v>246</v>
      </c>
      <c r="AU418" s="19" t="s">
        <v>86</v>
      </c>
    </row>
    <row r="419" spans="2:51" s="13" customFormat="1" ht="12">
      <c r="B419" s="197"/>
      <c r="C419" s="198"/>
      <c r="D419" s="190" t="s">
        <v>248</v>
      </c>
      <c r="E419" s="199" t="s">
        <v>19</v>
      </c>
      <c r="F419" s="200" t="s">
        <v>200</v>
      </c>
      <c r="G419" s="198"/>
      <c r="H419" s="201">
        <v>285.6</v>
      </c>
      <c r="I419" s="202"/>
      <c r="J419" s="198"/>
      <c r="K419" s="198"/>
      <c r="L419" s="203"/>
      <c r="M419" s="204"/>
      <c r="N419" s="205"/>
      <c r="O419" s="205"/>
      <c r="P419" s="205"/>
      <c r="Q419" s="205"/>
      <c r="R419" s="205"/>
      <c r="S419" s="205"/>
      <c r="T419" s="206"/>
      <c r="AT419" s="207" t="s">
        <v>248</v>
      </c>
      <c r="AU419" s="207" t="s">
        <v>86</v>
      </c>
      <c r="AV419" s="13" t="s">
        <v>86</v>
      </c>
      <c r="AW419" s="13" t="s">
        <v>37</v>
      </c>
      <c r="AX419" s="13" t="s">
        <v>84</v>
      </c>
      <c r="AY419" s="207" t="s">
        <v>237</v>
      </c>
    </row>
    <row r="420" spans="1:65" s="2" customFormat="1" ht="16.5" customHeight="1">
      <c r="A420" s="36"/>
      <c r="B420" s="37"/>
      <c r="C420" s="241" t="s">
        <v>687</v>
      </c>
      <c r="D420" s="241" t="s">
        <v>433</v>
      </c>
      <c r="E420" s="242" t="s">
        <v>688</v>
      </c>
      <c r="F420" s="243" t="s">
        <v>689</v>
      </c>
      <c r="G420" s="244" t="s">
        <v>677</v>
      </c>
      <c r="H420" s="245">
        <v>8.568</v>
      </c>
      <c r="I420" s="246"/>
      <c r="J420" s="247">
        <f>ROUND(I420*H420,2)</f>
        <v>0</v>
      </c>
      <c r="K420" s="243" t="s">
        <v>242</v>
      </c>
      <c r="L420" s="248"/>
      <c r="M420" s="249" t="s">
        <v>19</v>
      </c>
      <c r="N420" s="250" t="s">
        <v>47</v>
      </c>
      <c r="O420" s="66"/>
      <c r="P420" s="186">
        <f>O420*H420</f>
        <v>0</v>
      </c>
      <c r="Q420" s="186">
        <v>0.001</v>
      </c>
      <c r="R420" s="186">
        <f>Q420*H420</f>
        <v>0.008568</v>
      </c>
      <c r="S420" s="186">
        <v>0</v>
      </c>
      <c r="T420" s="187">
        <f>S420*H420</f>
        <v>0</v>
      </c>
      <c r="U420" s="36"/>
      <c r="V420" s="36"/>
      <c r="W420" s="36"/>
      <c r="X420" s="36"/>
      <c r="Y420" s="36"/>
      <c r="Z420" s="36"/>
      <c r="AA420" s="36"/>
      <c r="AB420" s="36"/>
      <c r="AC420" s="36"/>
      <c r="AD420" s="36"/>
      <c r="AE420" s="36"/>
      <c r="AR420" s="188" t="s">
        <v>289</v>
      </c>
      <c r="AT420" s="188" t="s">
        <v>433</v>
      </c>
      <c r="AU420" s="188" t="s">
        <v>86</v>
      </c>
      <c r="AY420" s="19" t="s">
        <v>237</v>
      </c>
      <c r="BE420" s="189">
        <f>IF(N420="základní",J420,0)</f>
        <v>0</v>
      </c>
      <c r="BF420" s="189">
        <f>IF(N420="snížená",J420,0)</f>
        <v>0</v>
      </c>
      <c r="BG420" s="189">
        <f>IF(N420="zákl. přenesená",J420,0)</f>
        <v>0</v>
      </c>
      <c r="BH420" s="189">
        <f>IF(N420="sníž. přenesená",J420,0)</f>
        <v>0</v>
      </c>
      <c r="BI420" s="189">
        <f>IF(N420="nulová",J420,0)</f>
        <v>0</v>
      </c>
      <c r="BJ420" s="19" t="s">
        <v>84</v>
      </c>
      <c r="BK420" s="189">
        <f>ROUND(I420*H420,2)</f>
        <v>0</v>
      </c>
      <c r="BL420" s="19" t="s">
        <v>173</v>
      </c>
      <c r="BM420" s="188" t="s">
        <v>690</v>
      </c>
    </row>
    <row r="421" spans="1:47" s="2" customFormat="1" ht="12">
      <c r="A421" s="36"/>
      <c r="B421" s="37"/>
      <c r="C421" s="38"/>
      <c r="D421" s="190" t="s">
        <v>244</v>
      </c>
      <c r="E421" s="38"/>
      <c r="F421" s="191" t="s">
        <v>689</v>
      </c>
      <c r="G421" s="38"/>
      <c r="H421" s="38"/>
      <c r="I421" s="192"/>
      <c r="J421" s="38"/>
      <c r="K421" s="38"/>
      <c r="L421" s="41"/>
      <c r="M421" s="193"/>
      <c r="N421" s="194"/>
      <c r="O421" s="66"/>
      <c r="P421" s="66"/>
      <c r="Q421" s="66"/>
      <c r="R421" s="66"/>
      <c r="S421" s="66"/>
      <c r="T421" s="67"/>
      <c r="U421" s="36"/>
      <c r="V421" s="36"/>
      <c r="W421" s="36"/>
      <c r="X421" s="36"/>
      <c r="Y421" s="36"/>
      <c r="Z421" s="36"/>
      <c r="AA421" s="36"/>
      <c r="AB421" s="36"/>
      <c r="AC421" s="36"/>
      <c r="AD421" s="36"/>
      <c r="AE421" s="36"/>
      <c r="AT421" s="19" t="s">
        <v>244</v>
      </c>
      <c r="AU421" s="19" t="s">
        <v>86</v>
      </c>
    </row>
    <row r="422" spans="2:51" s="13" customFormat="1" ht="12">
      <c r="B422" s="197"/>
      <c r="C422" s="198"/>
      <c r="D422" s="190" t="s">
        <v>248</v>
      </c>
      <c r="E422" s="199" t="s">
        <v>19</v>
      </c>
      <c r="F422" s="200" t="s">
        <v>691</v>
      </c>
      <c r="G422" s="198"/>
      <c r="H422" s="201">
        <v>8.568</v>
      </c>
      <c r="I422" s="202"/>
      <c r="J422" s="198"/>
      <c r="K422" s="198"/>
      <c r="L422" s="203"/>
      <c r="M422" s="204"/>
      <c r="N422" s="205"/>
      <c r="O422" s="205"/>
      <c r="P422" s="205"/>
      <c r="Q422" s="205"/>
      <c r="R422" s="205"/>
      <c r="S422" s="205"/>
      <c r="T422" s="206"/>
      <c r="AT422" s="207" t="s">
        <v>248</v>
      </c>
      <c r="AU422" s="207" t="s">
        <v>86</v>
      </c>
      <c r="AV422" s="13" t="s">
        <v>86</v>
      </c>
      <c r="AW422" s="13" t="s">
        <v>37</v>
      </c>
      <c r="AX422" s="13" t="s">
        <v>84</v>
      </c>
      <c r="AY422" s="207" t="s">
        <v>237</v>
      </c>
    </row>
    <row r="423" spans="1:65" s="2" customFormat="1" ht="16.5" customHeight="1">
      <c r="A423" s="36"/>
      <c r="B423" s="37"/>
      <c r="C423" s="177" t="s">
        <v>692</v>
      </c>
      <c r="D423" s="177" t="s">
        <v>239</v>
      </c>
      <c r="E423" s="178" t="s">
        <v>693</v>
      </c>
      <c r="F423" s="179" t="s">
        <v>694</v>
      </c>
      <c r="G423" s="180" t="s">
        <v>92</v>
      </c>
      <c r="H423" s="181">
        <v>514</v>
      </c>
      <c r="I423" s="182"/>
      <c r="J423" s="183">
        <f>ROUND(I423*H423,2)</f>
        <v>0</v>
      </c>
      <c r="K423" s="179" t="s">
        <v>242</v>
      </c>
      <c r="L423" s="41"/>
      <c r="M423" s="184" t="s">
        <v>19</v>
      </c>
      <c r="N423" s="185" t="s">
        <v>47</v>
      </c>
      <c r="O423" s="66"/>
      <c r="P423" s="186">
        <f>O423*H423</f>
        <v>0</v>
      </c>
      <c r="Q423" s="186">
        <v>0</v>
      </c>
      <c r="R423" s="186">
        <f>Q423*H423</f>
        <v>0</v>
      </c>
      <c r="S423" s="186">
        <v>0</v>
      </c>
      <c r="T423" s="187">
        <f>S423*H423</f>
        <v>0</v>
      </c>
      <c r="U423" s="36"/>
      <c r="V423" s="36"/>
      <c r="W423" s="36"/>
      <c r="X423" s="36"/>
      <c r="Y423" s="36"/>
      <c r="Z423" s="36"/>
      <c r="AA423" s="36"/>
      <c r="AB423" s="36"/>
      <c r="AC423" s="36"/>
      <c r="AD423" s="36"/>
      <c r="AE423" s="36"/>
      <c r="AR423" s="188" t="s">
        <v>173</v>
      </c>
      <c r="AT423" s="188" t="s">
        <v>239</v>
      </c>
      <c r="AU423" s="188" t="s">
        <v>86</v>
      </c>
      <c r="AY423" s="19" t="s">
        <v>237</v>
      </c>
      <c r="BE423" s="189">
        <f>IF(N423="základní",J423,0)</f>
        <v>0</v>
      </c>
      <c r="BF423" s="189">
        <f>IF(N423="snížená",J423,0)</f>
        <v>0</v>
      </c>
      <c r="BG423" s="189">
        <f>IF(N423="zákl. přenesená",J423,0)</f>
        <v>0</v>
      </c>
      <c r="BH423" s="189">
        <f>IF(N423="sníž. přenesená",J423,0)</f>
        <v>0</v>
      </c>
      <c r="BI423" s="189">
        <f>IF(N423="nulová",J423,0)</f>
        <v>0</v>
      </c>
      <c r="BJ423" s="19" t="s">
        <v>84</v>
      </c>
      <c r="BK423" s="189">
        <f>ROUND(I423*H423,2)</f>
        <v>0</v>
      </c>
      <c r="BL423" s="19" t="s">
        <v>173</v>
      </c>
      <c r="BM423" s="188" t="s">
        <v>695</v>
      </c>
    </row>
    <row r="424" spans="1:47" s="2" customFormat="1" ht="12">
      <c r="A424" s="36"/>
      <c r="B424" s="37"/>
      <c r="C424" s="38"/>
      <c r="D424" s="190" t="s">
        <v>244</v>
      </c>
      <c r="E424" s="38"/>
      <c r="F424" s="191" t="s">
        <v>696</v>
      </c>
      <c r="G424" s="38"/>
      <c r="H424" s="38"/>
      <c r="I424" s="192"/>
      <c r="J424" s="38"/>
      <c r="K424" s="38"/>
      <c r="L424" s="41"/>
      <c r="M424" s="193"/>
      <c r="N424" s="194"/>
      <c r="O424" s="66"/>
      <c r="P424" s="66"/>
      <c r="Q424" s="66"/>
      <c r="R424" s="66"/>
      <c r="S424" s="66"/>
      <c r="T424" s="67"/>
      <c r="U424" s="36"/>
      <c r="V424" s="36"/>
      <c r="W424" s="36"/>
      <c r="X424" s="36"/>
      <c r="Y424" s="36"/>
      <c r="Z424" s="36"/>
      <c r="AA424" s="36"/>
      <c r="AB424" s="36"/>
      <c r="AC424" s="36"/>
      <c r="AD424" s="36"/>
      <c r="AE424" s="36"/>
      <c r="AT424" s="19" t="s">
        <v>244</v>
      </c>
      <c r="AU424" s="19" t="s">
        <v>86</v>
      </c>
    </row>
    <row r="425" spans="1:47" s="2" customFormat="1" ht="12">
      <c r="A425" s="36"/>
      <c r="B425" s="37"/>
      <c r="C425" s="38"/>
      <c r="D425" s="195" t="s">
        <v>246</v>
      </c>
      <c r="E425" s="38"/>
      <c r="F425" s="196" t="s">
        <v>697</v>
      </c>
      <c r="G425" s="38"/>
      <c r="H425" s="38"/>
      <c r="I425" s="192"/>
      <c r="J425" s="38"/>
      <c r="K425" s="38"/>
      <c r="L425" s="41"/>
      <c r="M425" s="193"/>
      <c r="N425" s="194"/>
      <c r="O425" s="66"/>
      <c r="P425" s="66"/>
      <c r="Q425" s="66"/>
      <c r="R425" s="66"/>
      <c r="S425" s="66"/>
      <c r="T425" s="67"/>
      <c r="U425" s="36"/>
      <c r="V425" s="36"/>
      <c r="W425" s="36"/>
      <c r="X425" s="36"/>
      <c r="Y425" s="36"/>
      <c r="Z425" s="36"/>
      <c r="AA425" s="36"/>
      <c r="AB425" s="36"/>
      <c r="AC425" s="36"/>
      <c r="AD425" s="36"/>
      <c r="AE425" s="36"/>
      <c r="AT425" s="19" t="s">
        <v>246</v>
      </c>
      <c r="AU425" s="19" t="s">
        <v>86</v>
      </c>
    </row>
    <row r="426" spans="2:51" s="13" customFormat="1" ht="12">
      <c r="B426" s="197"/>
      <c r="C426" s="198"/>
      <c r="D426" s="190" t="s">
        <v>248</v>
      </c>
      <c r="E426" s="199" t="s">
        <v>19</v>
      </c>
      <c r="F426" s="200" t="s">
        <v>194</v>
      </c>
      <c r="G426" s="198"/>
      <c r="H426" s="201">
        <v>492</v>
      </c>
      <c r="I426" s="202"/>
      <c r="J426" s="198"/>
      <c r="K426" s="198"/>
      <c r="L426" s="203"/>
      <c r="M426" s="204"/>
      <c r="N426" s="205"/>
      <c r="O426" s="205"/>
      <c r="P426" s="205"/>
      <c r="Q426" s="205"/>
      <c r="R426" s="205"/>
      <c r="S426" s="205"/>
      <c r="T426" s="206"/>
      <c r="AT426" s="207" t="s">
        <v>248</v>
      </c>
      <c r="AU426" s="207" t="s">
        <v>86</v>
      </c>
      <c r="AV426" s="13" t="s">
        <v>86</v>
      </c>
      <c r="AW426" s="13" t="s">
        <v>37</v>
      </c>
      <c r="AX426" s="13" t="s">
        <v>76</v>
      </c>
      <c r="AY426" s="207" t="s">
        <v>237</v>
      </c>
    </row>
    <row r="427" spans="2:51" s="13" customFormat="1" ht="12">
      <c r="B427" s="197"/>
      <c r="C427" s="198"/>
      <c r="D427" s="190" t="s">
        <v>248</v>
      </c>
      <c r="E427" s="199" t="s">
        <v>19</v>
      </c>
      <c r="F427" s="200" t="s">
        <v>197</v>
      </c>
      <c r="G427" s="198"/>
      <c r="H427" s="201">
        <v>22</v>
      </c>
      <c r="I427" s="202"/>
      <c r="J427" s="198"/>
      <c r="K427" s="198"/>
      <c r="L427" s="203"/>
      <c r="M427" s="204"/>
      <c r="N427" s="205"/>
      <c r="O427" s="205"/>
      <c r="P427" s="205"/>
      <c r="Q427" s="205"/>
      <c r="R427" s="205"/>
      <c r="S427" s="205"/>
      <c r="T427" s="206"/>
      <c r="AT427" s="207" t="s">
        <v>248</v>
      </c>
      <c r="AU427" s="207" t="s">
        <v>86</v>
      </c>
      <c r="AV427" s="13" t="s">
        <v>86</v>
      </c>
      <c r="AW427" s="13" t="s">
        <v>37</v>
      </c>
      <c r="AX427" s="13" t="s">
        <v>76</v>
      </c>
      <c r="AY427" s="207" t="s">
        <v>237</v>
      </c>
    </row>
    <row r="428" spans="2:51" s="16" customFormat="1" ht="12">
      <c r="B428" s="230"/>
      <c r="C428" s="231"/>
      <c r="D428" s="190" t="s">
        <v>248</v>
      </c>
      <c r="E428" s="232" t="s">
        <v>19</v>
      </c>
      <c r="F428" s="233" t="s">
        <v>376</v>
      </c>
      <c r="G428" s="231"/>
      <c r="H428" s="234">
        <v>514</v>
      </c>
      <c r="I428" s="235"/>
      <c r="J428" s="231"/>
      <c r="K428" s="231"/>
      <c r="L428" s="236"/>
      <c r="M428" s="237"/>
      <c r="N428" s="238"/>
      <c r="O428" s="238"/>
      <c r="P428" s="238"/>
      <c r="Q428" s="238"/>
      <c r="R428" s="238"/>
      <c r="S428" s="238"/>
      <c r="T428" s="239"/>
      <c r="AT428" s="240" t="s">
        <v>248</v>
      </c>
      <c r="AU428" s="240" t="s">
        <v>86</v>
      </c>
      <c r="AV428" s="16" t="s">
        <v>173</v>
      </c>
      <c r="AW428" s="16" t="s">
        <v>37</v>
      </c>
      <c r="AX428" s="16" t="s">
        <v>84</v>
      </c>
      <c r="AY428" s="240" t="s">
        <v>237</v>
      </c>
    </row>
    <row r="429" spans="1:65" s="2" customFormat="1" ht="16.5" customHeight="1">
      <c r="A429" s="36"/>
      <c r="B429" s="37"/>
      <c r="C429" s="177" t="s">
        <v>698</v>
      </c>
      <c r="D429" s="177" t="s">
        <v>239</v>
      </c>
      <c r="E429" s="178" t="s">
        <v>699</v>
      </c>
      <c r="F429" s="179" t="s">
        <v>700</v>
      </c>
      <c r="G429" s="180" t="s">
        <v>92</v>
      </c>
      <c r="H429" s="181">
        <v>53.23</v>
      </c>
      <c r="I429" s="182"/>
      <c r="J429" s="183">
        <f>ROUND(I429*H429,2)</f>
        <v>0</v>
      </c>
      <c r="K429" s="179" t="s">
        <v>242</v>
      </c>
      <c r="L429" s="41"/>
      <c r="M429" s="184" t="s">
        <v>19</v>
      </c>
      <c r="N429" s="185" t="s">
        <v>47</v>
      </c>
      <c r="O429" s="66"/>
      <c r="P429" s="186">
        <f>O429*H429</f>
        <v>0</v>
      </c>
      <c r="Q429" s="186">
        <v>0</v>
      </c>
      <c r="R429" s="186">
        <f>Q429*H429</f>
        <v>0</v>
      </c>
      <c r="S429" s="186">
        <v>0</v>
      </c>
      <c r="T429" s="187">
        <f>S429*H429</f>
        <v>0</v>
      </c>
      <c r="U429" s="36"/>
      <c r="V429" s="36"/>
      <c r="W429" s="36"/>
      <c r="X429" s="36"/>
      <c r="Y429" s="36"/>
      <c r="Z429" s="36"/>
      <c r="AA429" s="36"/>
      <c r="AB429" s="36"/>
      <c r="AC429" s="36"/>
      <c r="AD429" s="36"/>
      <c r="AE429" s="36"/>
      <c r="AR429" s="188" t="s">
        <v>173</v>
      </c>
      <c r="AT429" s="188" t="s">
        <v>239</v>
      </c>
      <c r="AU429" s="188" t="s">
        <v>86</v>
      </c>
      <c r="AY429" s="19" t="s">
        <v>237</v>
      </c>
      <c r="BE429" s="189">
        <f>IF(N429="základní",J429,0)</f>
        <v>0</v>
      </c>
      <c r="BF429" s="189">
        <f>IF(N429="snížená",J429,0)</f>
        <v>0</v>
      </c>
      <c r="BG429" s="189">
        <f>IF(N429="zákl. přenesená",J429,0)</f>
        <v>0</v>
      </c>
      <c r="BH429" s="189">
        <f>IF(N429="sníž. přenesená",J429,0)</f>
        <v>0</v>
      </c>
      <c r="BI429" s="189">
        <f>IF(N429="nulová",J429,0)</f>
        <v>0</v>
      </c>
      <c r="BJ429" s="19" t="s">
        <v>84</v>
      </c>
      <c r="BK429" s="189">
        <f>ROUND(I429*H429,2)</f>
        <v>0</v>
      </c>
      <c r="BL429" s="19" t="s">
        <v>173</v>
      </c>
      <c r="BM429" s="188" t="s">
        <v>701</v>
      </c>
    </row>
    <row r="430" spans="1:47" s="2" customFormat="1" ht="12">
      <c r="A430" s="36"/>
      <c r="B430" s="37"/>
      <c r="C430" s="38"/>
      <c r="D430" s="190" t="s">
        <v>244</v>
      </c>
      <c r="E430" s="38"/>
      <c r="F430" s="191" t="s">
        <v>702</v>
      </c>
      <c r="G430" s="38"/>
      <c r="H430" s="38"/>
      <c r="I430" s="192"/>
      <c r="J430" s="38"/>
      <c r="K430" s="38"/>
      <c r="L430" s="41"/>
      <c r="M430" s="193"/>
      <c r="N430" s="194"/>
      <c r="O430" s="66"/>
      <c r="P430" s="66"/>
      <c r="Q430" s="66"/>
      <c r="R430" s="66"/>
      <c r="S430" s="66"/>
      <c r="T430" s="67"/>
      <c r="U430" s="36"/>
      <c r="V430" s="36"/>
      <c r="W430" s="36"/>
      <c r="X430" s="36"/>
      <c r="Y430" s="36"/>
      <c r="Z430" s="36"/>
      <c r="AA430" s="36"/>
      <c r="AB430" s="36"/>
      <c r="AC430" s="36"/>
      <c r="AD430" s="36"/>
      <c r="AE430" s="36"/>
      <c r="AT430" s="19" t="s">
        <v>244</v>
      </c>
      <c r="AU430" s="19" t="s">
        <v>86</v>
      </c>
    </row>
    <row r="431" spans="1:47" s="2" customFormat="1" ht="12">
      <c r="A431" s="36"/>
      <c r="B431" s="37"/>
      <c r="C431" s="38"/>
      <c r="D431" s="195" t="s">
        <v>246</v>
      </c>
      <c r="E431" s="38"/>
      <c r="F431" s="196" t="s">
        <v>703</v>
      </c>
      <c r="G431" s="38"/>
      <c r="H431" s="38"/>
      <c r="I431" s="192"/>
      <c r="J431" s="38"/>
      <c r="K431" s="38"/>
      <c r="L431" s="41"/>
      <c r="M431" s="193"/>
      <c r="N431" s="194"/>
      <c r="O431" s="66"/>
      <c r="P431" s="66"/>
      <c r="Q431" s="66"/>
      <c r="R431" s="66"/>
      <c r="S431" s="66"/>
      <c r="T431" s="67"/>
      <c r="U431" s="36"/>
      <c r="V431" s="36"/>
      <c r="W431" s="36"/>
      <c r="X431" s="36"/>
      <c r="Y431" s="36"/>
      <c r="Z431" s="36"/>
      <c r="AA431" s="36"/>
      <c r="AB431" s="36"/>
      <c r="AC431" s="36"/>
      <c r="AD431" s="36"/>
      <c r="AE431" s="36"/>
      <c r="AT431" s="19" t="s">
        <v>246</v>
      </c>
      <c r="AU431" s="19" t="s">
        <v>86</v>
      </c>
    </row>
    <row r="432" spans="2:51" s="13" customFormat="1" ht="12">
      <c r="B432" s="197"/>
      <c r="C432" s="198"/>
      <c r="D432" s="190" t="s">
        <v>248</v>
      </c>
      <c r="E432" s="199" t="s">
        <v>19</v>
      </c>
      <c r="F432" s="200" t="s">
        <v>176</v>
      </c>
      <c r="G432" s="198"/>
      <c r="H432" s="201">
        <v>5</v>
      </c>
      <c r="I432" s="202"/>
      <c r="J432" s="198"/>
      <c r="K432" s="198"/>
      <c r="L432" s="203"/>
      <c r="M432" s="204"/>
      <c r="N432" s="205"/>
      <c r="O432" s="205"/>
      <c r="P432" s="205"/>
      <c r="Q432" s="205"/>
      <c r="R432" s="205"/>
      <c r="S432" s="205"/>
      <c r="T432" s="206"/>
      <c r="AT432" s="207" t="s">
        <v>248</v>
      </c>
      <c r="AU432" s="207" t="s">
        <v>86</v>
      </c>
      <c r="AV432" s="13" t="s">
        <v>86</v>
      </c>
      <c r="AW432" s="13" t="s">
        <v>37</v>
      </c>
      <c r="AX432" s="13" t="s">
        <v>76</v>
      </c>
      <c r="AY432" s="207" t="s">
        <v>237</v>
      </c>
    </row>
    <row r="433" spans="2:51" s="13" customFormat="1" ht="12">
      <c r="B433" s="197"/>
      <c r="C433" s="198"/>
      <c r="D433" s="190" t="s">
        <v>248</v>
      </c>
      <c r="E433" s="199" t="s">
        <v>19</v>
      </c>
      <c r="F433" s="200" t="s">
        <v>191</v>
      </c>
      <c r="G433" s="198"/>
      <c r="H433" s="201">
        <v>48.23</v>
      </c>
      <c r="I433" s="202"/>
      <c r="J433" s="198"/>
      <c r="K433" s="198"/>
      <c r="L433" s="203"/>
      <c r="M433" s="204"/>
      <c r="N433" s="205"/>
      <c r="O433" s="205"/>
      <c r="P433" s="205"/>
      <c r="Q433" s="205"/>
      <c r="R433" s="205"/>
      <c r="S433" s="205"/>
      <c r="T433" s="206"/>
      <c r="AT433" s="207" t="s">
        <v>248</v>
      </c>
      <c r="AU433" s="207" t="s">
        <v>86</v>
      </c>
      <c r="AV433" s="13" t="s">
        <v>86</v>
      </c>
      <c r="AW433" s="13" t="s">
        <v>37</v>
      </c>
      <c r="AX433" s="13" t="s">
        <v>76</v>
      </c>
      <c r="AY433" s="207" t="s">
        <v>237</v>
      </c>
    </row>
    <row r="434" spans="2:51" s="16" customFormat="1" ht="12">
      <c r="B434" s="230"/>
      <c r="C434" s="231"/>
      <c r="D434" s="190" t="s">
        <v>248</v>
      </c>
      <c r="E434" s="232" t="s">
        <v>19</v>
      </c>
      <c r="F434" s="233" t="s">
        <v>376</v>
      </c>
      <c r="G434" s="231"/>
      <c r="H434" s="234">
        <v>53.23</v>
      </c>
      <c r="I434" s="235"/>
      <c r="J434" s="231"/>
      <c r="K434" s="231"/>
      <c r="L434" s="236"/>
      <c r="M434" s="237"/>
      <c r="N434" s="238"/>
      <c r="O434" s="238"/>
      <c r="P434" s="238"/>
      <c r="Q434" s="238"/>
      <c r="R434" s="238"/>
      <c r="S434" s="238"/>
      <c r="T434" s="239"/>
      <c r="AT434" s="240" t="s">
        <v>248</v>
      </c>
      <c r="AU434" s="240" t="s">
        <v>86</v>
      </c>
      <c r="AV434" s="16" t="s">
        <v>173</v>
      </c>
      <c r="AW434" s="16" t="s">
        <v>37</v>
      </c>
      <c r="AX434" s="16" t="s">
        <v>84</v>
      </c>
      <c r="AY434" s="240" t="s">
        <v>237</v>
      </c>
    </row>
    <row r="435" spans="1:65" s="2" customFormat="1" ht="16.5" customHeight="1">
      <c r="A435" s="36"/>
      <c r="B435" s="37"/>
      <c r="C435" s="177" t="s">
        <v>704</v>
      </c>
      <c r="D435" s="177" t="s">
        <v>239</v>
      </c>
      <c r="E435" s="178" t="s">
        <v>705</v>
      </c>
      <c r="F435" s="179" t="s">
        <v>706</v>
      </c>
      <c r="G435" s="180" t="s">
        <v>92</v>
      </c>
      <c r="H435" s="181">
        <v>285.6</v>
      </c>
      <c r="I435" s="182"/>
      <c r="J435" s="183">
        <f>ROUND(I435*H435,2)</f>
        <v>0</v>
      </c>
      <c r="K435" s="179" t="s">
        <v>242</v>
      </c>
      <c r="L435" s="41"/>
      <c r="M435" s="184" t="s">
        <v>19</v>
      </c>
      <c r="N435" s="185" t="s">
        <v>47</v>
      </c>
      <c r="O435" s="66"/>
      <c r="P435" s="186">
        <f>O435*H435</f>
        <v>0</v>
      </c>
      <c r="Q435" s="186">
        <v>0</v>
      </c>
      <c r="R435" s="186">
        <f>Q435*H435</f>
        <v>0</v>
      </c>
      <c r="S435" s="186">
        <v>0</v>
      </c>
      <c r="T435" s="187">
        <f>S435*H435</f>
        <v>0</v>
      </c>
      <c r="U435" s="36"/>
      <c r="V435" s="36"/>
      <c r="W435" s="36"/>
      <c r="X435" s="36"/>
      <c r="Y435" s="36"/>
      <c r="Z435" s="36"/>
      <c r="AA435" s="36"/>
      <c r="AB435" s="36"/>
      <c r="AC435" s="36"/>
      <c r="AD435" s="36"/>
      <c r="AE435" s="36"/>
      <c r="AR435" s="188" t="s">
        <v>173</v>
      </c>
      <c r="AT435" s="188" t="s">
        <v>239</v>
      </c>
      <c r="AU435" s="188" t="s">
        <v>86</v>
      </c>
      <c r="AY435" s="19" t="s">
        <v>237</v>
      </c>
      <c r="BE435" s="189">
        <f>IF(N435="základní",J435,0)</f>
        <v>0</v>
      </c>
      <c r="BF435" s="189">
        <f>IF(N435="snížená",J435,0)</f>
        <v>0</v>
      </c>
      <c r="BG435" s="189">
        <f>IF(N435="zákl. přenesená",J435,0)</f>
        <v>0</v>
      </c>
      <c r="BH435" s="189">
        <f>IF(N435="sníž. přenesená",J435,0)</f>
        <v>0</v>
      </c>
      <c r="BI435" s="189">
        <f>IF(N435="nulová",J435,0)</f>
        <v>0</v>
      </c>
      <c r="BJ435" s="19" t="s">
        <v>84</v>
      </c>
      <c r="BK435" s="189">
        <f>ROUND(I435*H435,2)</f>
        <v>0</v>
      </c>
      <c r="BL435" s="19" t="s">
        <v>173</v>
      </c>
      <c r="BM435" s="188" t="s">
        <v>707</v>
      </c>
    </row>
    <row r="436" spans="1:47" s="2" customFormat="1" ht="19.2">
      <c r="A436" s="36"/>
      <c r="B436" s="37"/>
      <c r="C436" s="38"/>
      <c r="D436" s="190" t="s">
        <v>244</v>
      </c>
      <c r="E436" s="38"/>
      <c r="F436" s="191" t="s">
        <v>708</v>
      </c>
      <c r="G436" s="38"/>
      <c r="H436" s="38"/>
      <c r="I436" s="192"/>
      <c r="J436" s="38"/>
      <c r="K436" s="38"/>
      <c r="L436" s="41"/>
      <c r="M436" s="193"/>
      <c r="N436" s="194"/>
      <c r="O436" s="66"/>
      <c r="P436" s="66"/>
      <c r="Q436" s="66"/>
      <c r="R436" s="66"/>
      <c r="S436" s="66"/>
      <c r="T436" s="67"/>
      <c r="U436" s="36"/>
      <c r="V436" s="36"/>
      <c r="W436" s="36"/>
      <c r="X436" s="36"/>
      <c r="Y436" s="36"/>
      <c r="Z436" s="36"/>
      <c r="AA436" s="36"/>
      <c r="AB436" s="36"/>
      <c r="AC436" s="36"/>
      <c r="AD436" s="36"/>
      <c r="AE436" s="36"/>
      <c r="AT436" s="19" t="s">
        <v>244</v>
      </c>
      <c r="AU436" s="19" t="s">
        <v>86</v>
      </c>
    </row>
    <row r="437" spans="1:47" s="2" customFormat="1" ht="12">
      <c r="A437" s="36"/>
      <c r="B437" s="37"/>
      <c r="C437" s="38"/>
      <c r="D437" s="195" t="s">
        <v>246</v>
      </c>
      <c r="E437" s="38"/>
      <c r="F437" s="196" t="s">
        <v>709</v>
      </c>
      <c r="G437" s="38"/>
      <c r="H437" s="38"/>
      <c r="I437" s="192"/>
      <c r="J437" s="38"/>
      <c r="K437" s="38"/>
      <c r="L437" s="41"/>
      <c r="M437" s="193"/>
      <c r="N437" s="194"/>
      <c r="O437" s="66"/>
      <c r="P437" s="66"/>
      <c r="Q437" s="66"/>
      <c r="R437" s="66"/>
      <c r="S437" s="66"/>
      <c r="T437" s="67"/>
      <c r="U437" s="36"/>
      <c r="V437" s="36"/>
      <c r="W437" s="36"/>
      <c r="X437" s="36"/>
      <c r="Y437" s="36"/>
      <c r="Z437" s="36"/>
      <c r="AA437" s="36"/>
      <c r="AB437" s="36"/>
      <c r="AC437" s="36"/>
      <c r="AD437" s="36"/>
      <c r="AE437" s="36"/>
      <c r="AT437" s="19" t="s">
        <v>246</v>
      </c>
      <c r="AU437" s="19" t="s">
        <v>86</v>
      </c>
    </row>
    <row r="438" spans="2:51" s="13" customFormat="1" ht="12">
      <c r="B438" s="197"/>
      <c r="C438" s="198"/>
      <c r="D438" s="190" t="s">
        <v>248</v>
      </c>
      <c r="E438" s="199" t="s">
        <v>19</v>
      </c>
      <c r="F438" s="200" t="s">
        <v>200</v>
      </c>
      <c r="G438" s="198"/>
      <c r="H438" s="201">
        <v>285.6</v>
      </c>
      <c r="I438" s="202"/>
      <c r="J438" s="198"/>
      <c r="K438" s="198"/>
      <c r="L438" s="203"/>
      <c r="M438" s="204"/>
      <c r="N438" s="205"/>
      <c r="O438" s="205"/>
      <c r="P438" s="205"/>
      <c r="Q438" s="205"/>
      <c r="R438" s="205"/>
      <c r="S438" s="205"/>
      <c r="T438" s="206"/>
      <c r="AT438" s="207" t="s">
        <v>248</v>
      </c>
      <c r="AU438" s="207" t="s">
        <v>86</v>
      </c>
      <c r="AV438" s="13" t="s">
        <v>86</v>
      </c>
      <c r="AW438" s="13" t="s">
        <v>37</v>
      </c>
      <c r="AX438" s="13" t="s">
        <v>84</v>
      </c>
      <c r="AY438" s="207" t="s">
        <v>237</v>
      </c>
    </row>
    <row r="439" spans="1:65" s="2" customFormat="1" ht="16.5" customHeight="1">
      <c r="A439" s="36"/>
      <c r="B439" s="37"/>
      <c r="C439" s="177" t="s">
        <v>710</v>
      </c>
      <c r="D439" s="177" t="s">
        <v>239</v>
      </c>
      <c r="E439" s="178" t="s">
        <v>711</v>
      </c>
      <c r="F439" s="179" t="s">
        <v>712</v>
      </c>
      <c r="G439" s="180" t="s">
        <v>92</v>
      </c>
      <c r="H439" s="181">
        <v>285.6</v>
      </c>
      <c r="I439" s="182"/>
      <c r="J439" s="183">
        <f>ROUND(I439*H439,2)</f>
        <v>0</v>
      </c>
      <c r="K439" s="179" t="s">
        <v>242</v>
      </c>
      <c r="L439" s="41"/>
      <c r="M439" s="184" t="s">
        <v>19</v>
      </c>
      <c r="N439" s="185" t="s">
        <v>47</v>
      </c>
      <c r="O439" s="66"/>
      <c r="P439" s="186">
        <f>O439*H439</f>
        <v>0</v>
      </c>
      <c r="Q439" s="186">
        <v>0</v>
      </c>
      <c r="R439" s="186">
        <f>Q439*H439</f>
        <v>0</v>
      </c>
      <c r="S439" s="186">
        <v>0</v>
      </c>
      <c r="T439" s="187">
        <f>S439*H439</f>
        <v>0</v>
      </c>
      <c r="U439" s="36"/>
      <c r="V439" s="36"/>
      <c r="W439" s="36"/>
      <c r="X439" s="36"/>
      <c r="Y439" s="36"/>
      <c r="Z439" s="36"/>
      <c r="AA439" s="36"/>
      <c r="AB439" s="36"/>
      <c r="AC439" s="36"/>
      <c r="AD439" s="36"/>
      <c r="AE439" s="36"/>
      <c r="AR439" s="188" t="s">
        <v>173</v>
      </c>
      <c r="AT439" s="188" t="s">
        <v>239</v>
      </c>
      <c r="AU439" s="188" t="s">
        <v>86</v>
      </c>
      <c r="AY439" s="19" t="s">
        <v>237</v>
      </c>
      <c r="BE439" s="189">
        <f>IF(N439="základní",J439,0)</f>
        <v>0</v>
      </c>
      <c r="BF439" s="189">
        <f>IF(N439="snížená",J439,0)</f>
        <v>0</v>
      </c>
      <c r="BG439" s="189">
        <f>IF(N439="zákl. přenesená",J439,0)</f>
        <v>0</v>
      </c>
      <c r="BH439" s="189">
        <f>IF(N439="sníž. přenesená",J439,0)</f>
        <v>0</v>
      </c>
      <c r="BI439" s="189">
        <f>IF(N439="nulová",J439,0)</f>
        <v>0</v>
      </c>
      <c r="BJ439" s="19" t="s">
        <v>84</v>
      </c>
      <c r="BK439" s="189">
        <f>ROUND(I439*H439,2)</f>
        <v>0</v>
      </c>
      <c r="BL439" s="19" t="s">
        <v>173</v>
      </c>
      <c r="BM439" s="188" t="s">
        <v>713</v>
      </c>
    </row>
    <row r="440" spans="1:47" s="2" customFormat="1" ht="12">
      <c r="A440" s="36"/>
      <c r="B440" s="37"/>
      <c r="C440" s="38"/>
      <c r="D440" s="190" t="s">
        <v>244</v>
      </c>
      <c r="E440" s="38"/>
      <c r="F440" s="191" t="s">
        <v>714</v>
      </c>
      <c r="G440" s="38"/>
      <c r="H440" s="38"/>
      <c r="I440" s="192"/>
      <c r="J440" s="38"/>
      <c r="K440" s="38"/>
      <c r="L440" s="41"/>
      <c r="M440" s="193"/>
      <c r="N440" s="194"/>
      <c r="O440" s="66"/>
      <c r="P440" s="66"/>
      <c r="Q440" s="66"/>
      <c r="R440" s="66"/>
      <c r="S440" s="66"/>
      <c r="T440" s="67"/>
      <c r="U440" s="36"/>
      <c r="V440" s="36"/>
      <c r="W440" s="36"/>
      <c r="X440" s="36"/>
      <c r="Y440" s="36"/>
      <c r="Z440" s="36"/>
      <c r="AA440" s="36"/>
      <c r="AB440" s="36"/>
      <c r="AC440" s="36"/>
      <c r="AD440" s="36"/>
      <c r="AE440" s="36"/>
      <c r="AT440" s="19" t="s">
        <v>244</v>
      </c>
      <c r="AU440" s="19" t="s">
        <v>86</v>
      </c>
    </row>
    <row r="441" spans="1:47" s="2" customFormat="1" ht="12">
      <c r="A441" s="36"/>
      <c r="B441" s="37"/>
      <c r="C441" s="38"/>
      <c r="D441" s="195" t="s">
        <v>246</v>
      </c>
      <c r="E441" s="38"/>
      <c r="F441" s="196" t="s">
        <v>715</v>
      </c>
      <c r="G441" s="38"/>
      <c r="H441" s="38"/>
      <c r="I441" s="192"/>
      <c r="J441" s="38"/>
      <c r="K441" s="38"/>
      <c r="L441" s="41"/>
      <c r="M441" s="193"/>
      <c r="N441" s="194"/>
      <c r="O441" s="66"/>
      <c r="P441" s="66"/>
      <c r="Q441" s="66"/>
      <c r="R441" s="66"/>
      <c r="S441" s="66"/>
      <c r="T441" s="67"/>
      <c r="U441" s="36"/>
      <c r="V441" s="36"/>
      <c r="W441" s="36"/>
      <c r="X441" s="36"/>
      <c r="Y441" s="36"/>
      <c r="Z441" s="36"/>
      <c r="AA441" s="36"/>
      <c r="AB441" s="36"/>
      <c r="AC441" s="36"/>
      <c r="AD441" s="36"/>
      <c r="AE441" s="36"/>
      <c r="AT441" s="19" t="s">
        <v>246</v>
      </c>
      <c r="AU441" s="19" t="s">
        <v>86</v>
      </c>
    </row>
    <row r="442" spans="2:51" s="14" customFormat="1" ht="12">
      <c r="B442" s="209"/>
      <c r="C442" s="210"/>
      <c r="D442" s="190" t="s">
        <v>248</v>
      </c>
      <c r="E442" s="211" t="s">
        <v>19</v>
      </c>
      <c r="F442" s="212" t="s">
        <v>716</v>
      </c>
      <c r="G442" s="210"/>
      <c r="H442" s="211" t="s">
        <v>19</v>
      </c>
      <c r="I442" s="213"/>
      <c r="J442" s="210"/>
      <c r="K442" s="210"/>
      <c r="L442" s="214"/>
      <c r="M442" s="215"/>
      <c r="N442" s="216"/>
      <c r="O442" s="216"/>
      <c r="P442" s="216"/>
      <c r="Q442" s="216"/>
      <c r="R442" s="216"/>
      <c r="S442" s="216"/>
      <c r="T442" s="217"/>
      <c r="AT442" s="218" t="s">
        <v>248</v>
      </c>
      <c r="AU442" s="218" t="s">
        <v>86</v>
      </c>
      <c r="AV442" s="14" t="s">
        <v>84</v>
      </c>
      <c r="AW442" s="14" t="s">
        <v>37</v>
      </c>
      <c r="AX442" s="14" t="s">
        <v>76</v>
      </c>
      <c r="AY442" s="218" t="s">
        <v>237</v>
      </c>
    </row>
    <row r="443" spans="2:51" s="13" customFormat="1" ht="12">
      <c r="B443" s="197"/>
      <c r="C443" s="198"/>
      <c r="D443" s="190" t="s">
        <v>248</v>
      </c>
      <c r="E443" s="199" t="s">
        <v>19</v>
      </c>
      <c r="F443" s="200" t="s">
        <v>717</v>
      </c>
      <c r="G443" s="198"/>
      <c r="H443" s="201">
        <v>185.92</v>
      </c>
      <c r="I443" s="202"/>
      <c r="J443" s="198"/>
      <c r="K443" s="198"/>
      <c r="L443" s="203"/>
      <c r="M443" s="204"/>
      <c r="N443" s="205"/>
      <c r="O443" s="205"/>
      <c r="P443" s="205"/>
      <c r="Q443" s="205"/>
      <c r="R443" s="205"/>
      <c r="S443" s="205"/>
      <c r="T443" s="206"/>
      <c r="AT443" s="207" t="s">
        <v>248</v>
      </c>
      <c r="AU443" s="207" t="s">
        <v>86</v>
      </c>
      <c r="AV443" s="13" t="s">
        <v>86</v>
      </c>
      <c r="AW443" s="13" t="s">
        <v>37</v>
      </c>
      <c r="AX443" s="13" t="s">
        <v>76</v>
      </c>
      <c r="AY443" s="207" t="s">
        <v>237</v>
      </c>
    </row>
    <row r="444" spans="2:51" s="14" customFormat="1" ht="12">
      <c r="B444" s="209"/>
      <c r="C444" s="210"/>
      <c r="D444" s="190" t="s">
        <v>248</v>
      </c>
      <c r="E444" s="211" t="s">
        <v>19</v>
      </c>
      <c r="F444" s="212" t="s">
        <v>718</v>
      </c>
      <c r="G444" s="210"/>
      <c r="H444" s="211" t="s">
        <v>19</v>
      </c>
      <c r="I444" s="213"/>
      <c r="J444" s="210"/>
      <c r="K444" s="210"/>
      <c r="L444" s="214"/>
      <c r="M444" s="215"/>
      <c r="N444" s="216"/>
      <c r="O444" s="216"/>
      <c r="P444" s="216"/>
      <c r="Q444" s="216"/>
      <c r="R444" s="216"/>
      <c r="S444" s="216"/>
      <c r="T444" s="217"/>
      <c r="AT444" s="218" t="s">
        <v>248</v>
      </c>
      <c r="AU444" s="218" t="s">
        <v>86</v>
      </c>
      <c r="AV444" s="14" t="s">
        <v>84</v>
      </c>
      <c r="AW444" s="14" t="s">
        <v>37</v>
      </c>
      <c r="AX444" s="14" t="s">
        <v>76</v>
      </c>
      <c r="AY444" s="218" t="s">
        <v>237</v>
      </c>
    </row>
    <row r="445" spans="2:51" s="13" customFormat="1" ht="12">
      <c r="B445" s="197"/>
      <c r="C445" s="198"/>
      <c r="D445" s="190" t="s">
        <v>248</v>
      </c>
      <c r="E445" s="199" t="s">
        <v>19</v>
      </c>
      <c r="F445" s="200" t="s">
        <v>719</v>
      </c>
      <c r="G445" s="198"/>
      <c r="H445" s="201">
        <v>99.68</v>
      </c>
      <c r="I445" s="202"/>
      <c r="J445" s="198"/>
      <c r="K445" s="198"/>
      <c r="L445" s="203"/>
      <c r="M445" s="204"/>
      <c r="N445" s="205"/>
      <c r="O445" s="205"/>
      <c r="P445" s="205"/>
      <c r="Q445" s="205"/>
      <c r="R445" s="205"/>
      <c r="S445" s="205"/>
      <c r="T445" s="206"/>
      <c r="AT445" s="207" t="s">
        <v>248</v>
      </c>
      <c r="AU445" s="207" t="s">
        <v>86</v>
      </c>
      <c r="AV445" s="13" t="s">
        <v>86</v>
      </c>
      <c r="AW445" s="13" t="s">
        <v>37</v>
      </c>
      <c r="AX445" s="13" t="s">
        <v>76</v>
      </c>
      <c r="AY445" s="207" t="s">
        <v>237</v>
      </c>
    </row>
    <row r="446" spans="2:51" s="16" customFormat="1" ht="12">
      <c r="B446" s="230"/>
      <c r="C446" s="231"/>
      <c r="D446" s="190" t="s">
        <v>248</v>
      </c>
      <c r="E446" s="232" t="s">
        <v>200</v>
      </c>
      <c r="F446" s="233" t="s">
        <v>376</v>
      </c>
      <c r="G446" s="231"/>
      <c r="H446" s="234">
        <v>285.6</v>
      </c>
      <c r="I446" s="235"/>
      <c r="J446" s="231"/>
      <c r="K446" s="231"/>
      <c r="L446" s="236"/>
      <c r="M446" s="237"/>
      <c r="N446" s="238"/>
      <c r="O446" s="238"/>
      <c r="P446" s="238"/>
      <c r="Q446" s="238"/>
      <c r="R446" s="238"/>
      <c r="S446" s="238"/>
      <c r="T446" s="239"/>
      <c r="AT446" s="240" t="s">
        <v>248</v>
      </c>
      <c r="AU446" s="240" t="s">
        <v>86</v>
      </c>
      <c r="AV446" s="16" t="s">
        <v>173</v>
      </c>
      <c r="AW446" s="16" t="s">
        <v>37</v>
      </c>
      <c r="AX446" s="16" t="s">
        <v>84</v>
      </c>
      <c r="AY446" s="240" t="s">
        <v>237</v>
      </c>
    </row>
    <row r="447" spans="1:65" s="2" customFormat="1" ht="16.5" customHeight="1">
      <c r="A447" s="36"/>
      <c r="B447" s="37"/>
      <c r="C447" s="177" t="s">
        <v>720</v>
      </c>
      <c r="D447" s="177" t="s">
        <v>239</v>
      </c>
      <c r="E447" s="178" t="s">
        <v>721</v>
      </c>
      <c r="F447" s="179" t="s">
        <v>722</v>
      </c>
      <c r="G447" s="180" t="s">
        <v>104</v>
      </c>
      <c r="H447" s="181">
        <v>4</v>
      </c>
      <c r="I447" s="182"/>
      <c r="J447" s="183">
        <f>ROUND(I447*H447,2)</f>
        <v>0</v>
      </c>
      <c r="K447" s="179" t="s">
        <v>242</v>
      </c>
      <c r="L447" s="41"/>
      <c r="M447" s="184" t="s">
        <v>19</v>
      </c>
      <c r="N447" s="185" t="s">
        <v>47</v>
      </c>
      <c r="O447" s="66"/>
      <c r="P447" s="186">
        <f>O447*H447</f>
        <v>0</v>
      </c>
      <c r="Q447" s="186">
        <v>0.01922</v>
      </c>
      <c r="R447" s="186">
        <f>Q447*H447</f>
        <v>0.07688</v>
      </c>
      <c r="S447" s="186">
        <v>0</v>
      </c>
      <c r="T447" s="187">
        <f>S447*H447</f>
        <v>0</v>
      </c>
      <c r="U447" s="36"/>
      <c r="V447" s="36"/>
      <c r="W447" s="36"/>
      <c r="X447" s="36"/>
      <c r="Y447" s="36"/>
      <c r="Z447" s="36"/>
      <c r="AA447" s="36"/>
      <c r="AB447" s="36"/>
      <c r="AC447" s="36"/>
      <c r="AD447" s="36"/>
      <c r="AE447" s="36"/>
      <c r="AR447" s="188" t="s">
        <v>173</v>
      </c>
      <c r="AT447" s="188" t="s">
        <v>239</v>
      </c>
      <c r="AU447" s="188" t="s">
        <v>86</v>
      </c>
      <c r="AY447" s="19" t="s">
        <v>237</v>
      </c>
      <c r="BE447" s="189">
        <f>IF(N447="základní",J447,0)</f>
        <v>0</v>
      </c>
      <c r="BF447" s="189">
        <f>IF(N447="snížená",J447,0)</f>
        <v>0</v>
      </c>
      <c r="BG447" s="189">
        <f>IF(N447="zákl. přenesená",J447,0)</f>
        <v>0</v>
      </c>
      <c r="BH447" s="189">
        <f>IF(N447="sníž. přenesená",J447,0)</f>
        <v>0</v>
      </c>
      <c r="BI447" s="189">
        <f>IF(N447="nulová",J447,0)</f>
        <v>0</v>
      </c>
      <c r="BJ447" s="19" t="s">
        <v>84</v>
      </c>
      <c r="BK447" s="189">
        <f>ROUND(I447*H447,2)</f>
        <v>0</v>
      </c>
      <c r="BL447" s="19" t="s">
        <v>173</v>
      </c>
      <c r="BM447" s="188" t="s">
        <v>723</v>
      </c>
    </row>
    <row r="448" spans="1:47" s="2" customFormat="1" ht="19.2">
      <c r="A448" s="36"/>
      <c r="B448" s="37"/>
      <c r="C448" s="38"/>
      <c r="D448" s="190" t="s">
        <v>244</v>
      </c>
      <c r="E448" s="38"/>
      <c r="F448" s="191" t="s">
        <v>724</v>
      </c>
      <c r="G448" s="38"/>
      <c r="H448" s="38"/>
      <c r="I448" s="192"/>
      <c r="J448" s="38"/>
      <c r="K448" s="38"/>
      <c r="L448" s="41"/>
      <c r="M448" s="193"/>
      <c r="N448" s="194"/>
      <c r="O448" s="66"/>
      <c r="P448" s="66"/>
      <c r="Q448" s="66"/>
      <c r="R448" s="66"/>
      <c r="S448" s="66"/>
      <c r="T448" s="67"/>
      <c r="U448" s="36"/>
      <c r="V448" s="36"/>
      <c r="W448" s="36"/>
      <c r="X448" s="36"/>
      <c r="Y448" s="36"/>
      <c r="Z448" s="36"/>
      <c r="AA448" s="36"/>
      <c r="AB448" s="36"/>
      <c r="AC448" s="36"/>
      <c r="AD448" s="36"/>
      <c r="AE448" s="36"/>
      <c r="AT448" s="19" t="s">
        <v>244</v>
      </c>
      <c r="AU448" s="19" t="s">
        <v>86</v>
      </c>
    </row>
    <row r="449" spans="1:47" s="2" customFormat="1" ht="12">
      <c r="A449" s="36"/>
      <c r="B449" s="37"/>
      <c r="C449" s="38"/>
      <c r="D449" s="195" t="s">
        <v>246</v>
      </c>
      <c r="E449" s="38"/>
      <c r="F449" s="196" t="s">
        <v>725</v>
      </c>
      <c r="G449" s="38"/>
      <c r="H449" s="38"/>
      <c r="I449" s="192"/>
      <c r="J449" s="38"/>
      <c r="K449" s="38"/>
      <c r="L449" s="41"/>
      <c r="M449" s="193"/>
      <c r="N449" s="194"/>
      <c r="O449" s="66"/>
      <c r="P449" s="66"/>
      <c r="Q449" s="66"/>
      <c r="R449" s="66"/>
      <c r="S449" s="66"/>
      <c r="T449" s="67"/>
      <c r="U449" s="36"/>
      <c r="V449" s="36"/>
      <c r="W449" s="36"/>
      <c r="X449" s="36"/>
      <c r="Y449" s="36"/>
      <c r="Z449" s="36"/>
      <c r="AA449" s="36"/>
      <c r="AB449" s="36"/>
      <c r="AC449" s="36"/>
      <c r="AD449" s="36"/>
      <c r="AE449" s="36"/>
      <c r="AT449" s="19" t="s">
        <v>246</v>
      </c>
      <c r="AU449" s="19" t="s">
        <v>86</v>
      </c>
    </row>
    <row r="450" spans="1:47" s="2" customFormat="1" ht="48">
      <c r="A450" s="36"/>
      <c r="B450" s="37"/>
      <c r="C450" s="38"/>
      <c r="D450" s="190" t="s">
        <v>255</v>
      </c>
      <c r="E450" s="38"/>
      <c r="F450" s="208" t="s">
        <v>726</v>
      </c>
      <c r="G450" s="38"/>
      <c r="H450" s="38"/>
      <c r="I450" s="192"/>
      <c r="J450" s="38"/>
      <c r="K450" s="38"/>
      <c r="L450" s="41"/>
      <c r="M450" s="193"/>
      <c r="N450" s="194"/>
      <c r="O450" s="66"/>
      <c r="P450" s="66"/>
      <c r="Q450" s="66"/>
      <c r="R450" s="66"/>
      <c r="S450" s="66"/>
      <c r="T450" s="67"/>
      <c r="U450" s="36"/>
      <c r="V450" s="36"/>
      <c r="W450" s="36"/>
      <c r="X450" s="36"/>
      <c r="Y450" s="36"/>
      <c r="Z450" s="36"/>
      <c r="AA450" s="36"/>
      <c r="AB450" s="36"/>
      <c r="AC450" s="36"/>
      <c r="AD450" s="36"/>
      <c r="AE450" s="36"/>
      <c r="AT450" s="19" t="s">
        <v>255</v>
      </c>
      <c r="AU450" s="19" t="s">
        <v>86</v>
      </c>
    </row>
    <row r="451" spans="2:51" s="13" customFormat="1" ht="12">
      <c r="B451" s="197"/>
      <c r="C451" s="198"/>
      <c r="D451" s="190" t="s">
        <v>248</v>
      </c>
      <c r="E451" s="199" t="s">
        <v>19</v>
      </c>
      <c r="F451" s="200" t="s">
        <v>727</v>
      </c>
      <c r="G451" s="198"/>
      <c r="H451" s="201">
        <v>4</v>
      </c>
      <c r="I451" s="202"/>
      <c r="J451" s="198"/>
      <c r="K451" s="198"/>
      <c r="L451" s="203"/>
      <c r="M451" s="204"/>
      <c r="N451" s="205"/>
      <c r="O451" s="205"/>
      <c r="P451" s="205"/>
      <c r="Q451" s="205"/>
      <c r="R451" s="205"/>
      <c r="S451" s="205"/>
      <c r="T451" s="206"/>
      <c r="AT451" s="207" t="s">
        <v>248</v>
      </c>
      <c r="AU451" s="207" t="s">
        <v>86</v>
      </c>
      <c r="AV451" s="13" t="s">
        <v>86</v>
      </c>
      <c r="AW451" s="13" t="s">
        <v>37</v>
      </c>
      <c r="AX451" s="13" t="s">
        <v>84</v>
      </c>
      <c r="AY451" s="207" t="s">
        <v>237</v>
      </c>
    </row>
    <row r="452" spans="1:65" s="2" customFormat="1" ht="16.5" customHeight="1">
      <c r="A452" s="36"/>
      <c r="B452" s="37"/>
      <c r="C452" s="177" t="s">
        <v>728</v>
      </c>
      <c r="D452" s="177" t="s">
        <v>239</v>
      </c>
      <c r="E452" s="178" t="s">
        <v>729</v>
      </c>
      <c r="F452" s="179" t="s">
        <v>730</v>
      </c>
      <c r="G452" s="180" t="s">
        <v>104</v>
      </c>
      <c r="H452" s="181">
        <v>1</v>
      </c>
      <c r="I452" s="182"/>
      <c r="J452" s="183">
        <f>ROUND(I452*H452,2)</f>
        <v>0</v>
      </c>
      <c r="K452" s="179" t="s">
        <v>242</v>
      </c>
      <c r="L452" s="41"/>
      <c r="M452" s="184" t="s">
        <v>19</v>
      </c>
      <c r="N452" s="185" t="s">
        <v>47</v>
      </c>
      <c r="O452" s="66"/>
      <c r="P452" s="186">
        <f>O452*H452</f>
        <v>0</v>
      </c>
      <c r="Q452" s="186">
        <v>0.05765</v>
      </c>
      <c r="R452" s="186">
        <f>Q452*H452</f>
        <v>0.05765</v>
      </c>
      <c r="S452" s="186">
        <v>0</v>
      </c>
      <c r="T452" s="187">
        <f>S452*H452</f>
        <v>0</v>
      </c>
      <c r="U452" s="36"/>
      <c r="V452" s="36"/>
      <c r="W452" s="36"/>
      <c r="X452" s="36"/>
      <c r="Y452" s="36"/>
      <c r="Z452" s="36"/>
      <c r="AA452" s="36"/>
      <c r="AB452" s="36"/>
      <c r="AC452" s="36"/>
      <c r="AD452" s="36"/>
      <c r="AE452" s="36"/>
      <c r="AR452" s="188" t="s">
        <v>173</v>
      </c>
      <c r="AT452" s="188" t="s">
        <v>239</v>
      </c>
      <c r="AU452" s="188" t="s">
        <v>86</v>
      </c>
      <c r="AY452" s="19" t="s">
        <v>237</v>
      </c>
      <c r="BE452" s="189">
        <f>IF(N452="základní",J452,0)</f>
        <v>0</v>
      </c>
      <c r="BF452" s="189">
        <f>IF(N452="snížená",J452,0)</f>
        <v>0</v>
      </c>
      <c r="BG452" s="189">
        <f>IF(N452="zákl. přenesená",J452,0)</f>
        <v>0</v>
      </c>
      <c r="BH452" s="189">
        <f>IF(N452="sníž. přenesená",J452,0)</f>
        <v>0</v>
      </c>
      <c r="BI452" s="189">
        <f>IF(N452="nulová",J452,0)</f>
        <v>0</v>
      </c>
      <c r="BJ452" s="19" t="s">
        <v>84</v>
      </c>
      <c r="BK452" s="189">
        <f>ROUND(I452*H452,2)</f>
        <v>0</v>
      </c>
      <c r="BL452" s="19" t="s">
        <v>173</v>
      </c>
      <c r="BM452" s="188" t="s">
        <v>731</v>
      </c>
    </row>
    <row r="453" spans="1:47" s="2" customFormat="1" ht="19.2">
      <c r="A453" s="36"/>
      <c r="B453" s="37"/>
      <c r="C453" s="38"/>
      <c r="D453" s="190" t="s">
        <v>244</v>
      </c>
      <c r="E453" s="38"/>
      <c r="F453" s="191" t="s">
        <v>732</v>
      </c>
      <c r="G453" s="38"/>
      <c r="H453" s="38"/>
      <c r="I453" s="192"/>
      <c r="J453" s="38"/>
      <c r="K453" s="38"/>
      <c r="L453" s="41"/>
      <c r="M453" s="193"/>
      <c r="N453" s="194"/>
      <c r="O453" s="66"/>
      <c r="P453" s="66"/>
      <c r="Q453" s="66"/>
      <c r="R453" s="66"/>
      <c r="S453" s="66"/>
      <c r="T453" s="67"/>
      <c r="U453" s="36"/>
      <c r="V453" s="36"/>
      <c r="W453" s="36"/>
      <c r="X453" s="36"/>
      <c r="Y453" s="36"/>
      <c r="Z453" s="36"/>
      <c r="AA453" s="36"/>
      <c r="AB453" s="36"/>
      <c r="AC453" s="36"/>
      <c r="AD453" s="36"/>
      <c r="AE453" s="36"/>
      <c r="AT453" s="19" t="s">
        <v>244</v>
      </c>
      <c r="AU453" s="19" t="s">
        <v>86</v>
      </c>
    </row>
    <row r="454" spans="1:47" s="2" customFormat="1" ht="12">
      <c r="A454" s="36"/>
      <c r="B454" s="37"/>
      <c r="C454" s="38"/>
      <c r="D454" s="195" t="s">
        <v>246</v>
      </c>
      <c r="E454" s="38"/>
      <c r="F454" s="196" t="s">
        <v>733</v>
      </c>
      <c r="G454" s="38"/>
      <c r="H454" s="38"/>
      <c r="I454" s="192"/>
      <c r="J454" s="38"/>
      <c r="K454" s="38"/>
      <c r="L454" s="41"/>
      <c r="M454" s="193"/>
      <c r="N454" s="194"/>
      <c r="O454" s="66"/>
      <c r="P454" s="66"/>
      <c r="Q454" s="66"/>
      <c r="R454" s="66"/>
      <c r="S454" s="66"/>
      <c r="T454" s="67"/>
      <c r="U454" s="36"/>
      <c r="V454" s="36"/>
      <c r="W454" s="36"/>
      <c r="X454" s="36"/>
      <c r="Y454" s="36"/>
      <c r="Z454" s="36"/>
      <c r="AA454" s="36"/>
      <c r="AB454" s="36"/>
      <c r="AC454" s="36"/>
      <c r="AD454" s="36"/>
      <c r="AE454" s="36"/>
      <c r="AT454" s="19" t="s">
        <v>246</v>
      </c>
      <c r="AU454" s="19" t="s">
        <v>86</v>
      </c>
    </row>
    <row r="455" spans="1:47" s="2" customFormat="1" ht="48">
      <c r="A455" s="36"/>
      <c r="B455" s="37"/>
      <c r="C455" s="38"/>
      <c r="D455" s="190" t="s">
        <v>255</v>
      </c>
      <c r="E455" s="38"/>
      <c r="F455" s="208" t="s">
        <v>734</v>
      </c>
      <c r="G455" s="38"/>
      <c r="H455" s="38"/>
      <c r="I455" s="192"/>
      <c r="J455" s="38"/>
      <c r="K455" s="38"/>
      <c r="L455" s="41"/>
      <c r="M455" s="193"/>
      <c r="N455" s="194"/>
      <c r="O455" s="66"/>
      <c r="P455" s="66"/>
      <c r="Q455" s="66"/>
      <c r="R455" s="66"/>
      <c r="S455" s="66"/>
      <c r="T455" s="67"/>
      <c r="U455" s="36"/>
      <c r="V455" s="36"/>
      <c r="W455" s="36"/>
      <c r="X455" s="36"/>
      <c r="Y455" s="36"/>
      <c r="Z455" s="36"/>
      <c r="AA455" s="36"/>
      <c r="AB455" s="36"/>
      <c r="AC455" s="36"/>
      <c r="AD455" s="36"/>
      <c r="AE455" s="36"/>
      <c r="AT455" s="19" t="s">
        <v>255</v>
      </c>
      <c r="AU455" s="19" t="s">
        <v>86</v>
      </c>
    </row>
    <row r="456" spans="2:51" s="13" customFormat="1" ht="12">
      <c r="B456" s="197"/>
      <c r="C456" s="198"/>
      <c r="D456" s="190" t="s">
        <v>248</v>
      </c>
      <c r="E456" s="199" t="s">
        <v>19</v>
      </c>
      <c r="F456" s="200" t="s">
        <v>735</v>
      </c>
      <c r="G456" s="198"/>
      <c r="H456" s="201">
        <v>1</v>
      </c>
      <c r="I456" s="202"/>
      <c r="J456" s="198"/>
      <c r="K456" s="198"/>
      <c r="L456" s="203"/>
      <c r="M456" s="204"/>
      <c r="N456" s="205"/>
      <c r="O456" s="205"/>
      <c r="P456" s="205"/>
      <c r="Q456" s="205"/>
      <c r="R456" s="205"/>
      <c r="S456" s="205"/>
      <c r="T456" s="206"/>
      <c r="AT456" s="207" t="s">
        <v>248</v>
      </c>
      <c r="AU456" s="207" t="s">
        <v>86</v>
      </c>
      <c r="AV456" s="13" t="s">
        <v>86</v>
      </c>
      <c r="AW456" s="13" t="s">
        <v>37</v>
      </c>
      <c r="AX456" s="13" t="s">
        <v>84</v>
      </c>
      <c r="AY456" s="207" t="s">
        <v>237</v>
      </c>
    </row>
    <row r="457" spans="1:65" s="2" customFormat="1" ht="16.5" customHeight="1">
      <c r="A457" s="36"/>
      <c r="B457" s="37"/>
      <c r="C457" s="177" t="s">
        <v>736</v>
      </c>
      <c r="D457" s="177" t="s">
        <v>239</v>
      </c>
      <c r="E457" s="178" t="s">
        <v>737</v>
      </c>
      <c r="F457" s="179" t="s">
        <v>738</v>
      </c>
      <c r="G457" s="180" t="s">
        <v>92</v>
      </c>
      <c r="H457" s="181">
        <v>514</v>
      </c>
      <c r="I457" s="182"/>
      <c r="J457" s="183">
        <f>ROUND(I457*H457,2)</f>
        <v>0</v>
      </c>
      <c r="K457" s="179" t="s">
        <v>242</v>
      </c>
      <c r="L457" s="41"/>
      <c r="M457" s="184" t="s">
        <v>19</v>
      </c>
      <c r="N457" s="185" t="s">
        <v>47</v>
      </c>
      <c r="O457" s="66"/>
      <c r="P457" s="186">
        <f>O457*H457</f>
        <v>0</v>
      </c>
      <c r="Q457" s="186">
        <v>0</v>
      </c>
      <c r="R457" s="186">
        <f>Q457*H457</f>
        <v>0</v>
      </c>
      <c r="S457" s="186">
        <v>0</v>
      </c>
      <c r="T457" s="187">
        <f>S457*H457</f>
        <v>0</v>
      </c>
      <c r="U457" s="36"/>
      <c r="V457" s="36"/>
      <c r="W457" s="36"/>
      <c r="X457" s="36"/>
      <c r="Y457" s="36"/>
      <c r="Z457" s="36"/>
      <c r="AA457" s="36"/>
      <c r="AB457" s="36"/>
      <c r="AC457" s="36"/>
      <c r="AD457" s="36"/>
      <c r="AE457" s="36"/>
      <c r="AR457" s="188" t="s">
        <v>173</v>
      </c>
      <c r="AT457" s="188" t="s">
        <v>239</v>
      </c>
      <c r="AU457" s="188" t="s">
        <v>86</v>
      </c>
      <c r="AY457" s="19" t="s">
        <v>237</v>
      </c>
      <c r="BE457" s="189">
        <f>IF(N457="základní",J457,0)</f>
        <v>0</v>
      </c>
      <c r="BF457" s="189">
        <f>IF(N457="snížená",J457,0)</f>
        <v>0</v>
      </c>
      <c r="BG457" s="189">
        <f>IF(N457="zákl. přenesená",J457,0)</f>
        <v>0</v>
      </c>
      <c r="BH457" s="189">
        <f>IF(N457="sníž. přenesená",J457,0)</f>
        <v>0</v>
      </c>
      <c r="BI457" s="189">
        <f>IF(N457="nulová",J457,0)</f>
        <v>0</v>
      </c>
      <c r="BJ457" s="19" t="s">
        <v>84</v>
      </c>
      <c r="BK457" s="189">
        <f>ROUND(I457*H457,2)</f>
        <v>0</v>
      </c>
      <c r="BL457" s="19" t="s">
        <v>173</v>
      </c>
      <c r="BM457" s="188" t="s">
        <v>739</v>
      </c>
    </row>
    <row r="458" spans="1:47" s="2" customFormat="1" ht="12">
      <c r="A458" s="36"/>
      <c r="B458" s="37"/>
      <c r="C458" s="38"/>
      <c r="D458" s="190" t="s">
        <v>244</v>
      </c>
      <c r="E458" s="38"/>
      <c r="F458" s="191" t="s">
        <v>740</v>
      </c>
      <c r="G458" s="38"/>
      <c r="H458" s="38"/>
      <c r="I458" s="192"/>
      <c r="J458" s="38"/>
      <c r="K458" s="38"/>
      <c r="L458" s="41"/>
      <c r="M458" s="193"/>
      <c r="N458" s="194"/>
      <c r="O458" s="66"/>
      <c r="P458" s="66"/>
      <c r="Q458" s="66"/>
      <c r="R458" s="66"/>
      <c r="S458" s="66"/>
      <c r="T458" s="67"/>
      <c r="U458" s="36"/>
      <c r="V458" s="36"/>
      <c r="W458" s="36"/>
      <c r="X458" s="36"/>
      <c r="Y458" s="36"/>
      <c r="Z458" s="36"/>
      <c r="AA458" s="36"/>
      <c r="AB458" s="36"/>
      <c r="AC458" s="36"/>
      <c r="AD458" s="36"/>
      <c r="AE458" s="36"/>
      <c r="AT458" s="19" t="s">
        <v>244</v>
      </c>
      <c r="AU458" s="19" t="s">
        <v>86</v>
      </c>
    </row>
    <row r="459" spans="1:47" s="2" customFormat="1" ht="12">
      <c r="A459" s="36"/>
      <c r="B459" s="37"/>
      <c r="C459" s="38"/>
      <c r="D459" s="195" t="s">
        <v>246</v>
      </c>
      <c r="E459" s="38"/>
      <c r="F459" s="196" t="s">
        <v>741</v>
      </c>
      <c r="G459" s="38"/>
      <c r="H459" s="38"/>
      <c r="I459" s="192"/>
      <c r="J459" s="38"/>
      <c r="K459" s="38"/>
      <c r="L459" s="41"/>
      <c r="M459" s="193"/>
      <c r="N459" s="194"/>
      <c r="O459" s="66"/>
      <c r="P459" s="66"/>
      <c r="Q459" s="66"/>
      <c r="R459" s="66"/>
      <c r="S459" s="66"/>
      <c r="T459" s="67"/>
      <c r="U459" s="36"/>
      <c r="V459" s="36"/>
      <c r="W459" s="36"/>
      <c r="X459" s="36"/>
      <c r="Y459" s="36"/>
      <c r="Z459" s="36"/>
      <c r="AA459" s="36"/>
      <c r="AB459" s="36"/>
      <c r="AC459" s="36"/>
      <c r="AD459" s="36"/>
      <c r="AE459" s="36"/>
      <c r="AT459" s="19" t="s">
        <v>246</v>
      </c>
      <c r="AU459" s="19" t="s">
        <v>86</v>
      </c>
    </row>
    <row r="460" spans="2:51" s="13" customFormat="1" ht="12">
      <c r="B460" s="197"/>
      <c r="C460" s="198"/>
      <c r="D460" s="190" t="s">
        <v>248</v>
      </c>
      <c r="E460" s="199" t="s">
        <v>19</v>
      </c>
      <c r="F460" s="200" t="s">
        <v>194</v>
      </c>
      <c r="G460" s="198"/>
      <c r="H460" s="201">
        <v>492</v>
      </c>
      <c r="I460" s="202"/>
      <c r="J460" s="198"/>
      <c r="K460" s="198"/>
      <c r="L460" s="203"/>
      <c r="M460" s="204"/>
      <c r="N460" s="205"/>
      <c r="O460" s="205"/>
      <c r="P460" s="205"/>
      <c r="Q460" s="205"/>
      <c r="R460" s="205"/>
      <c r="S460" s="205"/>
      <c r="T460" s="206"/>
      <c r="AT460" s="207" t="s">
        <v>248</v>
      </c>
      <c r="AU460" s="207" t="s">
        <v>86</v>
      </c>
      <c r="AV460" s="13" t="s">
        <v>86</v>
      </c>
      <c r="AW460" s="13" t="s">
        <v>37</v>
      </c>
      <c r="AX460" s="13" t="s">
        <v>76</v>
      </c>
      <c r="AY460" s="207" t="s">
        <v>237</v>
      </c>
    </row>
    <row r="461" spans="2:51" s="13" customFormat="1" ht="12">
      <c r="B461" s="197"/>
      <c r="C461" s="198"/>
      <c r="D461" s="190" t="s">
        <v>248</v>
      </c>
      <c r="E461" s="199" t="s">
        <v>19</v>
      </c>
      <c r="F461" s="200" t="s">
        <v>197</v>
      </c>
      <c r="G461" s="198"/>
      <c r="H461" s="201">
        <v>22</v>
      </c>
      <c r="I461" s="202"/>
      <c r="J461" s="198"/>
      <c r="K461" s="198"/>
      <c r="L461" s="203"/>
      <c r="M461" s="204"/>
      <c r="N461" s="205"/>
      <c r="O461" s="205"/>
      <c r="P461" s="205"/>
      <c r="Q461" s="205"/>
      <c r="R461" s="205"/>
      <c r="S461" s="205"/>
      <c r="T461" s="206"/>
      <c r="AT461" s="207" t="s">
        <v>248</v>
      </c>
      <c r="AU461" s="207" t="s">
        <v>86</v>
      </c>
      <c r="AV461" s="13" t="s">
        <v>86</v>
      </c>
      <c r="AW461" s="13" t="s">
        <v>37</v>
      </c>
      <c r="AX461" s="13" t="s">
        <v>76</v>
      </c>
      <c r="AY461" s="207" t="s">
        <v>237</v>
      </c>
    </row>
    <row r="462" spans="2:51" s="16" customFormat="1" ht="12">
      <c r="B462" s="230"/>
      <c r="C462" s="231"/>
      <c r="D462" s="190" t="s">
        <v>248</v>
      </c>
      <c r="E462" s="232" t="s">
        <v>19</v>
      </c>
      <c r="F462" s="233" t="s">
        <v>376</v>
      </c>
      <c r="G462" s="231"/>
      <c r="H462" s="234">
        <v>514</v>
      </c>
      <c r="I462" s="235"/>
      <c r="J462" s="231"/>
      <c r="K462" s="231"/>
      <c r="L462" s="236"/>
      <c r="M462" s="237"/>
      <c r="N462" s="238"/>
      <c r="O462" s="238"/>
      <c r="P462" s="238"/>
      <c r="Q462" s="238"/>
      <c r="R462" s="238"/>
      <c r="S462" s="238"/>
      <c r="T462" s="239"/>
      <c r="AT462" s="240" t="s">
        <v>248</v>
      </c>
      <c r="AU462" s="240" t="s">
        <v>86</v>
      </c>
      <c r="AV462" s="16" t="s">
        <v>173</v>
      </c>
      <c r="AW462" s="16" t="s">
        <v>37</v>
      </c>
      <c r="AX462" s="16" t="s">
        <v>84</v>
      </c>
      <c r="AY462" s="240" t="s">
        <v>237</v>
      </c>
    </row>
    <row r="463" spans="1:65" s="2" customFormat="1" ht="16.5" customHeight="1">
      <c r="A463" s="36"/>
      <c r="B463" s="37"/>
      <c r="C463" s="177" t="s">
        <v>742</v>
      </c>
      <c r="D463" s="177" t="s">
        <v>239</v>
      </c>
      <c r="E463" s="178" t="s">
        <v>743</v>
      </c>
      <c r="F463" s="179" t="s">
        <v>744</v>
      </c>
      <c r="G463" s="180" t="s">
        <v>92</v>
      </c>
      <c r="H463" s="181">
        <v>285.6</v>
      </c>
      <c r="I463" s="182"/>
      <c r="J463" s="183">
        <f>ROUND(I463*H463,2)</f>
        <v>0</v>
      </c>
      <c r="K463" s="179" t="s">
        <v>242</v>
      </c>
      <c r="L463" s="41"/>
      <c r="M463" s="184" t="s">
        <v>19</v>
      </c>
      <c r="N463" s="185" t="s">
        <v>47</v>
      </c>
      <c r="O463" s="66"/>
      <c r="P463" s="186">
        <f>O463*H463</f>
        <v>0</v>
      </c>
      <c r="Q463" s="186">
        <v>0</v>
      </c>
      <c r="R463" s="186">
        <f>Q463*H463</f>
        <v>0</v>
      </c>
      <c r="S463" s="186">
        <v>0</v>
      </c>
      <c r="T463" s="187">
        <f>S463*H463</f>
        <v>0</v>
      </c>
      <c r="U463" s="36"/>
      <c r="V463" s="36"/>
      <c r="W463" s="36"/>
      <c r="X463" s="36"/>
      <c r="Y463" s="36"/>
      <c r="Z463" s="36"/>
      <c r="AA463" s="36"/>
      <c r="AB463" s="36"/>
      <c r="AC463" s="36"/>
      <c r="AD463" s="36"/>
      <c r="AE463" s="36"/>
      <c r="AR463" s="188" t="s">
        <v>173</v>
      </c>
      <c r="AT463" s="188" t="s">
        <v>239</v>
      </c>
      <c r="AU463" s="188" t="s">
        <v>86</v>
      </c>
      <c r="AY463" s="19" t="s">
        <v>237</v>
      </c>
      <c r="BE463" s="189">
        <f>IF(N463="základní",J463,0)</f>
        <v>0</v>
      </c>
      <c r="BF463" s="189">
        <f>IF(N463="snížená",J463,0)</f>
        <v>0</v>
      </c>
      <c r="BG463" s="189">
        <f>IF(N463="zákl. přenesená",J463,0)</f>
        <v>0</v>
      </c>
      <c r="BH463" s="189">
        <f>IF(N463="sníž. přenesená",J463,0)</f>
        <v>0</v>
      </c>
      <c r="BI463" s="189">
        <f>IF(N463="nulová",J463,0)</f>
        <v>0</v>
      </c>
      <c r="BJ463" s="19" t="s">
        <v>84</v>
      </c>
      <c r="BK463" s="189">
        <f>ROUND(I463*H463,2)</f>
        <v>0</v>
      </c>
      <c r="BL463" s="19" t="s">
        <v>173</v>
      </c>
      <c r="BM463" s="188" t="s">
        <v>745</v>
      </c>
    </row>
    <row r="464" spans="1:47" s="2" customFormat="1" ht="12">
      <c r="A464" s="36"/>
      <c r="B464" s="37"/>
      <c r="C464" s="38"/>
      <c r="D464" s="190" t="s">
        <v>244</v>
      </c>
      <c r="E464" s="38"/>
      <c r="F464" s="191" t="s">
        <v>746</v>
      </c>
      <c r="G464" s="38"/>
      <c r="H464" s="38"/>
      <c r="I464" s="192"/>
      <c r="J464" s="38"/>
      <c r="K464" s="38"/>
      <c r="L464" s="41"/>
      <c r="M464" s="193"/>
      <c r="N464" s="194"/>
      <c r="O464" s="66"/>
      <c r="P464" s="66"/>
      <c r="Q464" s="66"/>
      <c r="R464" s="66"/>
      <c r="S464" s="66"/>
      <c r="T464" s="67"/>
      <c r="U464" s="36"/>
      <c r="V464" s="36"/>
      <c r="W464" s="36"/>
      <c r="X464" s="36"/>
      <c r="Y464" s="36"/>
      <c r="Z464" s="36"/>
      <c r="AA464" s="36"/>
      <c r="AB464" s="36"/>
      <c r="AC464" s="36"/>
      <c r="AD464" s="36"/>
      <c r="AE464" s="36"/>
      <c r="AT464" s="19" t="s">
        <v>244</v>
      </c>
      <c r="AU464" s="19" t="s">
        <v>86</v>
      </c>
    </row>
    <row r="465" spans="1:47" s="2" customFormat="1" ht="12">
      <c r="A465" s="36"/>
      <c r="B465" s="37"/>
      <c r="C465" s="38"/>
      <c r="D465" s="195" t="s">
        <v>246</v>
      </c>
      <c r="E465" s="38"/>
      <c r="F465" s="196" t="s">
        <v>747</v>
      </c>
      <c r="G465" s="38"/>
      <c r="H465" s="38"/>
      <c r="I465" s="192"/>
      <c r="J465" s="38"/>
      <c r="K465" s="38"/>
      <c r="L465" s="41"/>
      <c r="M465" s="193"/>
      <c r="N465" s="194"/>
      <c r="O465" s="66"/>
      <c r="P465" s="66"/>
      <c r="Q465" s="66"/>
      <c r="R465" s="66"/>
      <c r="S465" s="66"/>
      <c r="T465" s="67"/>
      <c r="U465" s="36"/>
      <c r="V465" s="36"/>
      <c r="W465" s="36"/>
      <c r="X465" s="36"/>
      <c r="Y465" s="36"/>
      <c r="Z465" s="36"/>
      <c r="AA465" s="36"/>
      <c r="AB465" s="36"/>
      <c r="AC465" s="36"/>
      <c r="AD465" s="36"/>
      <c r="AE465" s="36"/>
      <c r="AT465" s="19" t="s">
        <v>246</v>
      </c>
      <c r="AU465" s="19" t="s">
        <v>86</v>
      </c>
    </row>
    <row r="466" spans="2:51" s="13" customFormat="1" ht="12">
      <c r="B466" s="197"/>
      <c r="C466" s="198"/>
      <c r="D466" s="190" t="s">
        <v>248</v>
      </c>
      <c r="E466" s="199" t="s">
        <v>19</v>
      </c>
      <c r="F466" s="200" t="s">
        <v>200</v>
      </c>
      <c r="G466" s="198"/>
      <c r="H466" s="201">
        <v>285.6</v>
      </c>
      <c r="I466" s="202"/>
      <c r="J466" s="198"/>
      <c r="K466" s="198"/>
      <c r="L466" s="203"/>
      <c r="M466" s="204"/>
      <c r="N466" s="205"/>
      <c r="O466" s="205"/>
      <c r="P466" s="205"/>
      <c r="Q466" s="205"/>
      <c r="R466" s="205"/>
      <c r="S466" s="205"/>
      <c r="T466" s="206"/>
      <c r="AT466" s="207" t="s">
        <v>248</v>
      </c>
      <c r="AU466" s="207" t="s">
        <v>86</v>
      </c>
      <c r="AV466" s="13" t="s">
        <v>86</v>
      </c>
      <c r="AW466" s="13" t="s">
        <v>37</v>
      </c>
      <c r="AX466" s="13" t="s">
        <v>84</v>
      </c>
      <c r="AY466" s="207" t="s">
        <v>237</v>
      </c>
    </row>
    <row r="467" spans="1:65" s="2" customFormat="1" ht="16.5" customHeight="1">
      <c r="A467" s="36"/>
      <c r="B467" s="37"/>
      <c r="C467" s="177" t="s">
        <v>748</v>
      </c>
      <c r="D467" s="177" t="s">
        <v>239</v>
      </c>
      <c r="E467" s="178" t="s">
        <v>749</v>
      </c>
      <c r="F467" s="179" t="s">
        <v>750</v>
      </c>
      <c r="G467" s="180" t="s">
        <v>120</v>
      </c>
      <c r="H467" s="181">
        <v>23.988</v>
      </c>
      <c r="I467" s="182"/>
      <c r="J467" s="183">
        <f>ROUND(I467*H467,2)</f>
        <v>0</v>
      </c>
      <c r="K467" s="179" t="s">
        <v>242</v>
      </c>
      <c r="L467" s="41"/>
      <c r="M467" s="184" t="s">
        <v>19</v>
      </c>
      <c r="N467" s="185" t="s">
        <v>47</v>
      </c>
      <c r="O467" s="66"/>
      <c r="P467" s="186">
        <f>O467*H467</f>
        <v>0</v>
      </c>
      <c r="Q467" s="186">
        <v>0</v>
      </c>
      <c r="R467" s="186">
        <f>Q467*H467</f>
        <v>0</v>
      </c>
      <c r="S467" s="186">
        <v>0</v>
      </c>
      <c r="T467" s="187">
        <f>S467*H467</f>
        <v>0</v>
      </c>
      <c r="U467" s="36"/>
      <c r="V467" s="36"/>
      <c r="W467" s="36"/>
      <c r="X467" s="36"/>
      <c r="Y467" s="36"/>
      <c r="Z467" s="36"/>
      <c r="AA467" s="36"/>
      <c r="AB467" s="36"/>
      <c r="AC467" s="36"/>
      <c r="AD467" s="36"/>
      <c r="AE467" s="36"/>
      <c r="AR467" s="188" t="s">
        <v>173</v>
      </c>
      <c r="AT467" s="188" t="s">
        <v>239</v>
      </c>
      <c r="AU467" s="188" t="s">
        <v>86</v>
      </c>
      <c r="AY467" s="19" t="s">
        <v>237</v>
      </c>
      <c r="BE467" s="189">
        <f>IF(N467="základní",J467,0)</f>
        <v>0</v>
      </c>
      <c r="BF467" s="189">
        <f>IF(N467="snížená",J467,0)</f>
        <v>0</v>
      </c>
      <c r="BG467" s="189">
        <f>IF(N467="zákl. přenesená",J467,0)</f>
        <v>0</v>
      </c>
      <c r="BH467" s="189">
        <f>IF(N467="sníž. přenesená",J467,0)</f>
        <v>0</v>
      </c>
      <c r="BI467" s="189">
        <f>IF(N467="nulová",J467,0)</f>
        <v>0</v>
      </c>
      <c r="BJ467" s="19" t="s">
        <v>84</v>
      </c>
      <c r="BK467" s="189">
        <f>ROUND(I467*H467,2)</f>
        <v>0</v>
      </c>
      <c r="BL467" s="19" t="s">
        <v>173</v>
      </c>
      <c r="BM467" s="188" t="s">
        <v>751</v>
      </c>
    </row>
    <row r="468" spans="1:47" s="2" customFormat="1" ht="12">
      <c r="A468" s="36"/>
      <c r="B468" s="37"/>
      <c r="C468" s="38"/>
      <c r="D468" s="190" t="s">
        <v>244</v>
      </c>
      <c r="E468" s="38"/>
      <c r="F468" s="191" t="s">
        <v>752</v>
      </c>
      <c r="G468" s="38"/>
      <c r="H468" s="38"/>
      <c r="I468" s="192"/>
      <c r="J468" s="38"/>
      <c r="K468" s="38"/>
      <c r="L468" s="41"/>
      <c r="M468" s="193"/>
      <c r="N468" s="194"/>
      <c r="O468" s="66"/>
      <c r="P468" s="66"/>
      <c r="Q468" s="66"/>
      <c r="R468" s="66"/>
      <c r="S468" s="66"/>
      <c r="T468" s="67"/>
      <c r="U468" s="36"/>
      <c r="V468" s="36"/>
      <c r="W468" s="36"/>
      <c r="X468" s="36"/>
      <c r="Y468" s="36"/>
      <c r="Z468" s="36"/>
      <c r="AA468" s="36"/>
      <c r="AB468" s="36"/>
      <c r="AC468" s="36"/>
      <c r="AD468" s="36"/>
      <c r="AE468" s="36"/>
      <c r="AT468" s="19" t="s">
        <v>244</v>
      </c>
      <c r="AU468" s="19" t="s">
        <v>86</v>
      </c>
    </row>
    <row r="469" spans="1:47" s="2" customFormat="1" ht="12">
      <c r="A469" s="36"/>
      <c r="B469" s="37"/>
      <c r="C469" s="38"/>
      <c r="D469" s="195" t="s">
        <v>246</v>
      </c>
      <c r="E469" s="38"/>
      <c r="F469" s="196" t="s">
        <v>753</v>
      </c>
      <c r="G469" s="38"/>
      <c r="H469" s="38"/>
      <c r="I469" s="192"/>
      <c r="J469" s="38"/>
      <c r="K469" s="38"/>
      <c r="L469" s="41"/>
      <c r="M469" s="193"/>
      <c r="N469" s="194"/>
      <c r="O469" s="66"/>
      <c r="P469" s="66"/>
      <c r="Q469" s="66"/>
      <c r="R469" s="66"/>
      <c r="S469" s="66"/>
      <c r="T469" s="67"/>
      <c r="U469" s="36"/>
      <c r="V469" s="36"/>
      <c r="W469" s="36"/>
      <c r="X469" s="36"/>
      <c r="Y469" s="36"/>
      <c r="Z469" s="36"/>
      <c r="AA469" s="36"/>
      <c r="AB469" s="36"/>
      <c r="AC469" s="36"/>
      <c r="AD469" s="36"/>
      <c r="AE469" s="36"/>
      <c r="AT469" s="19" t="s">
        <v>246</v>
      </c>
      <c r="AU469" s="19" t="s">
        <v>86</v>
      </c>
    </row>
    <row r="470" spans="2:51" s="13" customFormat="1" ht="12">
      <c r="B470" s="197"/>
      <c r="C470" s="198"/>
      <c r="D470" s="190" t="s">
        <v>248</v>
      </c>
      <c r="E470" s="199" t="s">
        <v>19</v>
      </c>
      <c r="F470" s="200" t="s">
        <v>754</v>
      </c>
      <c r="G470" s="198"/>
      <c r="H470" s="201">
        <v>14.76</v>
      </c>
      <c r="I470" s="202"/>
      <c r="J470" s="198"/>
      <c r="K470" s="198"/>
      <c r="L470" s="203"/>
      <c r="M470" s="204"/>
      <c r="N470" s="205"/>
      <c r="O470" s="205"/>
      <c r="P470" s="205"/>
      <c r="Q470" s="205"/>
      <c r="R470" s="205"/>
      <c r="S470" s="205"/>
      <c r="T470" s="206"/>
      <c r="AT470" s="207" t="s">
        <v>248</v>
      </c>
      <c r="AU470" s="207" t="s">
        <v>86</v>
      </c>
      <c r="AV470" s="13" t="s">
        <v>86</v>
      </c>
      <c r="AW470" s="13" t="s">
        <v>37</v>
      </c>
      <c r="AX470" s="13" t="s">
        <v>76</v>
      </c>
      <c r="AY470" s="207" t="s">
        <v>237</v>
      </c>
    </row>
    <row r="471" spans="2:51" s="13" customFormat="1" ht="12">
      <c r="B471" s="197"/>
      <c r="C471" s="198"/>
      <c r="D471" s="190" t="s">
        <v>248</v>
      </c>
      <c r="E471" s="199" t="s">
        <v>19</v>
      </c>
      <c r="F471" s="200" t="s">
        <v>755</v>
      </c>
      <c r="G471" s="198"/>
      <c r="H471" s="201">
        <v>0.66</v>
      </c>
      <c r="I471" s="202"/>
      <c r="J471" s="198"/>
      <c r="K471" s="198"/>
      <c r="L471" s="203"/>
      <c r="M471" s="204"/>
      <c r="N471" s="205"/>
      <c r="O471" s="205"/>
      <c r="P471" s="205"/>
      <c r="Q471" s="205"/>
      <c r="R471" s="205"/>
      <c r="S471" s="205"/>
      <c r="T471" s="206"/>
      <c r="AT471" s="207" t="s">
        <v>248</v>
      </c>
      <c r="AU471" s="207" t="s">
        <v>86</v>
      </c>
      <c r="AV471" s="13" t="s">
        <v>86</v>
      </c>
      <c r="AW471" s="13" t="s">
        <v>37</v>
      </c>
      <c r="AX471" s="13" t="s">
        <v>76</v>
      </c>
      <c r="AY471" s="207" t="s">
        <v>237</v>
      </c>
    </row>
    <row r="472" spans="2:51" s="13" customFormat="1" ht="12">
      <c r="B472" s="197"/>
      <c r="C472" s="198"/>
      <c r="D472" s="190" t="s">
        <v>248</v>
      </c>
      <c r="E472" s="199" t="s">
        <v>19</v>
      </c>
      <c r="F472" s="200" t="s">
        <v>756</v>
      </c>
      <c r="G472" s="198"/>
      <c r="H472" s="201">
        <v>8.568</v>
      </c>
      <c r="I472" s="202"/>
      <c r="J472" s="198"/>
      <c r="K472" s="198"/>
      <c r="L472" s="203"/>
      <c r="M472" s="204"/>
      <c r="N472" s="205"/>
      <c r="O472" s="205"/>
      <c r="P472" s="205"/>
      <c r="Q472" s="205"/>
      <c r="R472" s="205"/>
      <c r="S472" s="205"/>
      <c r="T472" s="206"/>
      <c r="AT472" s="207" t="s">
        <v>248</v>
      </c>
      <c r="AU472" s="207" t="s">
        <v>86</v>
      </c>
      <c r="AV472" s="13" t="s">
        <v>86</v>
      </c>
      <c r="AW472" s="13" t="s">
        <v>37</v>
      </c>
      <c r="AX472" s="13" t="s">
        <v>76</v>
      </c>
      <c r="AY472" s="207" t="s">
        <v>237</v>
      </c>
    </row>
    <row r="473" spans="2:51" s="16" customFormat="1" ht="12">
      <c r="B473" s="230"/>
      <c r="C473" s="231"/>
      <c r="D473" s="190" t="s">
        <v>248</v>
      </c>
      <c r="E473" s="232" t="s">
        <v>757</v>
      </c>
      <c r="F473" s="233" t="s">
        <v>376</v>
      </c>
      <c r="G473" s="231"/>
      <c r="H473" s="234">
        <v>23.988</v>
      </c>
      <c r="I473" s="235"/>
      <c r="J473" s="231"/>
      <c r="K473" s="231"/>
      <c r="L473" s="236"/>
      <c r="M473" s="237"/>
      <c r="N473" s="238"/>
      <c r="O473" s="238"/>
      <c r="P473" s="238"/>
      <c r="Q473" s="238"/>
      <c r="R473" s="238"/>
      <c r="S473" s="238"/>
      <c r="T473" s="239"/>
      <c r="AT473" s="240" t="s">
        <v>248</v>
      </c>
      <c r="AU473" s="240" t="s">
        <v>86</v>
      </c>
      <c r="AV473" s="16" t="s">
        <v>173</v>
      </c>
      <c r="AW473" s="16" t="s">
        <v>37</v>
      </c>
      <c r="AX473" s="16" t="s">
        <v>84</v>
      </c>
      <c r="AY473" s="240" t="s">
        <v>237</v>
      </c>
    </row>
    <row r="474" spans="2:63" s="12" customFormat="1" ht="22.95" customHeight="1">
      <c r="B474" s="161"/>
      <c r="C474" s="162"/>
      <c r="D474" s="163" t="s">
        <v>75</v>
      </c>
      <c r="E474" s="175" t="s">
        <v>86</v>
      </c>
      <c r="F474" s="175" t="s">
        <v>758</v>
      </c>
      <c r="G474" s="162"/>
      <c r="H474" s="162"/>
      <c r="I474" s="165"/>
      <c r="J474" s="176">
        <f>BK474</f>
        <v>0</v>
      </c>
      <c r="K474" s="162"/>
      <c r="L474" s="167"/>
      <c r="M474" s="168"/>
      <c r="N474" s="169"/>
      <c r="O474" s="169"/>
      <c r="P474" s="170">
        <f>SUM(P475:P587)</f>
        <v>0</v>
      </c>
      <c r="Q474" s="169"/>
      <c r="R474" s="170">
        <f>SUM(R475:R587)</f>
        <v>45.15526447999999</v>
      </c>
      <c r="S474" s="169"/>
      <c r="T474" s="171">
        <f>SUM(T475:T587)</f>
        <v>0</v>
      </c>
      <c r="AR474" s="172" t="s">
        <v>84</v>
      </c>
      <c r="AT474" s="173" t="s">
        <v>75</v>
      </c>
      <c r="AU474" s="173" t="s">
        <v>84</v>
      </c>
      <c r="AY474" s="172" t="s">
        <v>237</v>
      </c>
      <c r="BK474" s="174">
        <f>SUM(BK475:BK587)</f>
        <v>0</v>
      </c>
    </row>
    <row r="475" spans="1:65" s="2" customFormat="1" ht="16.5" customHeight="1">
      <c r="A475" s="36"/>
      <c r="B475" s="37"/>
      <c r="C475" s="177" t="s">
        <v>759</v>
      </c>
      <c r="D475" s="177" t="s">
        <v>239</v>
      </c>
      <c r="E475" s="178" t="s">
        <v>760</v>
      </c>
      <c r="F475" s="179" t="s">
        <v>761</v>
      </c>
      <c r="G475" s="180" t="s">
        <v>120</v>
      </c>
      <c r="H475" s="181">
        <v>9.175</v>
      </c>
      <c r="I475" s="182"/>
      <c r="J475" s="183">
        <f>ROUND(I475*H475,2)</f>
        <v>0</v>
      </c>
      <c r="K475" s="179" t="s">
        <v>19</v>
      </c>
      <c r="L475" s="41"/>
      <c r="M475" s="184" t="s">
        <v>19</v>
      </c>
      <c r="N475" s="185" t="s">
        <v>47</v>
      </c>
      <c r="O475" s="66"/>
      <c r="P475" s="186">
        <f>O475*H475</f>
        <v>0</v>
      </c>
      <c r="Q475" s="186">
        <v>0</v>
      </c>
      <c r="R475" s="186">
        <f>Q475*H475</f>
        <v>0</v>
      </c>
      <c r="S475" s="186">
        <v>0</v>
      </c>
      <c r="T475" s="187">
        <f>S475*H475</f>
        <v>0</v>
      </c>
      <c r="U475" s="36"/>
      <c r="V475" s="36"/>
      <c r="W475" s="36"/>
      <c r="X475" s="36"/>
      <c r="Y475" s="36"/>
      <c r="Z475" s="36"/>
      <c r="AA475" s="36"/>
      <c r="AB475" s="36"/>
      <c r="AC475" s="36"/>
      <c r="AD475" s="36"/>
      <c r="AE475" s="36"/>
      <c r="AR475" s="188" t="s">
        <v>173</v>
      </c>
      <c r="AT475" s="188" t="s">
        <v>239</v>
      </c>
      <c r="AU475" s="188" t="s">
        <v>86</v>
      </c>
      <c r="AY475" s="19" t="s">
        <v>237</v>
      </c>
      <c r="BE475" s="189">
        <f>IF(N475="základní",J475,0)</f>
        <v>0</v>
      </c>
      <c r="BF475" s="189">
        <f>IF(N475="snížená",J475,0)</f>
        <v>0</v>
      </c>
      <c r="BG475" s="189">
        <f>IF(N475="zákl. přenesená",J475,0)</f>
        <v>0</v>
      </c>
      <c r="BH475" s="189">
        <f>IF(N475="sníž. přenesená",J475,0)</f>
        <v>0</v>
      </c>
      <c r="BI475" s="189">
        <f>IF(N475="nulová",J475,0)</f>
        <v>0</v>
      </c>
      <c r="BJ475" s="19" t="s">
        <v>84</v>
      </c>
      <c r="BK475" s="189">
        <f>ROUND(I475*H475,2)</f>
        <v>0</v>
      </c>
      <c r="BL475" s="19" t="s">
        <v>173</v>
      </c>
      <c r="BM475" s="188" t="s">
        <v>762</v>
      </c>
    </row>
    <row r="476" spans="1:47" s="2" customFormat="1" ht="19.2">
      <c r="A476" s="36"/>
      <c r="B476" s="37"/>
      <c r="C476" s="38"/>
      <c r="D476" s="190" t="s">
        <v>244</v>
      </c>
      <c r="E476" s="38"/>
      <c r="F476" s="191" t="s">
        <v>763</v>
      </c>
      <c r="G476" s="38"/>
      <c r="H476" s="38"/>
      <c r="I476" s="192"/>
      <c r="J476" s="38"/>
      <c r="K476" s="38"/>
      <c r="L476" s="41"/>
      <c r="M476" s="193"/>
      <c r="N476" s="194"/>
      <c r="O476" s="66"/>
      <c r="P476" s="66"/>
      <c r="Q476" s="66"/>
      <c r="R476" s="66"/>
      <c r="S476" s="66"/>
      <c r="T476" s="67"/>
      <c r="U476" s="36"/>
      <c r="V476" s="36"/>
      <c r="W476" s="36"/>
      <c r="X476" s="36"/>
      <c r="Y476" s="36"/>
      <c r="Z476" s="36"/>
      <c r="AA476" s="36"/>
      <c r="AB476" s="36"/>
      <c r="AC476" s="36"/>
      <c r="AD476" s="36"/>
      <c r="AE476" s="36"/>
      <c r="AT476" s="19" t="s">
        <v>244</v>
      </c>
      <c r="AU476" s="19" t="s">
        <v>86</v>
      </c>
    </row>
    <row r="477" spans="2:51" s="14" customFormat="1" ht="12">
      <c r="B477" s="209"/>
      <c r="C477" s="210"/>
      <c r="D477" s="190" t="s">
        <v>248</v>
      </c>
      <c r="E477" s="211" t="s">
        <v>19</v>
      </c>
      <c r="F477" s="212" t="s">
        <v>764</v>
      </c>
      <c r="G477" s="210"/>
      <c r="H477" s="211" t="s">
        <v>19</v>
      </c>
      <c r="I477" s="213"/>
      <c r="J477" s="210"/>
      <c r="K477" s="210"/>
      <c r="L477" s="214"/>
      <c r="M477" s="215"/>
      <c r="N477" s="216"/>
      <c r="O477" s="216"/>
      <c r="P477" s="216"/>
      <c r="Q477" s="216"/>
      <c r="R477" s="216"/>
      <c r="S477" s="216"/>
      <c r="T477" s="217"/>
      <c r="AT477" s="218" t="s">
        <v>248</v>
      </c>
      <c r="AU477" s="218" t="s">
        <v>86</v>
      </c>
      <c r="AV477" s="14" t="s">
        <v>84</v>
      </c>
      <c r="AW477" s="14" t="s">
        <v>37</v>
      </c>
      <c r="AX477" s="14" t="s">
        <v>76</v>
      </c>
      <c r="AY477" s="218" t="s">
        <v>237</v>
      </c>
    </row>
    <row r="478" spans="2:51" s="14" customFormat="1" ht="12">
      <c r="B478" s="209"/>
      <c r="C478" s="210"/>
      <c r="D478" s="190" t="s">
        <v>248</v>
      </c>
      <c r="E478" s="211" t="s">
        <v>19</v>
      </c>
      <c r="F478" s="212" t="s">
        <v>308</v>
      </c>
      <c r="G478" s="210"/>
      <c r="H478" s="211" t="s">
        <v>19</v>
      </c>
      <c r="I478" s="213"/>
      <c r="J478" s="210"/>
      <c r="K478" s="210"/>
      <c r="L478" s="214"/>
      <c r="M478" s="215"/>
      <c r="N478" s="216"/>
      <c r="O478" s="216"/>
      <c r="P478" s="216"/>
      <c r="Q478" s="216"/>
      <c r="R478" s="216"/>
      <c r="S478" s="216"/>
      <c r="T478" s="217"/>
      <c r="AT478" s="218" t="s">
        <v>248</v>
      </c>
      <c r="AU478" s="218" t="s">
        <v>86</v>
      </c>
      <c r="AV478" s="14" t="s">
        <v>84</v>
      </c>
      <c r="AW478" s="14" t="s">
        <v>37</v>
      </c>
      <c r="AX478" s="14" t="s">
        <v>76</v>
      </c>
      <c r="AY478" s="218" t="s">
        <v>237</v>
      </c>
    </row>
    <row r="479" spans="2:51" s="13" customFormat="1" ht="12">
      <c r="B479" s="197"/>
      <c r="C479" s="198"/>
      <c r="D479" s="190" t="s">
        <v>248</v>
      </c>
      <c r="E479" s="199" t="s">
        <v>19</v>
      </c>
      <c r="F479" s="200" t="s">
        <v>765</v>
      </c>
      <c r="G479" s="198"/>
      <c r="H479" s="201">
        <v>8.575</v>
      </c>
      <c r="I479" s="202"/>
      <c r="J479" s="198"/>
      <c r="K479" s="198"/>
      <c r="L479" s="203"/>
      <c r="M479" s="204"/>
      <c r="N479" s="205"/>
      <c r="O479" s="205"/>
      <c r="P479" s="205"/>
      <c r="Q479" s="205"/>
      <c r="R479" s="205"/>
      <c r="S479" s="205"/>
      <c r="T479" s="206"/>
      <c r="AT479" s="207" t="s">
        <v>248</v>
      </c>
      <c r="AU479" s="207" t="s">
        <v>86</v>
      </c>
      <c r="AV479" s="13" t="s">
        <v>86</v>
      </c>
      <c r="AW479" s="13" t="s">
        <v>37</v>
      </c>
      <c r="AX479" s="13" t="s">
        <v>76</v>
      </c>
      <c r="AY479" s="207" t="s">
        <v>237</v>
      </c>
    </row>
    <row r="480" spans="2:51" s="13" customFormat="1" ht="12">
      <c r="B480" s="197"/>
      <c r="C480" s="198"/>
      <c r="D480" s="190" t="s">
        <v>248</v>
      </c>
      <c r="E480" s="199" t="s">
        <v>19</v>
      </c>
      <c r="F480" s="200" t="s">
        <v>766</v>
      </c>
      <c r="G480" s="198"/>
      <c r="H480" s="201">
        <v>0.6</v>
      </c>
      <c r="I480" s="202"/>
      <c r="J480" s="198"/>
      <c r="K480" s="198"/>
      <c r="L480" s="203"/>
      <c r="M480" s="204"/>
      <c r="N480" s="205"/>
      <c r="O480" s="205"/>
      <c r="P480" s="205"/>
      <c r="Q480" s="205"/>
      <c r="R480" s="205"/>
      <c r="S480" s="205"/>
      <c r="T480" s="206"/>
      <c r="AT480" s="207" t="s">
        <v>248</v>
      </c>
      <c r="AU480" s="207" t="s">
        <v>86</v>
      </c>
      <c r="AV480" s="13" t="s">
        <v>86</v>
      </c>
      <c r="AW480" s="13" t="s">
        <v>37</v>
      </c>
      <c r="AX480" s="13" t="s">
        <v>76</v>
      </c>
      <c r="AY480" s="207" t="s">
        <v>237</v>
      </c>
    </row>
    <row r="481" spans="2:51" s="16" customFormat="1" ht="12">
      <c r="B481" s="230"/>
      <c r="C481" s="231"/>
      <c r="D481" s="190" t="s">
        <v>248</v>
      </c>
      <c r="E481" s="232" t="s">
        <v>19</v>
      </c>
      <c r="F481" s="233" t="s">
        <v>376</v>
      </c>
      <c r="G481" s="231"/>
      <c r="H481" s="234">
        <v>9.175</v>
      </c>
      <c r="I481" s="235"/>
      <c r="J481" s="231"/>
      <c r="K481" s="231"/>
      <c r="L481" s="236"/>
      <c r="M481" s="237"/>
      <c r="N481" s="238"/>
      <c r="O481" s="238"/>
      <c r="P481" s="238"/>
      <c r="Q481" s="238"/>
      <c r="R481" s="238"/>
      <c r="S481" s="238"/>
      <c r="T481" s="239"/>
      <c r="AT481" s="240" t="s">
        <v>248</v>
      </c>
      <c r="AU481" s="240" t="s">
        <v>86</v>
      </c>
      <c r="AV481" s="16" t="s">
        <v>173</v>
      </c>
      <c r="AW481" s="16" t="s">
        <v>37</v>
      </c>
      <c r="AX481" s="16" t="s">
        <v>84</v>
      </c>
      <c r="AY481" s="240" t="s">
        <v>237</v>
      </c>
    </row>
    <row r="482" spans="1:65" s="2" customFormat="1" ht="16.5" customHeight="1">
      <c r="A482" s="36"/>
      <c r="B482" s="37"/>
      <c r="C482" s="177" t="s">
        <v>767</v>
      </c>
      <c r="D482" s="177" t="s">
        <v>239</v>
      </c>
      <c r="E482" s="178" t="s">
        <v>768</v>
      </c>
      <c r="F482" s="179" t="s">
        <v>769</v>
      </c>
      <c r="G482" s="180" t="s">
        <v>120</v>
      </c>
      <c r="H482" s="181">
        <v>18.33</v>
      </c>
      <c r="I482" s="182"/>
      <c r="J482" s="183">
        <f>ROUND(I482*H482,2)</f>
        <v>0</v>
      </c>
      <c r="K482" s="179" t="s">
        <v>19</v>
      </c>
      <c r="L482" s="41"/>
      <c r="M482" s="184" t="s">
        <v>19</v>
      </c>
      <c r="N482" s="185" t="s">
        <v>47</v>
      </c>
      <c r="O482" s="66"/>
      <c r="P482" s="186">
        <f>O482*H482</f>
        <v>0</v>
      </c>
      <c r="Q482" s="186">
        <v>2.16</v>
      </c>
      <c r="R482" s="186">
        <f>Q482*H482</f>
        <v>39.5928</v>
      </c>
      <c r="S482" s="186">
        <v>0</v>
      </c>
      <c r="T482" s="187">
        <f>S482*H482</f>
        <v>0</v>
      </c>
      <c r="U482" s="36"/>
      <c r="V482" s="36"/>
      <c r="W482" s="36"/>
      <c r="X482" s="36"/>
      <c r="Y482" s="36"/>
      <c r="Z482" s="36"/>
      <c r="AA482" s="36"/>
      <c r="AB482" s="36"/>
      <c r="AC482" s="36"/>
      <c r="AD482" s="36"/>
      <c r="AE482" s="36"/>
      <c r="AR482" s="188" t="s">
        <v>173</v>
      </c>
      <c r="AT482" s="188" t="s">
        <v>239</v>
      </c>
      <c r="AU482" s="188" t="s">
        <v>86</v>
      </c>
      <c r="AY482" s="19" t="s">
        <v>237</v>
      </c>
      <c r="BE482" s="189">
        <f>IF(N482="základní",J482,0)</f>
        <v>0</v>
      </c>
      <c r="BF482" s="189">
        <f>IF(N482="snížená",J482,0)</f>
        <v>0</v>
      </c>
      <c r="BG482" s="189">
        <f>IF(N482="zákl. přenesená",J482,0)</f>
        <v>0</v>
      </c>
      <c r="BH482" s="189">
        <f>IF(N482="sníž. přenesená",J482,0)</f>
        <v>0</v>
      </c>
      <c r="BI482" s="189">
        <f>IF(N482="nulová",J482,0)</f>
        <v>0</v>
      </c>
      <c r="BJ482" s="19" t="s">
        <v>84</v>
      </c>
      <c r="BK482" s="189">
        <f>ROUND(I482*H482,2)</f>
        <v>0</v>
      </c>
      <c r="BL482" s="19" t="s">
        <v>173</v>
      </c>
      <c r="BM482" s="188" t="s">
        <v>770</v>
      </c>
    </row>
    <row r="483" spans="1:47" s="2" customFormat="1" ht="12">
      <c r="A483" s="36"/>
      <c r="B483" s="37"/>
      <c r="C483" s="38"/>
      <c r="D483" s="190" t="s">
        <v>244</v>
      </c>
      <c r="E483" s="38"/>
      <c r="F483" s="191" t="s">
        <v>771</v>
      </c>
      <c r="G483" s="38"/>
      <c r="H483" s="38"/>
      <c r="I483" s="192"/>
      <c r="J483" s="38"/>
      <c r="K483" s="38"/>
      <c r="L483" s="41"/>
      <c r="M483" s="193"/>
      <c r="N483" s="194"/>
      <c r="O483" s="66"/>
      <c r="P483" s="66"/>
      <c r="Q483" s="66"/>
      <c r="R483" s="66"/>
      <c r="S483" s="66"/>
      <c r="T483" s="67"/>
      <c r="U483" s="36"/>
      <c r="V483" s="36"/>
      <c r="W483" s="36"/>
      <c r="X483" s="36"/>
      <c r="Y483" s="36"/>
      <c r="Z483" s="36"/>
      <c r="AA483" s="36"/>
      <c r="AB483" s="36"/>
      <c r="AC483" s="36"/>
      <c r="AD483" s="36"/>
      <c r="AE483" s="36"/>
      <c r="AT483" s="19" t="s">
        <v>244</v>
      </c>
      <c r="AU483" s="19" t="s">
        <v>86</v>
      </c>
    </row>
    <row r="484" spans="2:51" s="14" customFormat="1" ht="12">
      <c r="B484" s="209"/>
      <c r="C484" s="210"/>
      <c r="D484" s="190" t="s">
        <v>248</v>
      </c>
      <c r="E484" s="211" t="s">
        <v>19</v>
      </c>
      <c r="F484" s="212" t="s">
        <v>772</v>
      </c>
      <c r="G484" s="210"/>
      <c r="H484" s="211" t="s">
        <v>19</v>
      </c>
      <c r="I484" s="213"/>
      <c r="J484" s="210"/>
      <c r="K484" s="210"/>
      <c r="L484" s="214"/>
      <c r="M484" s="215"/>
      <c r="N484" s="216"/>
      <c r="O484" s="216"/>
      <c r="P484" s="216"/>
      <c r="Q484" s="216"/>
      <c r="R484" s="216"/>
      <c r="S484" s="216"/>
      <c r="T484" s="217"/>
      <c r="AT484" s="218" t="s">
        <v>248</v>
      </c>
      <c r="AU484" s="218" t="s">
        <v>86</v>
      </c>
      <c r="AV484" s="14" t="s">
        <v>84</v>
      </c>
      <c r="AW484" s="14" t="s">
        <v>37</v>
      </c>
      <c r="AX484" s="14" t="s">
        <v>76</v>
      </c>
      <c r="AY484" s="218" t="s">
        <v>237</v>
      </c>
    </row>
    <row r="485" spans="2:51" s="14" customFormat="1" ht="12">
      <c r="B485" s="209"/>
      <c r="C485" s="210"/>
      <c r="D485" s="190" t="s">
        <v>248</v>
      </c>
      <c r="E485" s="211" t="s">
        <v>19</v>
      </c>
      <c r="F485" s="212" t="s">
        <v>308</v>
      </c>
      <c r="G485" s="210"/>
      <c r="H485" s="211" t="s">
        <v>19</v>
      </c>
      <c r="I485" s="213"/>
      <c r="J485" s="210"/>
      <c r="K485" s="210"/>
      <c r="L485" s="214"/>
      <c r="M485" s="215"/>
      <c r="N485" s="216"/>
      <c r="O485" s="216"/>
      <c r="P485" s="216"/>
      <c r="Q485" s="216"/>
      <c r="R485" s="216"/>
      <c r="S485" s="216"/>
      <c r="T485" s="217"/>
      <c r="AT485" s="218" t="s">
        <v>248</v>
      </c>
      <c r="AU485" s="218" t="s">
        <v>86</v>
      </c>
      <c r="AV485" s="14" t="s">
        <v>84</v>
      </c>
      <c r="AW485" s="14" t="s">
        <v>37</v>
      </c>
      <c r="AX485" s="14" t="s">
        <v>76</v>
      </c>
      <c r="AY485" s="218" t="s">
        <v>237</v>
      </c>
    </row>
    <row r="486" spans="2:51" s="14" customFormat="1" ht="12">
      <c r="B486" s="209"/>
      <c r="C486" s="210"/>
      <c r="D486" s="190" t="s">
        <v>248</v>
      </c>
      <c r="E486" s="211" t="s">
        <v>19</v>
      </c>
      <c r="F486" s="212" t="s">
        <v>773</v>
      </c>
      <c r="G486" s="210"/>
      <c r="H486" s="211" t="s">
        <v>19</v>
      </c>
      <c r="I486" s="213"/>
      <c r="J486" s="210"/>
      <c r="K486" s="210"/>
      <c r="L486" s="214"/>
      <c r="M486" s="215"/>
      <c r="N486" s="216"/>
      <c r="O486" s="216"/>
      <c r="P486" s="216"/>
      <c r="Q486" s="216"/>
      <c r="R486" s="216"/>
      <c r="S486" s="216"/>
      <c r="T486" s="217"/>
      <c r="AT486" s="218" t="s">
        <v>248</v>
      </c>
      <c r="AU486" s="218" t="s">
        <v>86</v>
      </c>
      <c r="AV486" s="14" t="s">
        <v>84</v>
      </c>
      <c r="AW486" s="14" t="s">
        <v>37</v>
      </c>
      <c r="AX486" s="14" t="s">
        <v>76</v>
      </c>
      <c r="AY486" s="218" t="s">
        <v>237</v>
      </c>
    </row>
    <row r="487" spans="2:51" s="13" customFormat="1" ht="12">
      <c r="B487" s="197"/>
      <c r="C487" s="198"/>
      <c r="D487" s="190" t="s">
        <v>248</v>
      </c>
      <c r="E487" s="199" t="s">
        <v>19</v>
      </c>
      <c r="F487" s="200" t="s">
        <v>774</v>
      </c>
      <c r="G487" s="198"/>
      <c r="H487" s="201">
        <v>7.83</v>
      </c>
      <c r="I487" s="202"/>
      <c r="J487" s="198"/>
      <c r="K487" s="198"/>
      <c r="L487" s="203"/>
      <c r="M487" s="204"/>
      <c r="N487" s="205"/>
      <c r="O487" s="205"/>
      <c r="P487" s="205"/>
      <c r="Q487" s="205"/>
      <c r="R487" s="205"/>
      <c r="S487" s="205"/>
      <c r="T487" s="206"/>
      <c r="AT487" s="207" t="s">
        <v>248</v>
      </c>
      <c r="AU487" s="207" t="s">
        <v>86</v>
      </c>
      <c r="AV487" s="13" t="s">
        <v>86</v>
      </c>
      <c r="AW487" s="13" t="s">
        <v>37</v>
      </c>
      <c r="AX487" s="13" t="s">
        <v>76</v>
      </c>
      <c r="AY487" s="207" t="s">
        <v>237</v>
      </c>
    </row>
    <row r="488" spans="2:51" s="14" customFormat="1" ht="12">
      <c r="B488" s="209"/>
      <c r="C488" s="210"/>
      <c r="D488" s="190" t="s">
        <v>248</v>
      </c>
      <c r="E488" s="211" t="s">
        <v>19</v>
      </c>
      <c r="F488" s="212" t="s">
        <v>775</v>
      </c>
      <c r="G488" s="210"/>
      <c r="H488" s="211" t="s">
        <v>19</v>
      </c>
      <c r="I488" s="213"/>
      <c r="J488" s="210"/>
      <c r="K488" s="210"/>
      <c r="L488" s="214"/>
      <c r="M488" s="215"/>
      <c r="N488" s="216"/>
      <c r="O488" s="216"/>
      <c r="P488" s="216"/>
      <c r="Q488" s="216"/>
      <c r="R488" s="216"/>
      <c r="S488" s="216"/>
      <c r="T488" s="217"/>
      <c r="AT488" s="218" t="s">
        <v>248</v>
      </c>
      <c r="AU488" s="218" t="s">
        <v>86</v>
      </c>
      <c r="AV488" s="14" t="s">
        <v>84</v>
      </c>
      <c r="AW488" s="14" t="s">
        <v>37</v>
      </c>
      <c r="AX488" s="14" t="s">
        <v>76</v>
      </c>
      <c r="AY488" s="218" t="s">
        <v>237</v>
      </c>
    </row>
    <row r="489" spans="2:51" s="13" customFormat="1" ht="12">
      <c r="B489" s="197"/>
      <c r="C489" s="198"/>
      <c r="D489" s="190" t="s">
        <v>248</v>
      </c>
      <c r="E489" s="199" t="s">
        <v>19</v>
      </c>
      <c r="F489" s="200" t="s">
        <v>776</v>
      </c>
      <c r="G489" s="198"/>
      <c r="H489" s="201">
        <v>10.5</v>
      </c>
      <c r="I489" s="202"/>
      <c r="J489" s="198"/>
      <c r="K489" s="198"/>
      <c r="L489" s="203"/>
      <c r="M489" s="204"/>
      <c r="N489" s="205"/>
      <c r="O489" s="205"/>
      <c r="P489" s="205"/>
      <c r="Q489" s="205"/>
      <c r="R489" s="205"/>
      <c r="S489" s="205"/>
      <c r="T489" s="206"/>
      <c r="AT489" s="207" t="s">
        <v>248</v>
      </c>
      <c r="AU489" s="207" t="s">
        <v>86</v>
      </c>
      <c r="AV489" s="13" t="s">
        <v>86</v>
      </c>
      <c r="AW489" s="13" t="s">
        <v>37</v>
      </c>
      <c r="AX489" s="13" t="s">
        <v>76</v>
      </c>
      <c r="AY489" s="207" t="s">
        <v>237</v>
      </c>
    </row>
    <row r="490" spans="2:51" s="16" customFormat="1" ht="12">
      <c r="B490" s="230"/>
      <c r="C490" s="231"/>
      <c r="D490" s="190" t="s">
        <v>248</v>
      </c>
      <c r="E490" s="232" t="s">
        <v>19</v>
      </c>
      <c r="F490" s="233" t="s">
        <v>376</v>
      </c>
      <c r="G490" s="231"/>
      <c r="H490" s="234">
        <v>18.33</v>
      </c>
      <c r="I490" s="235"/>
      <c r="J490" s="231"/>
      <c r="K490" s="231"/>
      <c r="L490" s="236"/>
      <c r="M490" s="237"/>
      <c r="N490" s="238"/>
      <c r="O490" s="238"/>
      <c r="P490" s="238"/>
      <c r="Q490" s="238"/>
      <c r="R490" s="238"/>
      <c r="S490" s="238"/>
      <c r="T490" s="239"/>
      <c r="AT490" s="240" t="s">
        <v>248</v>
      </c>
      <c r="AU490" s="240" t="s">
        <v>86</v>
      </c>
      <c r="AV490" s="16" t="s">
        <v>173</v>
      </c>
      <c r="AW490" s="16" t="s">
        <v>37</v>
      </c>
      <c r="AX490" s="16" t="s">
        <v>84</v>
      </c>
      <c r="AY490" s="240" t="s">
        <v>237</v>
      </c>
    </row>
    <row r="491" spans="1:65" s="2" customFormat="1" ht="16.5" customHeight="1">
      <c r="A491" s="36"/>
      <c r="B491" s="37"/>
      <c r="C491" s="177" t="s">
        <v>777</v>
      </c>
      <c r="D491" s="177" t="s">
        <v>239</v>
      </c>
      <c r="E491" s="178" t="s">
        <v>778</v>
      </c>
      <c r="F491" s="179" t="s">
        <v>779</v>
      </c>
      <c r="G491" s="180" t="s">
        <v>124</v>
      </c>
      <c r="H491" s="181">
        <v>51.03</v>
      </c>
      <c r="I491" s="182"/>
      <c r="J491" s="183">
        <f>ROUND(I491*H491,2)</f>
        <v>0</v>
      </c>
      <c r="K491" s="179" t="s">
        <v>19</v>
      </c>
      <c r="L491" s="41"/>
      <c r="M491" s="184" t="s">
        <v>19</v>
      </c>
      <c r="N491" s="185" t="s">
        <v>47</v>
      </c>
      <c r="O491" s="66"/>
      <c r="P491" s="186">
        <f>O491*H491</f>
        <v>0</v>
      </c>
      <c r="Q491" s="186">
        <v>0.00019</v>
      </c>
      <c r="R491" s="186">
        <f>Q491*H491</f>
        <v>0.009695700000000002</v>
      </c>
      <c r="S491" s="186">
        <v>0</v>
      </c>
      <c r="T491" s="187">
        <f>S491*H491</f>
        <v>0</v>
      </c>
      <c r="U491" s="36"/>
      <c r="V491" s="36"/>
      <c r="W491" s="36"/>
      <c r="X491" s="36"/>
      <c r="Y491" s="36"/>
      <c r="Z491" s="36"/>
      <c r="AA491" s="36"/>
      <c r="AB491" s="36"/>
      <c r="AC491" s="36"/>
      <c r="AD491" s="36"/>
      <c r="AE491" s="36"/>
      <c r="AR491" s="188" t="s">
        <v>173</v>
      </c>
      <c r="AT491" s="188" t="s">
        <v>239</v>
      </c>
      <c r="AU491" s="188" t="s">
        <v>86</v>
      </c>
      <c r="AY491" s="19" t="s">
        <v>237</v>
      </c>
      <c r="BE491" s="189">
        <f>IF(N491="základní",J491,0)</f>
        <v>0</v>
      </c>
      <c r="BF491" s="189">
        <f>IF(N491="snížená",J491,0)</f>
        <v>0</v>
      </c>
      <c r="BG491" s="189">
        <f>IF(N491="zákl. přenesená",J491,0)</f>
        <v>0</v>
      </c>
      <c r="BH491" s="189">
        <f>IF(N491="sníž. přenesená",J491,0)</f>
        <v>0</v>
      </c>
      <c r="BI491" s="189">
        <f>IF(N491="nulová",J491,0)</f>
        <v>0</v>
      </c>
      <c r="BJ491" s="19" t="s">
        <v>84</v>
      </c>
      <c r="BK491" s="189">
        <f>ROUND(I491*H491,2)</f>
        <v>0</v>
      </c>
      <c r="BL491" s="19" t="s">
        <v>173</v>
      </c>
      <c r="BM491" s="188" t="s">
        <v>780</v>
      </c>
    </row>
    <row r="492" spans="1:47" s="2" customFormat="1" ht="12">
      <c r="A492" s="36"/>
      <c r="B492" s="37"/>
      <c r="C492" s="38"/>
      <c r="D492" s="190" t="s">
        <v>244</v>
      </c>
      <c r="E492" s="38"/>
      <c r="F492" s="191" t="s">
        <v>781</v>
      </c>
      <c r="G492" s="38"/>
      <c r="H492" s="38"/>
      <c r="I492" s="192"/>
      <c r="J492" s="38"/>
      <c r="K492" s="38"/>
      <c r="L492" s="41"/>
      <c r="M492" s="193"/>
      <c r="N492" s="194"/>
      <c r="O492" s="66"/>
      <c r="P492" s="66"/>
      <c r="Q492" s="66"/>
      <c r="R492" s="66"/>
      <c r="S492" s="66"/>
      <c r="T492" s="67"/>
      <c r="U492" s="36"/>
      <c r="V492" s="36"/>
      <c r="W492" s="36"/>
      <c r="X492" s="36"/>
      <c r="Y492" s="36"/>
      <c r="Z492" s="36"/>
      <c r="AA492" s="36"/>
      <c r="AB492" s="36"/>
      <c r="AC492" s="36"/>
      <c r="AD492" s="36"/>
      <c r="AE492" s="36"/>
      <c r="AT492" s="19" t="s">
        <v>244</v>
      </c>
      <c r="AU492" s="19" t="s">
        <v>86</v>
      </c>
    </row>
    <row r="493" spans="1:47" s="2" customFormat="1" ht="19.2">
      <c r="A493" s="36"/>
      <c r="B493" s="37"/>
      <c r="C493" s="38"/>
      <c r="D493" s="190" t="s">
        <v>255</v>
      </c>
      <c r="E493" s="38"/>
      <c r="F493" s="208" t="s">
        <v>782</v>
      </c>
      <c r="G493" s="38"/>
      <c r="H493" s="38"/>
      <c r="I493" s="192"/>
      <c r="J493" s="38"/>
      <c r="K493" s="38"/>
      <c r="L493" s="41"/>
      <c r="M493" s="193"/>
      <c r="N493" s="194"/>
      <c r="O493" s="66"/>
      <c r="P493" s="66"/>
      <c r="Q493" s="66"/>
      <c r="R493" s="66"/>
      <c r="S493" s="66"/>
      <c r="T493" s="67"/>
      <c r="U493" s="36"/>
      <c r="V493" s="36"/>
      <c r="W493" s="36"/>
      <c r="X493" s="36"/>
      <c r="Y493" s="36"/>
      <c r="Z493" s="36"/>
      <c r="AA493" s="36"/>
      <c r="AB493" s="36"/>
      <c r="AC493" s="36"/>
      <c r="AD493" s="36"/>
      <c r="AE493" s="36"/>
      <c r="AT493" s="19" t="s">
        <v>255</v>
      </c>
      <c r="AU493" s="19" t="s">
        <v>86</v>
      </c>
    </row>
    <row r="494" spans="2:51" s="14" customFormat="1" ht="12">
      <c r="B494" s="209"/>
      <c r="C494" s="210"/>
      <c r="D494" s="190" t="s">
        <v>248</v>
      </c>
      <c r="E494" s="211" t="s">
        <v>19</v>
      </c>
      <c r="F494" s="212" t="s">
        <v>138</v>
      </c>
      <c r="G494" s="210"/>
      <c r="H494" s="211" t="s">
        <v>19</v>
      </c>
      <c r="I494" s="213"/>
      <c r="J494" s="210"/>
      <c r="K494" s="210"/>
      <c r="L494" s="214"/>
      <c r="M494" s="215"/>
      <c r="N494" s="216"/>
      <c r="O494" s="216"/>
      <c r="P494" s="216"/>
      <c r="Q494" s="216"/>
      <c r="R494" s="216"/>
      <c r="S494" s="216"/>
      <c r="T494" s="217"/>
      <c r="AT494" s="218" t="s">
        <v>248</v>
      </c>
      <c r="AU494" s="218" t="s">
        <v>86</v>
      </c>
      <c r="AV494" s="14" t="s">
        <v>84</v>
      </c>
      <c r="AW494" s="14" t="s">
        <v>37</v>
      </c>
      <c r="AX494" s="14" t="s">
        <v>76</v>
      </c>
      <c r="AY494" s="218" t="s">
        <v>237</v>
      </c>
    </row>
    <row r="495" spans="2:51" s="13" customFormat="1" ht="12">
      <c r="B495" s="197"/>
      <c r="C495" s="198"/>
      <c r="D495" s="190" t="s">
        <v>248</v>
      </c>
      <c r="E495" s="199" t="s">
        <v>19</v>
      </c>
      <c r="F495" s="200" t="s">
        <v>131</v>
      </c>
      <c r="G495" s="198"/>
      <c r="H495" s="201">
        <v>56.7</v>
      </c>
      <c r="I495" s="202"/>
      <c r="J495" s="198"/>
      <c r="K495" s="198"/>
      <c r="L495" s="203"/>
      <c r="M495" s="204"/>
      <c r="N495" s="205"/>
      <c r="O495" s="205"/>
      <c r="P495" s="205"/>
      <c r="Q495" s="205"/>
      <c r="R495" s="205"/>
      <c r="S495" s="205"/>
      <c r="T495" s="206"/>
      <c r="AT495" s="207" t="s">
        <v>248</v>
      </c>
      <c r="AU495" s="207" t="s">
        <v>86</v>
      </c>
      <c r="AV495" s="13" t="s">
        <v>86</v>
      </c>
      <c r="AW495" s="13" t="s">
        <v>37</v>
      </c>
      <c r="AX495" s="13" t="s">
        <v>76</v>
      </c>
      <c r="AY495" s="207" t="s">
        <v>237</v>
      </c>
    </row>
    <row r="496" spans="2:51" s="16" customFormat="1" ht="12">
      <c r="B496" s="230"/>
      <c r="C496" s="231"/>
      <c r="D496" s="190" t="s">
        <v>248</v>
      </c>
      <c r="E496" s="232" t="s">
        <v>137</v>
      </c>
      <c r="F496" s="233" t="s">
        <v>376</v>
      </c>
      <c r="G496" s="231"/>
      <c r="H496" s="234">
        <v>56.7</v>
      </c>
      <c r="I496" s="235"/>
      <c r="J496" s="231"/>
      <c r="K496" s="231"/>
      <c r="L496" s="236"/>
      <c r="M496" s="237"/>
      <c r="N496" s="238"/>
      <c r="O496" s="238"/>
      <c r="P496" s="238"/>
      <c r="Q496" s="238"/>
      <c r="R496" s="238"/>
      <c r="S496" s="238"/>
      <c r="T496" s="239"/>
      <c r="AT496" s="240" t="s">
        <v>248</v>
      </c>
      <c r="AU496" s="240" t="s">
        <v>86</v>
      </c>
      <c r="AV496" s="16" t="s">
        <v>173</v>
      </c>
      <c r="AW496" s="16" t="s">
        <v>37</v>
      </c>
      <c r="AX496" s="16" t="s">
        <v>76</v>
      </c>
      <c r="AY496" s="240" t="s">
        <v>237</v>
      </c>
    </row>
    <row r="497" spans="2:51" s="13" customFormat="1" ht="12">
      <c r="B497" s="197"/>
      <c r="C497" s="198"/>
      <c r="D497" s="190" t="s">
        <v>248</v>
      </c>
      <c r="E497" s="199" t="s">
        <v>19</v>
      </c>
      <c r="F497" s="200" t="s">
        <v>783</v>
      </c>
      <c r="G497" s="198"/>
      <c r="H497" s="201">
        <v>51.03</v>
      </c>
      <c r="I497" s="202"/>
      <c r="J497" s="198"/>
      <c r="K497" s="198"/>
      <c r="L497" s="203"/>
      <c r="M497" s="204"/>
      <c r="N497" s="205"/>
      <c r="O497" s="205"/>
      <c r="P497" s="205"/>
      <c r="Q497" s="205"/>
      <c r="R497" s="205"/>
      <c r="S497" s="205"/>
      <c r="T497" s="206"/>
      <c r="AT497" s="207" t="s">
        <v>248</v>
      </c>
      <c r="AU497" s="207" t="s">
        <v>86</v>
      </c>
      <c r="AV497" s="13" t="s">
        <v>86</v>
      </c>
      <c r="AW497" s="13" t="s">
        <v>37</v>
      </c>
      <c r="AX497" s="13" t="s">
        <v>84</v>
      </c>
      <c r="AY497" s="207" t="s">
        <v>237</v>
      </c>
    </row>
    <row r="498" spans="1:65" s="2" customFormat="1" ht="16.5" customHeight="1">
      <c r="A498" s="36"/>
      <c r="B498" s="37"/>
      <c r="C498" s="177" t="s">
        <v>784</v>
      </c>
      <c r="D498" s="177" t="s">
        <v>239</v>
      </c>
      <c r="E498" s="178" t="s">
        <v>785</v>
      </c>
      <c r="F498" s="179" t="s">
        <v>786</v>
      </c>
      <c r="G498" s="180" t="s">
        <v>124</v>
      </c>
      <c r="H498" s="181">
        <v>5.67</v>
      </c>
      <c r="I498" s="182"/>
      <c r="J498" s="183">
        <f>ROUND(I498*H498,2)</f>
        <v>0</v>
      </c>
      <c r="K498" s="179" t="s">
        <v>19</v>
      </c>
      <c r="L498" s="41"/>
      <c r="M498" s="184" t="s">
        <v>19</v>
      </c>
      <c r="N498" s="185" t="s">
        <v>47</v>
      </c>
      <c r="O498" s="66"/>
      <c r="P498" s="186">
        <f>O498*H498</f>
        <v>0</v>
      </c>
      <c r="Q498" s="186">
        <v>0.00039</v>
      </c>
      <c r="R498" s="186">
        <f>Q498*H498</f>
        <v>0.0022113</v>
      </c>
      <c r="S498" s="186">
        <v>0</v>
      </c>
      <c r="T498" s="187">
        <f>S498*H498</f>
        <v>0</v>
      </c>
      <c r="U498" s="36"/>
      <c r="V498" s="36"/>
      <c r="W498" s="36"/>
      <c r="X498" s="36"/>
      <c r="Y498" s="36"/>
      <c r="Z498" s="36"/>
      <c r="AA498" s="36"/>
      <c r="AB498" s="36"/>
      <c r="AC498" s="36"/>
      <c r="AD498" s="36"/>
      <c r="AE498" s="36"/>
      <c r="AR498" s="188" t="s">
        <v>173</v>
      </c>
      <c r="AT498" s="188" t="s">
        <v>239</v>
      </c>
      <c r="AU498" s="188" t="s">
        <v>86</v>
      </c>
      <c r="AY498" s="19" t="s">
        <v>237</v>
      </c>
      <c r="BE498" s="189">
        <f>IF(N498="základní",J498,0)</f>
        <v>0</v>
      </c>
      <c r="BF498" s="189">
        <f>IF(N498="snížená",J498,0)</f>
        <v>0</v>
      </c>
      <c r="BG498" s="189">
        <f>IF(N498="zákl. přenesená",J498,0)</f>
        <v>0</v>
      </c>
      <c r="BH498" s="189">
        <f>IF(N498="sníž. přenesená",J498,0)</f>
        <v>0</v>
      </c>
      <c r="BI498" s="189">
        <f>IF(N498="nulová",J498,0)</f>
        <v>0</v>
      </c>
      <c r="BJ498" s="19" t="s">
        <v>84</v>
      </c>
      <c r="BK498" s="189">
        <f>ROUND(I498*H498,2)</f>
        <v>0</v>
      </c>
      <c r="BL498" s="19" t="s">
        <v>173</v>
      </c>
      <c r="BM498" s="188" t="s">
        <v>787</v>
      </c>
    </row>
    <row r="499" spans="1:47" s="2" customFormat="1" ht="12">
      <c r="A499" s="36"/>
      <c r="B499" s="37"/>
      <c r="C499" s="38"/>
      <c r="D499" s="190" t="s">
        <v>244</v>
      </c>
      <c r="E499" s="38"/>
      <c r="F499" s="191" t="s">
        <v>788</v>
      </c>
      <c r="G499" s="38"/>
      <c r="H499" s="38"/>
      <c r="I499" s="192"/>
      <c r="J499" s="38"/>
      <c r="K499" s="38"/>
      <c r="L499" s="41"/>
      <c r="M499" s="193"/>
      <c r="N499" s="194"/>
      <c r="O499" s="66"/>
      <c r="P499" s="66"/>
      <c r="Q499" s="66"/>
      <c r="R499" s="66"/>
      <c r="S499" s="66"/>
      <c r="T499" s="67"/>
      <c r="U499" s="36"/>
      <c r="V499" s="36"/>
      <c r="W499" s="36"/>
      <c r="X499" s="36"/>
      <c r="Y499" s="36"/>
      <c r="Z499" s="36"/>
      <c r="AA499" s="36"/>
      <c r="AB499" s="36"/>
      <c r="AC499" s="36"/>
      <c r="AD499" s="36"/>
      <c r="AE499" s="36"/>
      <c r="AT499" s="19" t="s">
        <v>244</v>
      </c>
      <c r="AU499" s="19" t="s">
        <v>86</v>
      </c>
    </row>
    <row r="500" spans="1:47" s="2" customFormat="1" ht="19.2">
      <c r="A500" s="36"/>
      <c r="B500" s="37"/>
      <c r="C500" s="38"/>
      <c r="D500" s="190" t="s">
        <v>255</v>
      </c>
      <c r="E500" s="38"/>
      <c r="F500" s="208" t="s">
        <v>782</v>
      </c>
      <c r="G500" s="38"/>
      <c r="H500" s="38"/>
      <c r="I500" s="192"/>
      <c r="J500" s="38"/>
      <c r="K500" s="38"/>
      <c r="L500" s="41"/>
      <c r="M500" s="193"/>
      <c r="N500" s="194"/>
      <c r="O500" s="66"/>
      <c r="P500" s="66"/>
      <c r="Q500" s="66"/>
      <c r="R500" s="66"/>
      <c r="S500" s="66"/>
      <c r="T500" s="67"/>
      <c r="U500" s="36"/>
      <c r="V500" s="36"/>
      <c r="W500" s="36"/>
      <c r="X500" s="36"/>
      <c r="Y500" s="36"/>
      <c r="Z500" s="36"/>
      <c r="AA500" s="36"/>
      <c r="AB500" s="36"/>
      <c r="AC500" s="36"/>
      <c r="AD500" s="36"/>
      <c r="AE500" s="36"/>
      <c r="AT500" s="19" t="s">
        <v>255</v>
      </c>
      <c r="AU500" s="19" t="s">
        <v>86</v>
      </c>
    </row>
    <row r="501" spans="2:51" s="13" customFormat="1" ht="12">
      <c r="B501" s="197"/>
      <c r="C501" s="198"/>
      <c r="D501" s="190" t="s">
        <v>248</v>
      </c>
      <c r="E501" s="199" t="s">
        <v>19</v>
      </c>
      <c r="F501" s="200" t="s">
        <v>789</v>
      </c>
      <c r="G501" s="198"/>
      <c r="H501" s="201">
        <v>5.67</v>
      </c>
      <c r="I501" s="202"/>
      <c r="J501" s="198"/>
      <c r="K501" s="198"/>
      <c r="L501" s="203"/>
      <c r="M501" s="204"/>
      <c r="N501" s="205"/>
      <c r="O501" s="205"/>
      <c r="P501" s="205"/>
      <c r="Q501" s="205"/>
      <c r="R501" s="205"/>
      <c r="S501" s="205"/>
      <c r="T501" s="206"/>
      <c r="AT501" s="207" t="s">
        <v>248</v>
      </c>
      <c r="AU501" s="207" t="s">
        <v>86</v>
      </c>
      <c r="AV501" s="13" t="s">
        <v>86</v>
      </c>
      <c r="AW501" s="13" t="s">
        <v>37</v>
      </c>
      <c r="AX501" s="13" t="s">
        <v>84</v>
      </c>
      <c r="AY501" s="207" t="s">
        <v>237</v>
      </c>
    </row>
    <row r="502" spans="1:65" s="2" customFormat="1" ht="16.5" customHeight="1">
      <c r="A502" s="36"/>
      <c r="B502" s="37"/>
      <c r="C502" s="177" t="s">
        <v>790</v>
      </c>
      <c r="D502" s="177" t="s">
        <v>239</v>
      </c>
      <c r="E502" s="178" t="s">
        <v>791</v>
      </c>
      <c r="F502" s="179" t="s">
        <v>792</v>
      </c>
      <c r="G502" s="180" t="s">
        <v>124</v>
      </c>
      <c r="H502" s="181">
        <v>90.4</v>
      </c>
      <c r="I502" s="182"/>
      <c r="J502" s="183">
        <f>ROUND(I502*H502,2)</f>
        <v>0</v>
      </c>
      <c r="K502" s="179" t="s">
        <v>19</v>
      </c>
      <c r="L502" s="41"/>
      <c r="M502" s="184" t="s">
        <v>19</v>
      </c>
      <c r="N502" s="185" t="s">
        <v>47</v>
      </c>
      <c r="O502" s="66"/>
      <c r="P502" s="186">
        <f>O502*H502</f>
        <v>0</v>
      </c>
      <c r="Q502" s="186">
        <v>0.00028</v>
      </c>
      <c r="R502" s="186">
        <f>Q502*H502</f>
        <v>0.025311999999999998</v>
      </c>
      <c r="S502" s="186">
        <v>0</v>
      </c>
      <c r="T502" s="187">
        <f>S502*H502</f>
        <v>0</v>
      </c>
      <c r="U502" s="36"/>
      <c r="V502" s="36"/>
      <c r="W502" s="36"/>
      <c r="X502" s="36"/>
      <c r="Y502" s="36"/>
      <c r="Z502" s="36"/>
      <c r="AA502" s="36"/>
      <c r="AB502" s="36"/>
      <c r="AC502" s="36"/>
      <c r="AD502" s="36"/>
      <c r="AE502" s="36"/>
      <c r="AR502" s="188" t="s">
        <v>173</v>
      </c>
      <c r="AT502" s="188" t="s">
        <v>239</v>
      </c>
      <c r="AU502" s="188" t="s">
        <v>86</v>
      </c>
      <c r="AY502" s="19" t="s">
        <v>237</v>
      </c>
      <c r="BE502" s="189">
        <f>IF(N502="základní",J502,0)</f>
        <v>0</v>
      </c>
      <c r="BF502" s="189">
        <f>IF(N502="snížená",J502,0)</f>
        <v>0</v>
      </c>
      <c r="BG502" s="189">
        <f>IF(N502="zákl. přenesená",J502,0)</f>
        <v>0</v>
      </c>
      <c r="BH502" s="189">
        <f>IF(N502="sníž. přenesená",J502,0)</f>
        <v>0</v>
      </c>
      <c r="BI502" s="189">
        <f>IF(N502="nulová",J502,0)</f>
        <v>0</v>
      </c>
      <c r="BJ502" s="19" t="s">
        <v>84</v>
      </c>
      <c r="BK502" s="189">
        <f>ROUND(I502*H502,2)</f>
        <v>0</v>
      </c>
      <c r="BL502" s="19" t="s">
        <v>173</v>
      </c>
      <c r="BM502" s="188" t="s">
        <v>793</v>
      </c>
    </row>
    <row r="503" spans="1:47" s="2" customFormat="1" ht="12">
      <c r="A503" s="36"/>
      <c r="B503" s="37"/>
      <c r="C503" s="38"/>
      <c r="D503" s="190" t="s">
        <v>244</v>
      </c>
      <c r="E503" s="38"/>
      <c r="F503" s="191" t="s">
        <v>794</v>
      </c>
      <c r="G503" s="38"/>
      <c r="H503" s="38"/>
      <c r="I503" s="192"/>
      <c r="J503" s="38"/>
      <c r="K503" s="38"/>
      <c r="L503" s="41"/>
      <c r="M503" s="193"/>
      <c r="N503" s="194"/>
      <c r="O503" s="66"/>
      <c r="P503" s="66"/>
      <c r="Q503" s="66"/>
      <c r="R503" s="66"/>
      <c r="S503" s="66"/>
      <c r="T503" s="67"/>
      <c r="U503" s="36"/>
      <c r="V503" s="36"/>
      <c r="W503" s="36"/>
      <c r="X503" s="36"/>
      <c r="Y503" s="36"/>
      <c r="Z503" s="36"/>
      <c r="AA503" s="36"/>
      <c r="AB503" s="36"/>
      <c r="AC503" s="36"/>
      <c r="AD503" s="36"/>
      <c r="AE503" s="36"/>
      <c r="AT503" s="19" t="s">
        <v>244</v>
      </c>
      <c r="AU503" s="19" t="s">
        <v>86</v>
      </c>
    </row>
    <row r="504" spans="1:47" s="2" customFormat="1" ht="19.2">
      <c r="A504" s="36"/>
      <c r="B504" s="37"/>
      <c r="C504" s="38"/>
      <c r="D504" s="190" t="s">
        <v>255</v>
      </c>
      <c r="E504" s="38"/>
      <c r="F504" s="208" t="s">
        <v>782</v>
      </c>
      <c r="G504" s="38"/>
      <c r="H504" s="38"/>
      <c r="I504" s="192"/>
      <c r="J504" s="38"/>
      <c r="K504" s="38"/>
      <c r="L504" s="41"/>
      <c r="M504" s="193"/>
      <c r="N504" s="194"/>
      <c r="O504" s="66"/>
      <c r="P504" s="66"/>
      <c r="Q504" s="66"/>
      <c r="R504" s="66"/>
      <c r="S504" s="66"/>
      <c r="T504" s="67"/>
      <c r="U504" s="36"/>
      <c r="V504" s="36"/>
      <c r="W504" s="36"/>
      <c r="X504" s="36"/>
      <c r="Y504" s="36"/>
      <c r="Z504" s="36"/>
      <c r="AA504" s="36"/>
      <c r="AB504" s="36"/>
      <c r="AC504" s="36"/>
      <c r="AD504" s="36"/>
      <c r="AE504" s="36"/>
      <c r="AT504" s="19" t="s">
        <v>255</v>
      </c>
      <c r="AU504" s="19" t="s">
        <v>86</v>
      </c>
    </row>
    <row r="505" spans="2:51" s="13" customFormat="1" ht="12">
      <c r="B505" s="197"/>
      <c r="C505" s="198"/>
      <c r="D505" s="190" t="s">
        <v>248</v>
      </c>
      <c r="E505" s="199" t="s">
        <v>19</v>
      </c>
      <c r="F505" s="200" t="s">
        <v>122</v>
      </c>
      <c r="G505" s="198"/>
      <c r="H505" s="201">
        <v>113</v>
      </c>
      <c r="I505" s="202"/>
      <c r="J505" s="198"/>
      <c r="K505" s="198"/>
      <c r="L505" s="203"/>
      <c r="M505" s="204"/>
      <c r="N505" s="205"/>
      <c r="O505" s="205"/>
      <c r="P505" s="205"/>
      <c r="Q505" s="205"/>
      <c r="R505" s="205"/>
      <c r="S505" s="205"/>
      <c r="T505" s="206"/>
      <c r="AT505" s="207" t="s">
        <v>248</v>
      </c>
      <c r="AU505" s="207" t="s">
        <v>86</v>
      </c>
      <c r="AV505" s="13" t="s">
        <v>86</v>
      </c>
      <c r="AW505" s="13" t="s">
        <v>37</v>
      </c>
      <c r="AX505" s="13" t="s">
        <v>76</v>
      </c>
      <c r="AY505" s="207" t="s">
        <v>237</v>
      </c>
    </row>
    <row r="506" spans="2:51" s="16" customFormat="1" ht="12">
      <c r="B506" s="230"/>
      <c r="C506" s="231"/>
      <c r="D506" s="190" t="s">
        <v>248</v>
      </c>
      <c r="E506" s="232" t="s">
        <v>126</v>
      </c>
      <c r="F506" s="233" t="s">
        <v>376</v>
      </c>
      <c r="G506" s="231"/>
      <c r="H506" s="234">
        <v>113</v>
      </c>
      <c r="I506" s="235"/>
      <c r="J506" s="231"/>
      <c r="K506" s="231"/>
      <c r="L506" s="236"/>
      <c r="M506" s="237"/>
      <c r="N506" s="238"/>
      <c r="O506" s="238"/>
      <c r="P506" s="238"/>
      <c r="Q506" s="238"/>
      <c r="R506" s="238"/>
      <c r="S506" s="238"/>
      <c r="T506" s="239"/>
      <c r="AT506" s="240" t="s">
        <v>248</v>
      </c>
      <c r="AU506" s="240" t="s">
        <v>86</v>
      </c>
      <c r="AV506" s="16" t="s">
        <v>173</v>
      </c>
      <c r="AW506" s="16" t="s">
        <v>37</v>
      </c>
      <c r="AX506" s="16" t="s">
        <v>76</v>
      </c>
      <c r="AY506" s="240" t="s">
        <v>237</v>
      </c>
    </row>
    <row r="507" spans="2:51" s="13" customFormat="1" ht="12">
      <c r="B507" s="197"/>
      <c r="C507" s="198"/>
      <c r="D507" s="190" t="s">
        <v>248</v>
      </c>
      <c r="E507" s="199" t="s">
        <v>19</v>
      </c>
      <c r="F507" s="200" t="s">
        <v>795</v>
      </c>
      <c r="G507" s="198"/>
      <c r="H507" s="201">
        <v>90.4</v>
      </c>
      <c r="I507" s="202"/>
      <c r="J507" s="198"/>
      <c r="K507" s="198"/>
      <c r="L507" s="203"/>
      <c r="M507" s="204"/>
      <c r="N507" s="205"/>
      <c r="O507" s="205"/>
      <c r="P507" s="205"/>
      <c r="Q507" s="205"/>
      <c r="R507" s="205"/>
      <c r="S507" s="205"/>
      <c r="T507" s="206"/>
      <c r="AT507" s="207" t="s">
        <v>248</v>
      </c>
      <c r="AU507" s="207" t="s">
        <v>86</v>
      </c>
      <c r="AV507" s="13" t="s">
        <v>86</v>
      </c>
      <c r="AW507" s="13" t="s">
        <v>37</v>
      </c>
      <c r="AX507" s="13" t="s">
        <v>84</v>
      </c>
      <c r="AY507" s="207" t="s">
        <v>237</v>
      </c>
    </row>
    <row r="508" spans="1:65" s="2" customFormat="1" ht="16.5" customHeight="1">
      <c r="A508" s="36"/>
      <c r="B508" s="37"/>
      <c r="C508" s="177" t="s">
        <v>796</v>
      </c>
      <c r="D508" s="177" t="s">
        <v>239</v>
      </c>
      <c r="E508" s="178" t="s">
        <v>797</v>
      </c>
      <c r="F508" s="179" t="s">
        <v>798</v>
      </c>
      <c r="G508" s="180" t="s">
        <v>124</v>
      </c>
      <c r="H508" s="181">
        <v>22.6</v>
      </c>
      <c r="I508" s="182"/>
      <c r="J508" s="183">
        <f>ROUND(I508*H508,2)</f>
        <v>0</v>
      </c>
      <c r="K508" s="179" t="s">
        <v>19</v>
      </c>
      <c r="L508" s="41"/>
      <c r="M508" s="184" t="s">
        <v>19</v>
      </c>
      <c r="N508" s="185" t="s">
        <v>47</v>
      </c>
      <c r="O508" s="66"/>
      <c r="P508" s="186">
        <f>O508*H508</f>
        <v>0</v>
      </c>
      <c r="Q508" s="186">
        <v>0.00067</v>
      </c>
      <c r="R508" s="186">
        <f>Q508*H508</f>
        <v>0.015142000000000001</v>
      </c>
      <c r="S508" s="186">
        <v>0</v>
      </c>
      <c r="T508" s="187">
        <f>S508*H508</f>
        <v>0</v>
      </c>
      <c r="U508" s="36"/>
      <c r="V508" s="36"/>
      <c r="W508" s="36"/>
      <c r="X508" s="36"/>
      <c r="Y508" s="36"/>
      <c r="Z508" s="36"/>
      <c r="AA508" s="36"/>
      <c r="AB508" s="36"/>
      <c r="AC508" s="36"/>
      <c r="AD508" s="36"/>
      <c r="AE508" s="36"/>
      <c r="AR508" s="188" t="s">
        <v>173</v>
      </c>
      <c r="AT508" s="188" t="s">
        <v>239</v>
      </c>
      <c r="AU508" s="188" t="s">
        <v>86</v>
      </c>
      <c r="AY508" s="19" t="s">
        <v>237</v>
      </c>
      <c r="BE508" s="189">
        <f>IF(N508="základní",J508,0)</f>
        <v>0</v>
      </c>
      <c r="BF508" s="189">
        <f>IF(N508="snížená",J508,0)</f>
        <v>0</v>
      </c>
      <c r="BG508" s="189">
        <f>IF(N508="zákl. přenesená",J508,0)</f>
        <v>0</v>
      </c>
      <c r="BH508" s="189">
        <f>IF(N508="sníž. přenesená",J508,0)</f>
        <v>0</v>
      </c>
      <c r="BI508" s="189">
        <f>IF(N508="nulová",J508,0)</f>
        <v>0</v>
      </c>
      <c r="BJ508" s="19" t="s">
        <v>84</v>
      </c>
      <c r="BK508" s="189">
        <f>ROUND(I508*H508,2)</f>
        <v>0</v>
      </c>
      <c r="BL508" s="19" t="s">
        <v>173</v>
      </c>
      <c r="BM508" s="188" t="s">
        <v>799</v>
      </c>
    </row>
    <row r="509" spans="1:47" s="2" customFormat="1" ht="12">
      <c r="A509" s="36"/>
      <c r="B509" s="37"/>
      <c r="C509" s="38"/>
      <c r="D509" s="190" t="s">
        <v>244</v>
      </c>
      <c r="E509" s="38"/>
      <c r="F509" s="191" t="s">
        <v>800</v>
      </c>
      <c r="G509" s="38"/>
      <c r="H509" s="38"/>
      <c r="I509" s="192"/>
      <c r="J509" s="38"/>
      <c r="K509" s="38"/>
      <c r="L509" s="41"/>
      <c r="M509" s="193"/>
      <c r="N509" s="194"/>
      <c r="O509" s="66"/>
      <c r="P509" s="66"/>
      <c r="Q509" s="66"/>
      <c r="R509" s="66"/>
      <c r="S509" s="66"/>
      <c r="T509" s="67"/>
      <c r="U509" s="36"/>
      <c r="V509" s="36"/>
      <c r="W509" s="36"/>
      <c r="X509" s="36"/>
      <c r="Y509" s="36"/>
      <c r="Z509" s="36"/>
      <c r="AA509" s="36"/>
      <c r="AB509" s="36"/>
      <c r="AC509" s="36"/>
      <c r="AD509" s="36"/>
      <c r="AE509" s="36"/>
      <c r="AT509" s="19" t="s">
        <v>244</v>
      </c>
      <c r="AU509" s="19" t="s">
        <v>86</v>
      </c>
    </row>
    <row r="510" spans="1:47" s="2" customFormat="1" ht="19.2">
      <c r="A510" s="36"/>
      <c r="B510" s="37"/>
      <c r="C510" s="38"/>
      <c r="D510" s="190" t="s">
        <v>255</v>
      </c>
      <c r="E510" s="38"/>
      <c r="F510" s="208" t="s">
        <v>782</v>
      </c>
      <c r="G510" s="38"/>
      <c r="H510" s="38"/>
      <c r="I510" s="192"/>
      <c r="J510" s="38"/>
      <c r="K510" s="38"/>
      <c r="L510" s="41"/>
      <c r="M510" s="193"/>
      <c r="N510" s="194"/>
      <c r="O510" s="66"/>
      <c r="P510" s="66"/>
      <c r="Q510" s="66"/>
      <c r="R510" s="66"/>
      <c r="S510" s="66"/>
      <c r="T510" s="67"/>
      <c r="U510" s="36"/>
      <c r="V510" s="36"/>
      <c r="W510" s="36"/>
      <c r="X510" s="36"/>
      <c r="Y510" s="36"/>
      <c r="Z510" s="36"/>
      <c r="AA510" s="36"/>
      <c r="AB510" s="36"/>
      <c r="AC510" s="36"/>
      <c r="AD510" s="36"/>
      <c r="AE510" s="36"/>
      <c r="AT510" s="19" t="s">
        <v>255</v>
      </c>
      <c r="AU510" s="19" t="s">
        <v>86</v>
      </c>
    </row>
    <row r="511" spans="2:51" s="13" customFormat="1" ht="12">
      <c r="B511" s="197"/>
      <c r="C511" s="198"/>
      <c r="D511" s="190" t="s">
        <v>248</v>
      </c>
      <c r="E511" s="199" t="s">
        <v>19</v>
      </c>
      <c r="F511" s="200" t="s">
        <v>801</v>
      </c>
      <c r="G511" s="198"/>
      <c r="H511" s="201">
        <v>22.6</v>
      </c>
      <c r="I511" s="202"/>
      <c r="J511" s="198"/>
      <c r="K511" s="198"/>
      <c r="L511" s="203"/>
      <c r="M511" s="204"/>
      <c r="N511" s="205"/>
      <c r="O511" s="205"/>
      <c r="P511" s="205"/>
      <c r="Q511" s="205"/>
      <c r="R511" s="205"/>
      <c r="S511" s="205"/>
      <c r="T511" s="206"/>
      <c r="AT511" s="207" t="s">
        <v>248</v>
      </c>
      <c r="AU511" s="207" t="s">
        <v>86</v>
      </c>
      <c r="AV511" s="13" t="s">
        <v>86</v>
      </c>
      <c r="AW511" s="13" t="s">
        <v>37</v>
      </c>
      <c r="AX511" s="13" t="s">
        <v>84</v>
      </c>
      <c r="AY511" s="207" t="s">
        <v>237</v>
      </c>
    </row>
    <row r="512" spans="1:65" s="2" customFormat="1" ht="16.5" customHeight="1">
      <c r="A512" s="36"/>
      <c r="B512" s="37"/>
      <c r="C512" s="177" t="s">
        <v>802</v>
      </c>
      <c r="D512" s="177" t="s">
        <v>239</v>
      </c>
      <c r="E512" s="178" t="s">
        <v>803</v>
      </c>
      <c r="F512" s="179" t="s">
        <v>798</v>
      </c>
      <c r="G512" s="180" t="s">
        <v>124</v>
      </c>
      <c r="H512" s="181">
        <v>8</v>
      </c>
      <c r="I512" s="182"/>
      <c r="J512" s="183">
        <f>ROUND(I512*H512,2)</f>
        <v>0</v>
      </c>
      <c r="K512" s="179" t="s">
        <v>19</v>
      </c>
      <c r="L512" s="41"/>
      <c r="M512" s="184" t="s">
        <v>19</v>
      </c>
      <c r="N512" s="185" t="s">
        <v>47</v>
      </c>
      <c r="O512" s="66"/>
      <c r="P512" s="186">
        <f>O512*H512</f>
        <v>0</v>
      </c>
      <c r="Q512" s="186">
        <v>0.0009</v>
      </c>
      <c r="R512" s="186">
        <f>Q512*H512</f>
        <v>0.0072</v>
      </c>
      <c r="S512" s="186">
        <v>0</v>
      </c>
      <c r="T512" s="187">
        <f>S512*H512</f>
        <v>0</v>
      </c>
      <c r="U512" s="36"/>
      <c r="V512" s="36"/>
      <c r="W512" s="36"/>
      <c r="X512" s="36"/>
      <c r="Y512" s="36"/>
      <c r="Z512" s="36"/>
      <c r="AA512" s="36"/>
      <c r="AB512" s="36"/>
      <c r="AC512" s="36"/>
      <c r="AD512" s="36"/>
      <c r="AE512" s="36"/>
      <c r="AR512" s="188" t="s">
        <v>173</v>
      </c>
      <c r="AT512" s="188" t="s">
        <v>239</v>
      </c>
      <c r="AU512" s="188" t="s">
        <v>86</v>
      </c>
      <c r="AY512" s="19" t="s">
        <v>237</v>
      </c>
      <c r="BE512" s="189">
        <f>IF(N512="základní",J512,0)</f>
        <v>0</v>
      </c>
      <c r="BF512" s="189">
        <f>IF(N512="snížená",J512,0)</f>
        <v>0</v>
      </c>
      <c r="BG512" s="189">
        <f>IF(N512="zákl. přenesená",J512,0)</f>
        <v>0</v>
      </c>
      <c r="BH512" s="189">
        <f>IF(N512="sníž. přenesená",J512,0)</f>
        <v>0</v>
      </c>
      <c r="BI512" s="189">
        <f>IF(N512="nulová",J512,0)</f>
        <v>0</v>
      </c>
      <c r="BJ512" s="19" t="s">
        <v>84</v>
      </c>
      <c r="BK512" s="189">
        <f>ROUND(I512*H512,2)</f>
        <v>0</v>
      </c>
      <c r="BL512" s="19" t="s">
        <v>173</v>
      </c>
      <c r="BM512" s="188" t="s">
        <v>804</v>
      </c>
    </row>
    <row r="513" spans="1:47" s="2" customFormat="1" ht="12">
      <c r="A513" s="36"/>
      <c r="B513" s="37"/>
      <c r="C513" s="38"/>
      <c r="D513" s="190" t="s">
        <v>244</v>
      </c>
      <c r="E513" s="38"/>
      <c r="F513" s="191" t="s">
        <v>805</v>
      </c>
      <c r="G513" s="38"/>
      <c r="H513" s="38"/>
      <c r="I513" s="192"/>
      <c r="J513" s="38"/>
      <c r="K513" s="38"/>
      <c r="L513" s="41"/>
      <c r="M513" s="193"/>
      <c r="N513" s="194"/>
      <c r="O513" s="66"/>
      <c r="P513" s="66"/>
      <c r="Q513" s="66"/>
      <c r="R513" s="66"/>
      <c r="S513" s="66"/>
      <c r="T513" s="67"/>
      <c r="U513" s="36"/>
      <c r="V513" s="36"/>
      <c r="W513" s="36"/>
      <c r="X513" s="36"/>
      <c r="Y513" s="36"/>
      <c r="Z513" s="36"/>
      <c r="AA513" s="36"/>
      <c r="AB513" s="36"/>
      <c r="AC513" s="36"/>
      <c r="AD513" s="36"/>
      <c r="AE513" s="36"/>
      <c r="AT513" s="19" t="s">
        <v>244</v>
      </c>
      <c r="AU513" s="19" t="s">
        <v>86</v>
      </c>
    </row>
    <row r="514" spans="1:47" s="2" customFormat="1" ht="38.4">
      <c r="A514" s="36"/>
      <c r="B514" s="37"/>
      <c r="C514" s="38"/>
      <c r="D514" s="190" t="s">
        <v>255</v>
      </c>
      <c r="E514" s="38"/>
      <c r="F514" s="208" t="s">
        <v>806</v>
      </c>
      <c r="G514" s="38"/>
      <c r="H514" s="38"/>
      <c r="I514" s="192"/>
      <c r="J514" s="38"/>
      <c r="K514" s="38"/>
      <c r="L514" s="41"/>
      <c r="M514" s="193"/>
      <c r="N514" s="194"/>
      <c r="O514" s="66"/>
      <c r="P514" s="66"/>
      <c r="Q514" s="66"/>
      <c r="R514" s="66"/>
      <c r="S514" s="66"/>
      <c r="T514" s="67"/>
      <c r="U514" s="36"/>
      <c r="V514" s="36"/>
      <c r="W514" s="36"/>
      <c r="X514" s="36"/>
      <c r="Y514" s="36"/>
      <c r="Z514" s="36"/>
      <c r="AA514" s="36"/>
      <c r="AB514" s="36"/>
      <c r="AC514" s="36"/>
      <c r="AD514" s="36"/>
      <c r="AE514" s="36"/>
      <c r="AT514" s="19" t="s">
        <v>255</v>
      </c>
      <c r="AU514" s="19" t="s">
        <v>86</v>
      </c>
    </row>
    <row r="515" spans="2:51" s="13" customFormat="1" ht="12">
      <c r="B515" s="197"/>
      <c r="C515" s="198"/>
      <c r="D515" s="190" t="s">
        <v>248</v>
      </c>
      <c r="E515" s="199" t="s">
        <v>19</v>
      </c>
      <c r="F515" s="200" t="s">
        <v>807</v>
      </c>
      <c r="G515" s="198"/>
      <c r="H515" s="201">
        <v>8</v>
      </c>
      <c r="I515" s="202"/>
      <c r="J515" s="198"/>
      <c r="K515" s="198"/>
      <c r="L515" s="203"/>
      <c r="M515" s="204"/>
      <c r="N515" s="205"/>
      <c r="O515" s="205"/>
      <c r="P515" s="205"/>
      <c r="Q515" s="205"/>
      <c r="R515" s="205"/>
      <c r="S515" s="205"/>
      <c r="T515" s="206"/>
      <c r="AT515" s="207" t="s">
        <v>248</v>
      </c>
      <c r="AU515" s="207" t="s">
        <v>86</v>
      </c>
      <c r="AV515" s="13" t="s">
        <v>86</v>
      </c>
      <c r="AW515" s="13" t="s">
        <v>37</v>
      </c>
      <c r="AX515" s="13" t="s">
        <v>84</v>
      </c>
      <c r="AY515" s="207" t="s">
        <v>237</v>
      </c>
    </row>
    <row r="516" spans="1:65" s="2" customFormat="1" ht="16.5" customHeight="1">
      <c r="A516" s="36"/>
      <c r="B516" s="37"/>
      <c r="C516" s="177" t="s">
        <v>808</v>
      </c>
      <c r="D516" s="177" t="s">
        <v>239</v>
      </c>
      <c r="E516" s="178" t="s">
        <v>809</v>
      </c>
      <c r="F516" s="179" t="s">
        <v>810</v>
      </c>
      <c r="G516" s="180" t="s">
        <v>124</v>
      </c>
      <c r="H516" s="181">
        <v>56.7</v>
      </c>
      <c r="I516" s="182"/>
      <c r="J516" s="183">
        <f>ROUND(I516*H516,2)</f>
        <v>0</v>
      </c>
      <c r="K516" s="179" t="s">
        <v>242</v>
      </c>
      <c r="L516" s="41"/>
      <c r="M516" s="184" t="s">
        <v>19</v>
      </c>
      <c r="N516" s="185" t="s">
        <v>47</v>
      </c>
      <c r="O516" s="66"/>
      <c r="P516" s="186">
        <f>O516*H516</f>
        <v>0</v>
      </c>
      <c r="Q516" s="186">
        <v>0</v>
      </c>
      <c r="R516" s="186">
        <f>Q516*H516</f>
        <v>0</v>
      </c>
      <c r="S516" s="186">
        <v>0</v>
      </c>
      <c r="T516" s="187">
        <f>S516*H516</f>
        <v>0</v>
      </c>
      <c r="U516" s="36"/>
      <c r="V516" s="36"/>
      <c r="W516" s="36"/>
      <c r="X516" s="36"/>
      <c r="Y516" s="36"/>
      <c r="Z516" s="36"/>
      <c r="AA516" s="36"/>
      <c r="AB516" s="36"/>
      <c r="AC516" s="36"/>
      <c r="AD516" s="36"/>
      <c r="AE516" s="36"/>
      <c r="AR516" s="188" t="s">
        <v>173</v>
      </c>
      <c r="AT516" s="188" t="s">
        <v>239</v>
      </c>
      <c r="AU516" s="188" t="s">
        <v>86</v>
      </c>
      <c r="AY516" s="19" t="s">
        <v>237</v>
      </c>
      <c r="BE516" s="189">
        <f>IF(N516="základní",J516,0)</f>
        <v>0</v>
      </c>
      <c r="BF516" s="189">
        <f>IF(N516="snížená",J516,0)</f>
        <v>0</v>
      </c>
      <c r="BG516" s="189">
        <f>IF(N516="zákl. přenesená",J516,0)</f>
        <v>0</v>
      </c>
      <c r="BH516" s="189">
        <f>IF(N516="sníž. přenesená",J516,0)</f>
        <v>0</v>
      </c>
      <c r="BI516" s="189">
        <f>IF(N516="nulová",J516,0)</f>
        <v>0</v>
      </c>
      <c r="BJ516" s="19" t="s">
        <v>84</v>
      </c>
      <c r="BK516" s="189">
        <f>ROUND(I516*H516,2)</f>
        <v>0</v>
      </c>
      <c r="BL516" s="19" t="s">
        <v>173</v>
      </c>
      <c r="BM516" s="188" t="s">
        <v>811</v>
      </c>
    </row>
    <row r="517" spans="1:47" s="2" customFormat="1" ht="12">
      <c r="A517" s="36"/>
      <c r="B517" s="37"/>
      <c r="C517" s="38"/>
      <c r="D517" s="190" t="s">
        <v>244</v>
      </c>
      <c r="E517" s="38"/>
      <c r="F517" s="191" t="s">
        <v>810</v>
      </c>
      <c r="G517" s="38"/>
      <c r="H517" s="38"/>
      <c r="I517" s="192"/>
      <c r="J517" s="38"/>
      <c r="K517" s="38"/>
      <c r="L517" s="41"/>
      <c r="M517" s="193"/>
      <c r="N517" s="194"/>
      <c r="O517" s="66"/>
      <c r="P517" s="66"/>
      <c r="Q517" s="66"/>
      <c r="R517" s="66"/>
      <c r="S517" s="66"/>
      <c r="T517" s="67"/>
      <c r="U517" s="36"/>
      <c r="V517" s="36"/>
      <c r="W517" s="36"/>
      <c r="X517" s="36"/>
      <c r="Y517" s="36"/>
      <c r="Z517" s="36"/>
      <c r="AA517" s="36"/>
      <c r="AB517" s="36"/>
      <c r="AC517" s="36"/>
      <c r="AD517" s="36"/>
      <c r="AE517" s="36"/>
      <c r="AT517" s="19" t="s">
        <v>244</v>
      </c>
      <c r="AU517" s="19" t="s">
        <v>86</v>
      </c>
    </row>
    <row r="518" spans="1:47" s="2" customFormat="1" ht="12">
      <c r="A518" s="36"/>
      <c r="B518" s="37"/>
      <c r="C518" s="38"/>
      <c r="D518" s="195" t="s">
        <v>246</v>
      </c>
      <c r="E518" s="38"/>
      <c r="F518" s="196" t="s">
        <v>812</v>
      </c>
      <c r="G518" s="38"/>
      <c r="H518" s="38"/>
      <c r="I518" s="192"/>
      <c r="J518" s="38"/>
      <c r="K518" s="38"/>
      <c r="L518" s="41"/>
      <c r="M518" s="193"/>
      <c r="N518" s="194"/>
      <c r="O518" s="66"/>
      <c r="P518" s="66"/>
      <c r="Q518" s="66"/>
      <c r="R518" s="66"/>
      <c r="S518" s="66"/>
      <c r="T518" s="67"/>
      <c r="U518" s="36"/>
      <c r="V518" s="36"/>
      <c r="W518" s="36"/>
      <c r="X518" s="36"/>
      <c r="Y518" s="36"/>
      <c r="Z518" s="36"/>
      <c r="AA518" s="36"/>
      <c r="AB518" s="36"/>
      <c r="AC518" s="36"/>
      <c r="AD518" s="36"/>
      <c r="AE518" s="36"/>
      <c r="AT518" s="19" t="s">
        <v>246</v>
      </c>
      <c r="AU518" s="19" t="s">
        <v>86</v>
      </c>
    </row>
    <row r="519" spans="2:51" s="13" customFormat="1" ht="12">
      <c r="B519" s="197"/>
      <c r="C519" s="198"/>
      <c r="D519" s="190" t="s">
        <v>248</v>
      </c>
      <c r="E519" s="199" t="s">
        <v>19</v>
      </c>
      <c r="F519" s="200" t="s">
        <v>137</v>
      </c>
      <c r="G519" s="198"/>
      <c r="H519" s="201">
        <v>56.7</v>
      </c>
      <c r="I519" s="202"/>
      <c r="J519" s="198"/>
      <c r="K519" s="198"/>
      <c r="L519" s="203"/>
      <c r="M519" s="204"/>
      <c r="N519" s="205"/>
      <c r="O519" s="205"/>
      <c r="P519" s="205"/>
      <c r="Q519" s="205"/>
      <c r="R519" s="205"/>
      <c r="S519" s="205"/>
      <c r="T519" s="206"/>
      <c r="AT519" s="207" t="s">
        <v>248</v>
      </c>
      <c r="AU519" s="207" t="s">
        <v>86</v>
      </c>
      <c r="AV519" s="13" t="s">
        <v>86</v>
      </c>
      <c r="AW519" s="13" t="s">
        <v>37</v>
      </c>
      <c r="AX519" s="13" t="s">
        <v>84</v>
      </c>
      <c r="AY519" s="207" t="s">
        <v>237</v>
      </c>
    </row>
    <row r="520" spans="1:65" s="2" customFormat="1" ht="16.5" customHeight="1">
      <c r="A520" s="36"/>
      <c r="B520" s="37"/>
      <c r="C520" s="177" t="s">
        <v>813</v>
      </c>
      <c r="D520" s="177" t="s">
        <v>239</v>
      </c>
      <c r="E520" s="178" t="s">
        <v>814</v>
      </c>
      <c r="F520" s="179" t="s">
        <v>815</v>
      </c>
      <c r="G520" s="180" t="s">
        <v>124</v>
      </c>
      <c r="H520" s="181">
        <v>113</v>
      </c>
      <c r="I520" s="182"/>
      <c r="J520" s="183">
        <f>ROUND(I520*H520,2)</f>
        <v>0</v>
      </c>
      <c r="K520" s="179" t="s">
        <v>242</v>
      </c>
      <c r="L520" s="41"/>
      <c r="M520" s="184" t="s">
        <v>19</v>
      </c>
      <c r="N520" s="185" t="s">
        <v>47</v>
      </c>
      <c r="O520" s="66"/>
      <c r="P520" s="186">
        <f>O520*H520</f>
        <v>0</v>
      </c>
      <c r="Q520" s="186">
        <v>0</v>
      </c>
      <c r="R520" s="186">
        <f>Q520*H520</f>
        <v>0</v>
      </c>
      <c r="S520" s="186">
        <v>0</v>
      </c>
      <c r="T520" s="187">
        <f>S520*H520</f>
        <v>0</v>
      </c>
      <c r="U520" s="36"/>
      <c r="V520" s="36"/>
      <c r="W520" s="36"/>
      <c r="X520" s="36"/>
      <c r="Y520" s="36"/>
      <c r="Z520" s="36"/>
      <c r="AA520" s="36"/>
      <c r="AB520" s="36"/>
      <c r="AC520" s="36"/>
      <c r="AD520" s="36"/>
      <c r="AE520" s="36"/>
      <c r="AR520" s="188" t="s">
        <v>173</v>
      </c>
      <c r="AT520" s="188" t="s">
        <v>239</v>
      </c>
      <c r="AU520" s="188" t="s">
        <v>86</v>
      </c>
      <c r="AY520" s="19" t="s">
        <v>237</v>
      </c>
      <c r="BE520" s="189">
        <f>IF(N520="základní",J520,0)</f>
        <v>0</v>
      </c>
      <c r="BF520" s="189">
        <f>IF(N520="snížená",J520,0)</f>
        <v>0</v>
      </c>
      <c r="BG520" s="189">
        <f>IF(N520="zákl. přenesená",J520,0)</f>
        <v>0</v>
      </c>
      <c r="BH520" s="189">
        <f>IF(N520="sníž. přenesená",J520,0)</f>
        <v>0</v>
      </c>
      <c r="BI520" s="189">
        <f>IF(N520="nulová",J520,0)</f>
        <v>0</v>
      </c>
      <c r="BJ520" s="19" t="s">
        <v>84</v>
      </c>
      <c r="BK520" s="189">
        <f>ROUND(I520*H520,2)</f>
        <v>0</v>
      </c>
      <c r="BL520" s="19" t="s">
        <v>173</v>
      </c>
      <c r="BM520" s="188" t="s">
        <v>816</v>
      </c>
    </row>
    <row r="521" spans="1:47" s="2" customFormat="1" ht="12">
      <c r="A521" s="36"/>
      <c r="B521" s="37"/>
      <c r="C521" s="38"/>
      <c r="D521" s="190" t="s">
        <v>244</v>
      </c>
      <c r="E521" s="38"/>
      <c r="F521" s="191" t="s">
        <v>815</v>
      </c>
      <c r="G521" s="38"/>
      <c r="H521" s="38"/>
      <c r="I521" s="192"/>
      <c r="J521" s="38"/>
      <c r="K521" s="38"/>
      <c r="L521" s="41"/>
      <c r="M521" s="193"/>
      <c r="N521" s="194"/>
      <c r="O521" s="66"/>
      <c r="P521" s="66"/>
      <c r="Q521" s="66"/>
      <c r="R521" s="66"/>
      <c r="S521" s="66"/>
      <c r="T521" s="67"/>
      <c r="U521" s="36"/>
      <c r="V521" s="36"/>
      <c r="W521" s="36"/>
      <c r="X521" s="36"/>
      <c r="Y521" s="36"/>
      <c r="Z521" s="36"/>
      <c r="AA521" s="36"/>
      <c r="AB521" s="36"/>
      <c r="AC521" s="36"/>
      <c r="AD521" s="36"/>
      <c r="AE521" s="36"/>
      <c r="AT521" s="19" t="s">
        <v>244</v>
      </c>
      <c r="AU521" s="19" t="s">
        <v>86</v>
      </c>
    </row>
    <row r="522" spans="1:47" s="2" customFormat="1" ht="12">
      <c r="A522" s="36"/>
      <c r="B522" s="37"/>
      <c r="C522" s="38"/>
      <c r="D522" s="195" t="s">
        <v>246</v>
      </c>
      <c r="E522" s="38"/>
      <c r="F522" s="196" t="s">
        <v>817</v>
      </c>
      <c r="G522" s="38"/>
      <c r="H522" s="38"/>
      <c r="I522" s="192"/>
      <c r="J522" s="38"/>
      <c r="K522" s="38"/>
      <c r="L522" s="41"/>
      <c r="M522" s="193"/>
      <c r="N522" s="194"/>
      <c r="O522" s="66"/>
      <c r="P522" s="66"/>
      <c r="Q522" s="66"/>
      <c r="R522" s="66"/>
      <c r="S522" s="66"/>
      <c r="T522" s="67"/>
      <c r="U522" s="36"/>
      <c r="V522" s="36"/>
      <c r="W522" s="36"/>
      <c r="X522" s="36"/>
      <c r="Y522" s="36"/>
      <c r="Z522" s="36"/>
      <c r="AA522" s="36"/>
      <c r="AB522" s="36"/>
      <c r="AC522" s="36"/>
      <c r="AD522" s="36"/>
      <c r="AE522" s="36"/>
      <c r="AT522" s="19" t="s">
        <v>246</v>
      </c>
      <c r="AU522" s="19" t="s">
        <v>86</v>
      </c>
    </row>
    <row r="523" spans="2:51" s="13" customFormat="1" ht="12">
      <c r="B523" s="197"/>
      <c r="C523" s="198"/>
      <c r="D523" s="190" t="s">
        <v>248</v>
      </c>
      <c r="E523" s="199" t="s">
        <v>19</v>
      </c>
      <c r="F523" s="200" t="s">
        <v>126</v>
      </c>
      <c r="G523" s="198"/>
      <c r="H523" s="201">
        <v>113</v>
      </c>
      <c r="I523" s="202"/>
      <c r="J523" s="198"/>
      <c r="K523" s="198"/>
      <c r="L523" s="203"/>
      <c r="M523" s="204"/>
      <c r="N523" s="205"/>
      <c r="O523" s="205"/>
      <c r="P523" s="205"/>
      <c r="Q523" s="205"/>
      <c r="R523" s="205"/>
      <c r="S523" s="205"/>
      <c r="T523" s="206"/>
      <c r="AT523" s="207" t="s">
        <v>248</v>
      </c>
      <c r="AU523" s="207" t="s">
        <v>86</v>
      </c>
      <c r="AV523" s="13" t="s">
        <v>86</v>
      </c>
      <c r="AW523" s="13" t="s">
        <v>37</v>
      </c>
      <c r="AX523" s="13" t="s">
        <v>84</v>
      </c>
      <c r="AY523" s="207" t="s">
        <v>237</v>
      </c>
    </row>
    <row r="524" spans="1:65" s="2" customFormat="1" ht="16.5" customHeight="1">
      <c r="A524" s="36"/>
      <c r="B524" s="37"/>
      <c r="C524" s="177" t="s">
        <v>818</v>
      </c>
      <c r="D524" s="177" t="s">
        <v>239</v>
      </c>
      <c r="E524" s="178" t="s">
        <v>819</v>
      </c>
      <c r="F524" s="179" t="s">
        <v>820</v>
      </c>
      <c r="G524" s="180" t="s">
        <v>347</v>
      </c>
      <c r="H524" s="181">
        <v>4.05</v>
      </c>
      <c r="I524" s="182"/>
      <c r="J524" s="183">
        <f>ROUND(I524*H524,2)</f>
        <v>0</v>
      </c>
      <c r="K524" s="179" t="s">
        <v>242</v>
      </c>
      <c r="L524" s="41"/>
      <c r="M524" s="184" t="s">
        <v>19</v>
      </c>
      <c r="N524" s="185" t="s">
        <v>47</v>
      </c>
      <c r="O524" s="66"/>
      <c r="P524" s="186">
        <f>O524*H524</f>
        <v>0</v>
      </c>
      <c r="Q524" s="186">
        <v>0.00014</v>
      </c>
      <c r="R524" s="186">
        <f>Q524*H524</f>
        <v>0.0005669999999999999</v>
      </c>
      <c r="S524" s="186">
        <v>0</v>
      </c>
      <c r="T524" s="187">
        <f>S524*H524</f>
        <v>0</v>
      </c>
      <c r="U524" s="36"/>
      <c r="V524" s="36"/>
      <c r="W524" s="36"/>
      <c r="X524" s="36"/>
      <c r="Y524" s="36"/>
      <c r="Z524" s="36"/>
      <c r="AA524" s="36"/>
      <c r="AB524" s="36"/>
      <c r="AC524" s="36"/>
      <c r="AD524" s="36"/>
      <c r="AE524" s="36"/>
      <c r="AR524" s="188" t="s">
        <v>173</v>
      </c>
      <c r="AT524" s="188" t="s">
        <v>239</v>
      </c>
      <c r="AU524" s="188" t="s">
        <v>86</v>
      </c>
      <c r="AY524" s="19" t="s">
        <v>237</v>
      </c>
      <c r="BE524" s="189">
        <f>IF(N524="základní",J524,0)</f>
        <v>0</v>
      </c>
      <c r="BF524" s="189">
        <f>IF(N524="snížená",J524,0)</f>
        <v>0</v>
      </c>
      <c r="BG524" s="189">
        <f>IF(N524="zákl. přenesená",J524,0)</f>
        <v>0</v>
      </c>
      <c r="BH524" s="189">
        <f>IF(N524="sníž. přenesená",J524,0)</f>
        <v>0</v>
      </c>
      <c r="BI524" s="189">
        <f>IF(N524="nulová",J524,0)</f>
        <v>0</v>
      </c>
      <c r="BJ524" s="19" t="s">
        <v>84</v>
      </c>
      <c r="BK524" s="189">
        <f>ROUND(I524*H524,2)</f>
        <v>0</v>
      </c>
      <c r="BL524" s="19" t="s">
        <v>173</v>
      </c>
      <c r="BM524" s="188" t="s">
        <v>821</v>
      </c>
    </row>
    <row r="525" spans="1:47" s="2" customFormat="1" ht="12">
      <c r="A525" s="36"/>
      <c r="B525" s="37"/>
      <c r="C525" s="38"/>
      <c r="D525" s="190" t="s">
        <v>244</v>
      </c>
      <c r="E525" s="38"/>
      <c r="F525" s="191" t="s">
        <v>822</v>
      </c>
      <c r="G525" s="38"/>
      <c r="H525" s="38"/>
      <c r="I525" s="192"/>
      <c r="J525" s="38"/>
      <c r="K525" s="38"/>
      <c r="L525" s="41"/>
      <c r="M525" s="193"/>
      <c r="N525" s="194"/>
      <c r="O525" s="66"/>
      <c r="P525" s="66"/>
      <c r="Q525" s="66"/>
      <c r="R525" s="66"/>
      <c r="S525" s="66"/>
      <c r="T525" s="67"/>
      <c r="U525" s="36"/>
      <c r="V525" s="36"/>
      <c r="W525" s="36"/>
      <c r="X525" s="36"/>
      <c r="Y525" s="36"/>
      <c r="Z525" s="36"/>
      <c r="AA525" s="36"/>
      <c r="AB525" s="36"/>
      <c r="AC525" s="36"/>
      <c r="AD525" s="36"/>
      <c r="AE525" s="36"/>
      <c r="AT525" s="19" t="s">
        <v>244</v>
      </c>
      <c r="AU525" s="19" t="s">
        <v>86</v>
      </c>
    </row>
    <row r="526" spans="1:47" s="2" customFormat="1" ht="12">
      <c r="A526" s="36"/>
      <c r="B526" s="37"/>
      <c r="C526" s="38"/>
      <c r="D526" s="195" t="s">
        <v>246</v>
      </c>
      <c r="E526" s="38"/>
      <c r="F526" s="196" t="s">
        <v>823</v>
      </c>
      <c r="G526" s="38"/>
      <c r="H526" s="38"/>
      <c r="I526" s="192"/>
      <c r="J526" s="38"/>
      <c r="K526" s="38"/>
      <c r="L526" s="41"/>
      <c r="M526" s="193"/>
      <c r="N526" s="194"/>
      <c r="O526" s="66"/>
      <c r="P526" s="66"/>
      <c r="Q526" s="66"/>
      <c r="R526" s="66"/>
      <c r="S526" s="66"/>
      <c r="T526" s="67"/>
      <c r="U526" s="36"/>
      <c r="V526" s="36"/>
      <c r="W526" s="36"/>
      <c r="X526" s="36"/>
      <c r="Y526" s="36"/>
      <c r="Z526" s="36"/>
      <c r="AA526" s="36"/>
      <c r="AB526" s="36"/>
      <c r="AC526" s="36"/>
      <c r="AD526" s="36"/>
      <c r="AE526" s="36"/>
      <c r="AT526" s="19" t="s">
        <v>246</v>
      </c>
      <c r="AU526" s="19" t="s">
        <v>86</v>
      </c>
    </row>
    <row r="527" spans="1:47" s="2" customFormat="1" ht="115.2">
      <c r="A527" s="36"/>
      <c r="B527" s="37"/>
      <c r="C527" s="38"/>
      <c r="D527" s="190" t="s">
        <v>300</v>
      </c>
      <c r="E527" s="38"/>
      <c r="F527" s="208" t="s">
        <v>824</v>
      </c>
      <c r="G527" s="38"/>
      <c r="H527" s="38"/>
      <c r="I527" s="192"/>
      <c r="J527" s="38"/>
      <c r="K527" s="38"/>
      <c r="L527" s="41"/>
      <c r="M527" s="193"/>
      <c r="N527" s="194"/>
      <c r="O527" s="66"/>
      <c r="P527" s="66"/>
      <c r="Q527" s="66"/>
      <c r="R527" s="66"/>
      <c r="S527" s="66"/>
      <c r="T527" s="67"/>
      <c r="U527" s="36"/>
      <c r="V527" s="36"/>
      <c r="W527" s="36"/>
      <c r="X527" s="36"/>
      <c r="Y527" s="36"/>
      <c r="Z527" s="36"/>
      <c r="AA527" s="36"/>
      <c r="AB527" s="36"/>
      <c r="AC527" s="36"/>
      <c r="AD527" s="36"/>
      <c r="AE527" s="36"/>
      <c r="AT527" s="19" t="s">
        <v>300</v>
      </c>
      <c r="AU527" s="19" t="s">
        <v>86</v>
      </c>
    </row>
    <row r="528" spans="2:51" s="14" customFormat="1" ht="12">
      <c r="B528" s="209"/>
      <c r="C528" s="210"/>
      <c r="D528" s="190" t="s">
        <v>248</v>
      </c>
      <c r="E528" s="211" t="s">
        <v>19</v>
      </c>
      <c r="F528" s="212" t="s">
        <v>825</v>
      </c>
      <c r="G528" s="210"/>
      <c r="H528" s="211" t="s">
        <v>19</v>
      </c>
      <c r="I528" s="213"/>
      <c r="J528" s="210"/>
      <c r="K528" s="210"/>
      <c r="L528" s="214"/>
      <c r="M528" s="215"/>
      <c r="N528" s="216"/>
      <c r="O528" s="216"/>
      <c r="P528" s="216"/>
      <c r="Q528" s="216"/>
      <c r="R528" s="216"/>
      <c r="S528" s="216"/>
      <c r="T528" s="217"/>
      <c r="AT528" s="218" t="s">
        <v>248</v>
      </c>
      <c r="AU528" s="218" t="s">
        <v>86</v>
      </c>
      <c r="AV528" s="14" t="s">
        <v>84</v>
      </c>
      <c r="AW528" s="14" t="s">
        <v>37</v>
      </c>
      <c r="AX528" s="14" t="s">
        <v>76</v>
      </c>
      <c r="AY528" s="218" t="s">
        <v>237</v>
      </c>
    </row>
    <row r="529" spans="2:51" s="13" customFormat="1" ht="12">
      <c r="B529" s="197"/>
      <c r="C529" s="198"/>
      <c r="D529" s="190" t="s">
        <v>248</v>
      </c>
      <c r="E529" s="199" t="s">
        <v>19</v>
      </c>
      <c r="F529" s="200" t="s">
        <v>826</v>
      </c>
      <c r="G529" s="198"/>
      <c r="H529" s="201">
        <v>4.05</v>
      </c>
      <c r="I529" s="202"/>
      <c r="J529" s="198"/>
      <c r="K529" s="198"/>
      <c r="L529" s="203"/>
      <c r="M529" s="204"/>
      <c r="N529" s="205"/>
      <c r="O529" s="205"/>
      <c r="P529" s="205"/>
      <c r="Q529" s="205"/>
      <c r="R529" s="205"/>
      <c r="S529" s="205"/>
      <c r="T529" s="206"/>
      <c r="AT529" s="207" t="s">
        <v>248</v>
      </c>
      <c r="AU529" s="207" t="s">
        <v>86</v>
      </c>
      <c r="AV529" s="13" t="s">
        <v>86</v>
      </c>
      <c r="AW529" s="13" t="s">
        <v>37</v>
      </c>
      <c r="AX529" s="13" t="s">
        <v>76</v>
      </c>
      <c r="AY529" s="207" t="s">
        <v>237</v>
      </c>
    </row>
    <row r="530" spans="2:51" s="16" customFormat="1" ht="12">
      <c r="B530" s="230"/>
      <c r="C530" s="231"/>
      <c r="D530" s="190" t="s">
        <v>248</v>
      </c>
      <c r="E530" s="232" t="s">
        <v>19</v>
      </c>
      <c r="F530" s="233" t="s">
        <v>376</v>
      </c>
      <c r="G530" s="231"/>
      <c r="H530" s="234">
        <v>4.05</v>
      </c>
      <c r="I530" s="235"/>
      <c r="J530" s="231"/>
      <c r="K530" s="231"/>
      <c r="L530" s="236"/>
      <c r="M530" s="237"/>
      <c r="N530" s="238"/>
      <c r="O530" s="238"/>
      <c r="P530" s="238"/>
      <c r="Q530" s="238"/>
      <c r="R530" s="238"/>
      <c r="S530" s="238"/>
      <c r="T530" s="239"/>
      <c r="AT530" s="240" t="s">
        <v>248</v>
      </c>
      <c r="AU530" s="240" t="s">
        <v>86</v>
      </c>
      <c r="AV530" s="16" t="s">
        <v>173</v>
      </c>
      <c r="AW530" s="16" t="s">
        <v>37</v>
      </c>
      <c r="AX530" s="16" t="s">
        <v>84</v>
      </c>
      <c r="AY530" s="240" t="s">
        <v>237</v>
      </c>
    </row>
    <row r="531" spans="1:65" s="2" customFormat="1" ht="21.75" customHeight="1">
      <c r="A531" s="36"/>
      <c r="B531" s="37"/>
      <c r="C531" s="177" t="s">
        <v>827</v>
      </c>
      <c r="D531" s="177" t="s">
        <v>239</v>
      </c>
      <c r="E531" s="178" t="s">
        <v>828</v>
      </c>
      <c r="F531" s="179" t="s">
        <v>829</v>
      </c>
      <c r="G531" s="180" t="s">
        <v>347</v>
      </c>
      <c r="H531" s="181">
        <v>27</v>
      </c>
      <c r="I531" s="182"/>
      <c r="J531" s="183">
        <f>ROUND(I531*H531,2)</f>
        <v>0</v>
      </c>
      <c r="K531" s="179" t="s">
        <v>242</v>
      </c>
      <c r="L531" s="41"/>
      <c r="M531" s="184" t="s">
        <v>19</v>
      </c>
      <c r="N531" s="185" t="s">
        <v>47</v>
      </c>
      <c r="O531" s="66"/>
      <c r="P531" s="186">
        <f>O531*H531</f>
        <v>0</v>
      </c>
      <c r="Q531" s="186">
        <v>0.00015</v>
      </c>
      <c r="R531" s="186">
        <f>Q531*H531</f>
        <v>0.00405</v>
      </c>
      <c r="S531" s="186">
        <v>0</v>
      </c>
      <c r="T531" s="187">
        <f>S531*H531</f>
        <v>0</v>
      </c>
      <c r="U531" s="36"/>
      <c r="V531" s="36"/>
      <c r="W531" s="36"/>
      <c r="X531" s="36"/>
      <c r="Y531" s="36"/>
      <c r="Z531" s="36"/>
      <c r="AA531" s="36"/>
      <c r="AB531" s="36"/>
      <c r="AC531" s="36"/>
      <c r="AD531" s="36"/>
      <c r="AE531" s="36"/>
      <c r="AR531" s="188" t="s">
        <v>173</v>
      </c>
      <c r="AT531" s="188" t="s">
        <v>239</v>
      </c>
      <c r="AU531" s="188" t="s">
        <v>86</v>
      </c>
      <c r="AY531" s="19" t="s">
        <v>237</v>
      </c>
      <c r="BE531" s="189">
        <f>IF(N531="základní",J531,0)</f>
        <v>0</v>
      </c>
      <c r="BF531" s="189">
        <f>IF(N531="snížená",J531,0)</f>
        <v>0</v>
      </c>
      <c r="BG531" s="189">
        <f>IF(N531="zákl. přenesená",J531,0)</f>
        <v>0</v>
      </c>
      <c r="BH531" s="189">
        <f>IF(N531="sníž. přenesená",J531,0)</f>
        <v>0</v>
      </c>
      <c r="BI531" s="189">
        <f>IF(N531="nulová",J531,0)</f>
        <v>0</v>
      </c>
      <c r="BJ531" s="19" t="s">
        <v>84</v>
      </c>
      <c r="BK531" s="189">
        <f>ROUND(I531*H531,2)</f>
        <v>0</v>
      </c>
      <c r="BL531" s="19" t="s">
        <v>173</v>
      </c>
      <c r="BM531" s="188" t="s">
        <v>830</v>
      </c>
    </row>
    <row r="532" spans="1:47" s="2" customFormat="1" ht="12">
      <c r="A532" s="36"/>
      <c r="B532" s="37"/>
      <c r="C532" s="38"/>
      <c r="D532" s="190" t="s">
        <v>244</v>
      </c>
      <c r="E532" s="38"/>
      <c r="F532" s="191" t="s">
        <v>831</v>
      </c>
      <c r="G532" s="38"/>
      <c r="H532" s="38"/>
      <c r="I532" s="192"/>
      <c r="J532" s="38"/>
      <c r="K532" s="38"/>
      <c r="L532" s="41"/>
      <c r="M532" s="193"/>
      <c r="N532" s="194"/>
      <c r="O532" s="66"/>
      <c r="P532" s="66"/>
      <c r="Q532" s="66"/>
      <c r="R532" s="66"/>
      <c r="S532" s="66"/>
      <c r="T532" s="67"/>
      <c r="U532" s="36"/>
      <c r="V532" s="36"/>
      <c r="W532" s="36"/>
      <c r="X532" s="36"/>
      <c r="Y532" s="36"/>
      <c r="Z532" s="36"/>
      <c r="AA532" s="36"/>
      <c r="AB532" s="36"/>
      <c r="AC532" s="36"/>
      <c r="AD532" s="36"/>
      <c r="AE532" s="36"/>
      <c r="AT532" s="19" t="s">
        <v>244</v>
      </c>
      <c r="AU532" s="19" t="s">
        <v>86</v>
      </c>
    </row>
    <row r="533" spans="1:47" s="2" customFormat="1" ht="12">
      <c r="A533" s="36"/>
      <c r="B533" s="37"/>
      <c r="C533" s="38"/>
      <c r="D533" s="195" t="s">
        <v>246</v>
      </c>
      <c r="E533" s="38"/>
      <c r="F533" s="196" t="s">
        <v>832</v>
      </c>
      <c r="G533" s="38"/>
      <c r="H533" s="38"/>
      <c r="I533" s="192"/>
      <c r="J533" s="38"/>
      <c r="K533" s="38"/>
      <c r="L533" s="41"/>
      <c r="M533" s="193"/>
      <c r="N533" s="194"/>
      <c r="O533" s="66"/>
      <c r="P533" s="66"/>
      <c r="Q533" s="66"/>
      <c r="R533" s="66"/>
      <c r="S533" s="66"/>
      <c r="T533" s="67"/>
      <c r="U533" s="36"/>
      <c r="V533" s="36"/>
      <c r="W533" s="36"/>
      <c r="X533" s="36"/>
      <c r="Y533" s="36"/>
      <c r="Z533" s="36"/>
      <c r="AA533" s="36"/>
      <c r="AB533" s="36"/>
      <c r="AC533" s="36"/>
      <c r="AD533" s="36"/>
      <c r="AE533" s="36"/>
      <c r="AT533" s="19" t="s">
        <v>246</v>
      </c>
      <c r="AU533" s="19" t="s">
        <v>86</v>
      </c>
    </row>
    <row r="534" spans="2:51" s="14" customFormat="1" ht="12">
      <c r="B534" s="209"/>
      <c r="C534" s="210"/>
      <c r="D534" s="190" t="s">
        <v>248</v>
      </c>
      <c r="E534" s="211" t="s">
        <v>19</v>
      </c>
      <c r="F534" s="212" t="s">
        <v>833</v>
      </c>
      <c r="G534" s="210"/>
      <c r="H534" s="211" t="s">
        <v>19</v>
      </c>
      <c r="I534" s="213"/>
      <c r="J534" s="210"/>
      <c r="K534" s="210"/>
      <c r="L534" s="214"/>
      <c r="M534" s="215"/>
      <c r="N534" s="216"/>
      <c r="O534" s="216"/>
      <c r="P534" s="216"/>
      <c r="Q534" s="216"/>
      <c r="R534" s="216"/>
      <c r="S534" s="216"/>
      <c r="T534" s="217"/>
      <c r="AT534" s="218" t="s">
        <v>248</v>
      </c>
      <c r="AU534" s="218" t="s">
        <v>86</v>
      </c>
      <c r="AV534" s="14" t="s">
        <v>84</v>
      </c>
      <c r="AW534" s="14" t="s">
        <v>37</v>
      </c>
      <c r="AX534" s="14" t="s">
        <v>76</v>
      </c>
      <c r="AY534" s="218" t="s">
        <v>237</v>
      </c>
    </row>
    <row r="535" spans="2:51" s="13" customFormat="1" ht="12">
      <c r="B535" s="197"/>
      <c r="C535" s="198"/>
      <c r="D535" s="190" t="s">
        <v>248</v>
      </c>
      <c r="E535" s="199" t="s">
        <v>19</v>
      </c>
      <c r="F535" s="200" t="s">
        <v>834</v>
      </c>
      <c r="G535" s="198"/>
      <c r="H535" s="201">
        <v>27</v>
      </c>
      <c r="I535" s="202"/>
      <c r="J535" s="198"/>
      <c r="K535" s="198"/>
      <c r="L535" s="203"/>
      <c r="M535" s="204"/>
      <c r="N535" s="205"/>
      <c r="O535" s="205"/>
      <c r="P535" s="205"/>
      <c r="Q535" s="205"/>
      <c r="R535" s="205"/>
      <c r="S535" s="205"/>
      <c r="T535" s="206"/>
      <c r="AT535" s="207" t="s">
        <v>248</v>
      </c>
      <c r="AU535" s="207" t="s">
        <v>86</v>
      </c>
      <c r="AV535" s="13" t="s">
        <v>86</v>
      </c>
      <c r="AW535" s="13" t="s">
        <v>37</v>
      </c>
      <c r="AX535" s="13" t="s">
        <v>76</v>
      </c>
      <c r="AY535" s="207" t="s">
        <v>237</v>
      </c>
    </row>
    <row r="536" spans="2:51" s="16" customFormat="1" ht="12">
      <c r="B536" s="230"/>
      <c r="C536" s="231"/>
      <c r="D536" s="190" t="s">
        <v>248</v>
      </c>
      <c r="E536" s="232" t="s">
        <v>19</v>
      </c>
      <c r="F536" s="233" t="s">
        <v>376</v>
      </c>
      <c r="G536" s="231"/>
      <c r="H536" s="234">
        <v>27</v>
      </c>
      <c r="I536" s="235"/>
      <c r="J536" s="231"/>
      <c r="K536" s="231"/>
      <c r="L536" s="236"/>
      <c r="M536" s="237"/>
      <c r="N536" s="238"/>
      <c r="O536" s="238"/>
      <c r="P536" s="238"/>
      <c r="Q536" s="238"/>
      <c r="R536" s="238"/>
      <c r="S536" s="238"/>
      <c r="T536" s="239"/>
      <c r="AT536" s="240" t="s">
        <v>248</v>
      </c>
      <c r="AU536" s="240" t="s">
        <v>86</v>
      </c>
      <c r="AV536" s="16" t="s">
        <v>173</v>
      </c>
      <c r="AW536" s="16" t="s">
        <v>37</v>
      </c>
      <c r="AX536" s="16" t="s">
        <v>84</v>
      </c>
      <c r="AY536" s="240" t="s">
        <v>237</v>
      </c>
    </row>
    <row r="537" spans="1:65" s="2" customFormat="1" ht="16.5" customHeight="1">
      <c r="A537" s="36"/>
      <c r="B537" s="37"/>
      <c r="C537" s="241" t="s">
        <v>835</v>
      </c>
      <c r="D537" s="241" t="s">
        <v>433</v>
      </c>
      <c r="E537" s="242" t="s">
        <v>836</v>
      </c>
      <c r="F537" s="243" t="s">
        <v>837</v>
      </c>
      <c r="G537" s="244" t="s">
        <v>100</v>
      </c>
      <c r="H537" s="245">
        <v>4.185</v>
      </c>
      <c r="I537" s="246"/>
      <c r="J537" s="247">
        <f>ROUND(I537*H537,2)</f>
        <v>0</v>
      </c>
      <c r="K537" s="243" t="s">
        <v>242</v>
      </c>
      <c r="L537" s="248"/>
      <c r="M537" s="249" t="s">
        <v>19</v>
      </c>
      <c r="N537" s="250" t="s">
        <v>47</v>
      </c>
      <c r="O537" s="66"/>
      <c r="P537" s="186">
        <f>O537*H537</f>
        <v>0</v>
      </c>
      <c r="Q537" s="186">
        <v>1</v>
      </c>
      <c r="R537" s="186">
        <f>Q537*H537</f>
        <v>4.185</v>
      </c>
      <c r="S537" s="186">
        <v>0</v>
      </c>
      <c r="T537" s="187">
        <f>S537*H537</f>
        <v>0</v>
      </c>
      <c r="U537" s="36"/>
      <c r="V537" s="36"/>
      <c r="W537" s="36"/>
      <c r="X537" s="36"/>
      <c r="Y537" s="36"/>
      <c r="Z537" s="36"/>
      <c r="AA537" s="36"/>
      <c r="AB537" s="36"/>
      <c r="AC537" s="36"/>
      <c r="AD537" s="36"/>
      <c r="AE537" s="36"/>
      <c r="AR537" s="188" t="s">
        <v>289</v>
      </c>
      <c r="AT537" s="188" t="s">
        <v>433</v>
      </c>
      <c r="AU537" s="188" t="s">
        <v>86</v>
      </c>
      <c r="AY537" s="19" t="s">
        <v>237</v>
      </c>
      <c r="BE537" s="189">
        <f>IF(N537="základní",J537,0)</f>
        <v>0</v>
      </c>
      <c r="BF537" s="189">
        <f>IF(N537="snížená",J537,0)</f>
        <v>0</v>
      </c>
      <c r="BG537" s="189">
        <f>IF(N537="zákl. přenesená",J537,0)</f>
        <v>0</v>
      </c>
      <c r="BH537" s="189">
        <f>IF(N537="sníž. přenesená",J537,0)</f>
        <v>0</v>
      </c>
      <c r="BI537" s="189">
        <f>IF(N537="nulová",J537,0)</f>
        <v>0</v>
      </c>
      <c r="BJ537" s="19" t="s">
        <v>84</v>
      </c>
      <c r="BK537" s="189">
        <f>ROUND(I537*H537,2)</f>
        <v>0</v>
      </c>
      <c r="BL537" s="19" t="s">
        <v>173</v>
      </c>
      <c r="BM537" s="188" t="s">
        <v>838</v>
      </c>
    </row>
    <row r="538" spans="1:47" s="2" customFormat="1" ht="12">
      <c r="A538" s="36"/>
      <c r="B538" s="37"/>
      <c r="C538" s="38"/>
      <c r="D538" s="190" t="s">
        <v>244</v>
      </c>
      <c r="E538" s="38"/>
      <c r="F538" s="191" t="s">
        <v>837</v>
      </c>
      <c r="G538" s="38"/>
      <c r="H538" s="38"/>
      <c r="I538" s="192"/>
      <c r="J538" s="38"/>
      <c r="K538" s="38"/>
      <c r="L538" s="41"/>
      <c r="M538" s="193"/>
      <c r="N538" s="194"/>
      <c r="O538" s="66"/>
      <c r="P538" s="66"/>
      <c r="Q538" s="66"/>
      <c r="R538" s="66"/>
      <c r="S538" s="66"/>
      <c r="T538" s="67"/>
      <c r="U538" s="36"/>
      <c r="V538" s="36"/>
      <c r="W538" s="36"/>
      <c r="X538" s="36"/>
      <c r="Y538" s="36"/>
      <c r="Z538" s="36"/>
      <c r="AA538" s="36"/>
      <c r="AB538" s="36"/>
      <c r="AC538" s="36"/>
      <c r="AD538" s="36"/>
      <c r="AE538" s="36"/>
      <c r="AT538" s="19" t="s">
        <v>244</v>
      </c>
      <c r="AU538" s="19" t="s">
        <v>86</v>
      </c>
    </row>
    <row r="539" spans="2:51" s="14" customFormat="1" ht="12">
      <c r="B539" s="209"/>
      <c r="C539" s="210"/>
      <c r="D539" s="190" t="s">
        <v>248</v>
      </c>
      <c r="E539" s="211" t="s">
        <v>19</v>
      </c>
      <c r="F539" s="212" t="s">
        <v>825</v>
      </c>
      <c r="G539" s="210"/>
      <c r="H539" s="211" t="s">
        <v>19</v>
      </c>
      <c r="I539" s="213"/>
      <c r="J539" s="210"/>
      <c r="K539" s="210"/>
      <c r="L539" s="214"/>
      <c r="M539" s="215"/>
      <c r="N539" s="216"/>
      <c r="O539" s="216"/>
      <c r="P539" s="216"/>
      <c r="Q539" s="216"/>
      <c r="R539" s="216"/>
      <c r="S539" s="216"/>
      <c r="T539" s="217"/>
      <c r="AT539" s="218" t="s">
        <v>248</v>
      </c>
      <c r="AU539" s="218" t="s">
        <v>86</v>
      </c>
      <c r="AV539" s="14" t="s">
        <v>84</v>
      </c>
      <c r="AW539" s="14" t="s">
        <v>37</v>
      </c>
      <c r="AX539" s="14" t="s">
        <v>76</v>
      </c>
      <c r="AY539" s="218" t="s">
        <v>237</v>
      </c>
    </row>
    <row r="540" spans="2:51" s="13" customFormat="1" ht="12">
      <c r="B540" s="197"/>
      <c r="C540" s="198"/>
      <c r="D540" s="190" t="s">
        <v>248</v>
      </c>
      <c r="E540" s="199" t="s">
        <v>19</v>
      </c>
      <c r="F540" s="200" t="s">
        <v>839</v>
      </c>
      <c r="G540" s="198"/>
      <c r="H540" s="201">
        <v>0.945</v>
      </c>
      <c r="I540" s="202"/>
      <c r="J540" s="198"/>
      <c r="K540" s="198"/>
      <c r="L540" s="203"/>
      <c r="M540" s="204"/>
      <c r="N540" s="205"/>
      <c r="O540" s="205"/>
      <c r="P540" s="205"/>
      <c r="Q540" s="205"/>
      <c r="R540" s="205"/>
      <c r="S540" s="205"/>
      <c r="T540" s="206"/>
      <c r="AT540" s="207" t="s">
        <v>248</v>
      </c>
      <c r="AU540" s="207" t="s">
        <v>86</v>
      </c>
      <c r="AV540" s="13" t="s">
        <v>86</v>
      </c>
      <c r="AW540" s="13" t="s">
        <v>37</v>
      </c>
      <c r="AX540" s="13" t="s">
        <v>76</v>
      </c>
      <c r="AY540" s="207" t="s">
        <v>237</v>
      </c>
    </row>
    <row r="541" spans="2:51" s="14" customFormat="1" ht="12">
      <c r="B541" s="209"/>
      <c r="C541" s="210"/>
      <c r="D541" s="190" t="s">
        <v>248</v>
      </c>
      <c r="E541" s="211" t="s">
        <v>19</v>
      </c>
      <c r="F541" s="212" t="s">
        <v>833</v>
      </c>
      <c r="G541" s="210"/>
      <c r="H541" s="211" t="s">
        <v>19</v>
      </c>
      <c r="I541" s="213"/>
      <c r="J541" s="210"/>
      <c r="K541" s="210"/>
      <c r="L541" s="214"/>
      <c r="M541" s="215"/>
      <c r="N541" s="216"/>
      <c r="O541" s="216"/>
      <c r="P541" s="216"/>
      <c r="Q541" s="216"/>
      <c r="R541" s="216"/>
      <c r="S541" s="216"/>
      <c r="T541" s="217"/>
      <c r="AT541" s="218" t="s">
        <v>248</v>
      </c>
      <c r="AU541" s="218" t="s">
        <v>86</v>
      </c>
      <c r="AV541" s="14" t="s">
        <v>84</v>
      </c>
      <c r="AW541" s="14" t="s">
        <v>37</v>
      </c>
      <c r="AX541" s="14" t="s">
        <v>76</v>
      </c>
      <c r="AY541" s="218" t="s">
        <v>237</v>
      </c>
    </row>
    <row r="542" spans="2:51" s="13" customFormat="1" ht="12">
      <c r="B542" s="197"/>
      <c r="C542" s="198"/>
      <c r="D542" s="190" t="s">
        <v>248</v>
      </c>
      <c r="E542" s="199" t="s">
        <v>19</v>
      </c>
      <c r="F542" s="200" t="s">
        <v>840</v>
      </c>
      <c r="G542" s="198"/>
      <c r="H542" s="201">
        <v>3.24</v>
      </c>
      <c r="I542" s="202"/>
      <c r="J542" s="198"/>
      <c r="K542" s="198"/>
      <c r="L542" s="203"/>
      <c r="M542" s="204"/>
      <c r="N542" s="205"/>
      <c r="O542" s="205"/>
      <c r="P542" s="205"/>
      <c r="Q542" s="205"/>
      <c r="R542" s="205"/>
      <c r="S542" s="205"/>
      <c r="T542" s="206"/>
      <c r="AT542" s="207" t="s">
        <v>248</v>
      </c>
      <c r="AU542" s="207" t="s">
        <v>86</v>
      </c>
      <c r="AV542" s="13" t="s">
        <v>86</v>
      </c>
      <c r="AW542" s="13" t="s">
        <v>37</v>
      </c>
      <c r="AX542" s="13" t="s">
        <v>76</v>
      </c>
      <c r="AY542" s="207" t="s">
        <v>237</v>
      </c>
    </row>
    <row r="543" spans="2:51" s="16" customFormat="1" ht="12">
      <c r="B543" s="230"/>
      <c r="C543" s="231"/>
      <c r="D543" s="190" t="s">
        <v>248</v>
      </c>
      <c r="E543" s="232" t="s">
        <v>139</v>
      </c>
      <c r="F543" s="233" t="s">
        <v>376</v>
      </c>
      <c r="G543" s="231"/>
      <c r="H543" s="234">
        <v>4.185</v>
      </c>
      <c r="I543" s="235"/>
      <c r="J543" s="231"/>
      <c r="K543" s="231"/>
      <c r="L543" s="236"/>
      <c r="M543" s="237"/>
      <c r="N543" s="238"/>
      <c r="O543" s="238"/>
      <c r="P543" s="238"/>
      <c r="Q543" s="238"/>
      <c r="R543" s="238"/>
      <c r="S543" s="238"/>
      <c r="T543" s="239"/>
      <c r="AT543" s="240" t="s">
        <v>248</v>
      </c>
      <c r="AU543" s="240" t="s">
        <v>86</v>
      </c>
      <c r="AV543" s="16" t="s">
        <v>173</v>
      </c>
      <c r="AW543" s="16" t="s">
        <v>37</v>
      </c>
      <c r="AX543" s="16" t="s">
        <v>84</v>
      </c>
      <c r="AY543" s="240" t="s">
        <v>237</v>
      </c>
    </row>
    <row r="544" spans="1:65" s="2" customFormat="1" ht="16.5" customHeight="1">
      <c r="A544" s="36"/>
      <c r="B544" s="37"/>
      <c r="C544" s="241" t="s">
        <v>841</v>
      </c>
      <c r="D544" s="241" t="s">
        <v>433</v>
      </c>
      <c r="E544" s="242" t="s">
        <v>842</v>
      </c>
      <c r="F544" s="243" t="s">
        <v>843</v>
      </c>
      <c r="G544" s="244" t="s">
        <v>100</v>
      </c>
      <c r="H544" s="245">
        <v>0.209</v>
      </c>
      <c r="I544" s="246"/>
      <c r="J544" s="247">
        <f>ROUND(I544*H544,2)</f>
        <v>0</v>
      </c>
      <c r="K544" s="243" t="s">
        <v>242</v>
      </c>
      <c r="L544" s="248"/>
      <c r="M544" s="249" t="s">
        <v>19</v>
      </c>
      <c r="N544" s="250" t="s">
        <v>47</v>
      </c>
      <c r="O544" s="66"/>
      <c r="P544" s="186">
        <f>O544*H544</f>
        <v>0</v>
      </c>
      <c r="Q544" s="186">
        <v>1</v>
      </c>
      <c r="R544" s="186">
        <f>Q544*H544</f>
        <v>0.209</v>
      </c>
      <c r="S544" s="186">
        <v>0</v>
      </c>
      <c r="T544" s="187">
        <f>S544*H544</f>
        <v>0</v>
      </c>
      <c r="U544" s="36"/>
      <c r="V544" s="36"/>
      <c r="W544" s="36"/>
      <c r="X544" s="36"/>
      <c r="Y544" s="36"/>
      <c r="Z544" s="36"/>
      <c r="AA544" s="36"/>
      <c r="AB544" s="36"/>
      <c r="AC544" s="36"/>
      <c r="AD544" s="36"/>
      <c r="AE544" s="36"/>
      <c r="AR544" s="188" t="s">
        <v>289</v>
      </c>
      <c r="AT544" s="188" t="s">
        <v>433</v>
      </c>
      <c r="AU544" s="188" t="s">
        <v>86</v>
      </c>
      <c r="AY544" s="19" t="s">
        <v>237</v>
      </c>
      <c r="BE544" s="189">
        <f>IF(N544="základní",J544,0)</f>
        <v>0</v>
      </c>
      <c r="BF544" s="189">
        <f>IF(N544="snížená",J544,0)</f>
        <v>0</v>
      </c>
      <c r="BG544" s="189">
        <f>IF(N544="zákl. přenesená",J544,0)</f>
        <v>0</v>
      </c>
      <c r="BH544" s="189">
        <f>IF(N544="sníž. přenesená",J544,0)</f>
        <v>0</v>
      </c>
      <c r="BI544" s="189">
        <f>IF(N544="nulová",J544,0)</f>
        <v>0</v>
      </c>
      <c r="BJ544" s="19" t="s">
        <v>84</v>
      </c>
      <c r="BK544" s="189">
        <f>ROUND(I544*H544,2)</f>
        <v>0</v>
      </c>
      <c r="BL544" s="19" t="s">
        <v>173</v>
      </c>
      <c r="BM544" s="188" t="s">
        <v>844</v>
      </c>
    </row>
    <row r="545" spans="1:47" s="2" customFormat="1" ht="12">
      <c r="A545" s="36"/>
      <c r="B545" s="37"/>
      <c r="C545" s="38"/>
      <c r="D545" s="190" t="s">
        <v>244</v>
      </c>
      <c r="E545" s="38"/>
      <c r="F545" s="191" t="s">
        <v>843</v>
      </c>
      <c r="G545" s="38"/>
      <c r="H545" s="38"/>
      <c r="I545" s="192"/>
      <c r="J545" s="38"/>
      <c r="K545" s="38"/>
      <c r="L545" s="41"/>
      <c r="M545" s="193"/>
      <c r="N545" s="194"/>
      <c r="O545" s="66"/>
      <c r="P545" s="66"/>
      <c r="Q545" s="66"/>
      <c r="R545" s="66"/>
      <c r="S545" s="66"/>
      <c r="T545" s="67"/>
      <c r="U545" s="36"/>
      <c r="V545" s="36"/>
      <c r="W545" s="36"/>
      <c r="X545" s="36"/>
      <c r="Y545" s="36"/>
      <c r="Z545" s="36"/>
      <c r="AA545" s="36"/>
      <c r="AB545" s="36"/>
      <c r="AC545" s="36"/>
      <c r="AD545" s="36"/>
      <c r="AE545" s="36"/>
      <c r="AT545" s="19" t="s">
        <v>244</v>
      </c>
      <c r="AU545" s="19" t="s">
        <v>86</v>
      </c>
    </row>
    <row r="546" spans="2:51" s="13" customFormat="1" ht="12">
      <c r="B546" s="197"/>
      <c r="C546" s="198"/>
      <c r="D546" s="190" t="s">
        <v>248</v>
      </c>
      <c r="E546" s="199" t="s">
        <v>19</v>
      </c>
      <c r="F546" s="200" t="s">
        <v>845</v>
      </c>
      <c r="G546" s="198"/>
      <c r="H546" s="201">
        <v>0.209</v>
      </c>
      <c r="I546" s="202"/>
      <c r="J546" s="198"/>
      <c r="K546" s="198"/>
      <c r="L546" s="203"/>
      <c r="M546" s="204"/>
      <c r="N546" s="205"/>
      <c r="O546" s="205"/>
      <c r="P546" s="205"/>
      <c r="Q546" s="205"/>
      <c r="R546" s="205"/>
      <c r="S546" s="205"/>
      <c r="T546" s="206"/>
      <c r="AT546" s="207" t="s">
        <v>248</v>
      </c>
      <c r="AU546" s="207" t="s">
        <v>86</v>
      </c>
      <c r="AV546" s="13" t="s">
        <v>86</v>
      </c>
      <c r="AW546" s="13" t="s">
        <v>37</v>
      </c>
      <c r="AX546" s="13" t="s">
        <v>84</v>
      </c>
      <c r="AY546" s="207" t="s">
        <v>237</v>
      </c>
    </row>
    <row r="547" spans="1:65" s="2" customFormat="1" ht="16.5" customHeight="1">
      <c r="A547" s="36"/>
      <c r="B547" s="37"/>
      <c r="C547" s="177" t="s">
        <v>846</v>
      </c>
      <c r="D547" s="177" t="s">
        <v>239</v>
      </c>
      <c r="E547" s="178" t="s">
        <v>847</v>
      </c>
      <c r="F547" s="179" t="s">
        <v>848</v>
      </c>
      <c r="G547" s="180" t="s">
        <v>100</v>
      </c>
      <c r="H547" s="181">
        <v>1.048</v>
      </c>
      <c r="I547" s="182"/>
      <c r="J547" s="183">
        <f>ROUND(I547*H547,2)</f>
        <v>0</v>
      </c>
      <c r="K547" s="179" t="s">
        <v>242</v>
      </c>
      <c r="L547" s="41"/>
      <c r="M547" s="184" t="s">
        <v>19</v>
      </c>
      <c r="N547" s="185" t="s">
        <v>47</v>
      </c>
      <c r="O547" s="66"/>
      <c r="P547" s="186">
        <f>O547*H547</f>
        <v>0</v>
      </c>
      <c r="Q547" s="186">
        <v>0.09951</v>
      </c>
      <c r="R547" s="186">
        <f>Q547*H547</f>
        <v>0.10428648</v>
      </c>
      <c r="S547" s="186">
        <v>0</v>
      </c>
      <c r="T547" s="187">
        <f>S547*H547</f>
        <v>0</v>
      </c>
      <c r="U547" s="36"/>
      <c r="V547" s="36"/>
      <c r="W547" s="36"/>
      <c r="X547" s="36"/>
      <c r="Y547" s="36"/>
      <c r="Z547" s="36"/>
      <c r="AA547" s="36"/>
      <c r="AB547" s="36"/>
      <c r="AC547" s="36"/>
      <c r="AD547" s="36"/>
      <c r="AE547" s="36"/>
      <c r="AR547" s="188" t="s">
        <v>173</v>
      </c>
      <c r="AT547" s="188" t="s">
        <v>239</v>
      </c>
      <c r="AU547" s="188" t="s">
        <v>86</v>
      </c>
      <c r="AY547" s="19" t="s">
        <v>237</v>
      </c>
      <c r="BE547" s="189">
        <f>IF(N547="základní",J547,0)</f>
        <v>0</v>
      </c>
      <c r="BF547" s="189">
        <f>IF(N547="snížená",J547,0)</f>
        <v>0</v>
      </c>
      <c r="BG547" s="189">
        <f>IF(N547="zákl. přenesená",J547,0)</f>
        <v>0</v>
      </c>
      <c r="BH547" s="189">
        <f>IF(N547="sníž. přenesená",J547,0)</f>
        <v>0</v>
      </c>
      <c r="BI547" s="189">
        <f>IF(N547="nulová",J547,0)</f>
        <v>0</v>
      </c>
      <c r="BJ547" s="19" t="s">
        <v>84</v>
      </c>
      <c r="BK547" s="189">
        <f>ROUND(I547*H547,2)</f>
        <v>0</v>
      </c>
      <c r="BL547" s="19" t="s">
        <v>173</v>
      </c>
      <c r="BM547" s="188" t="s">
        <v>849</v>
      </c>
    </row>
    <row r="548" spans="1:47" s="2" customFormat="1" ht="12">
      <c r="A548" s="36"/>
      <c r="B548" s="37"/>
      <c r="C548" s="38"/>
      <c r="D548" s="190" t="s">
        <v>244</v>
      </c>
      <c r="E548" s="38"/>
      <c r="F548" s="191" t="s">
        <v>850</v>
      </c>
      <c r="G548" s="38"/>
      <c r="H548" s="38"/>
      <c r="I548" s="192"/>
      <c r="J548" s="38"/>
      <c r="K548" s="38"/>
      <c r="L548" s="41"/>
      <c r="M548" s="193"/>
      <c r="N548" s="194"/>
      <c r="O548" s="66"/>
      <c r="P548" s="66"/>
      <c r="Q548" s="66"/>
      <c r="R548" s="66"/>
      <c r="S548" s="66"/>
      <c r="T548" s="67"/>
      <c r="U548" s="36"/>
      <c r="V548" s="36"/>
      <c r="W548" s="36"/>
      <c r="X548" s="36"/>
      <c r="Y548" s="36"/>
      <c r="Z548" s="36"/>
      <c r="AA548" s="36"/>
      <c r="AB548" s="36"/>
      <c r="AC548" s="36"/>
      <c r="AD548" s="36"/>
      <c r="AE548" s="36"/>
      <c r="AT548" s="19" t="s">
        <v>244</v>
      </c>
      <c r="AU548" s="19" t="s">
        <v>86</v>
      </c>
    </row>
    <row r="549" spans="1:47" s="2" customFormat="1" ht="12">
      <c r="A549" s="36"/>
      <c r="B549" s="37"/>
      <c r="C549" s="38"/>
      <c r="D549" s="195" t="s">
        <v>246</v>
      </c>
      <c r="E549" s="38"/>
      <c r="F549" s="196" t="s">
        <v>851</v>
      </c>
      <c r="G549" s="38"/>
      <c r="H549" s="38"/>
      <c r="I549" s="192"/>
      <c r="J549" s="38"/>
      <c r="K549" s="38"/>
      <c r="L549" s="41"/>
      <c r="M549" s="193"/>
      <c r="N549" s="194"/>
      <c r="O549" s="66"/>
      <c r="P549" s="66"/>
      <c r="Q549" s="66"/>
      <c r="R549" s="66"/>
      <c r="S549" s="66"/>
      <c r="T549" s="67"/>
      <c r="U549" s="36"/>
      <c r="V549" s="36"/>
      <c r="W549" s="36"/>
      <c r="X549" s="36"/>
      <c r="Y549" s="36"/>
      <c r="Z549" s="36"/>
      <c r="AA549" s="36"/>
      <c r="AB549" s="36"/>
      <c r="AC549" s="36"/>
      <c r="AD549" s="36"/>
      <c r="AE549" s="36"/>
      <c r="AT549" s="19" t="s">
        <v>246</v>
      </c>
      <c r="AU549" s="19" t="s">
        <v>86</v>
      </c>
    </row>
    <row r="550" spans="2:51" s="14" customFormat="1" ht="12">
      <c r="B550" s="209"/>
      <c r="C550" s="210"/>
      <c r="D550" s="190" t="s">
        <v>248</v>
      </c>
      <c r="E550" s="211" t="s">
        <v>19</v>
      </c>
      <c r="F550" s="212" t="s">
        <v>308</v>
      </c>
      <c r="G550" s="210"/>
      <c r="H550" s="211" t="s">
        <v>19</v>
      </c>
      <c r="I550" s="213"/>
      <c r="J550" s="210"/>
      <c r="K550" s="210"/>
      <c r="L550" s="214"/>
      <c r="M550" s="215"/>
      <c r="N550" s="216"/>
      <c r="O550" s="216"/>
      <c r="P550" s="216"/>
      <c r="Q550" s="216"/>
      <c r="R550" s="216"/>
      <c r="S550" s="216"/>
      <c r="T550" s="217"/>
      <c r="AT550" s="218" t="s">
        <v>248</v>
      </c>
      <c r="AU550" s="218" t="s">
        <v>86</v>
      </c>
      <c r="AV550" s="14" t="s">
        <v>84</v>
      </c>
      <c r="AW550" s="14" t="s">
        <v>37</v>
      </c>
      <c r="AX550" s="14" t="s">
        <v>76</v>
      </c>
      <c r="AY550" s="218" t="s">
        <v>237</v>
      </c>
    </row>
    <row r="551" spans="2:51" s="14" customFormat="1" ht="12">
      <c r="B551" s="209"/>
      <c r="C551" s="210"/>
      <c r="D551" s="190" t="s">
        <v>248</v>
      </c>
      <c r="E551" s="211" t="s">
        <v>19</v>
      </c>
      <c r="F551" s="212" t="s">
        <v>852</v>
      </c>
      <c r="G551" s="210"/>
      <c r="H551" s="211" t="s">
        <v>19</v>
      </c>
      <c r="I551" s="213"/>
      <c r="J551" s="210"/>
      <c r="K551" s="210"/>
      <c r="L551" s="214"/>
      <c r="M551" s="215"/>
      <c r="N551" s="216"/>
      <c r="O551" s="216"/>
      <c r="P551" s="216"/>
      <c r="Q551" s="216"/>
      <c r="R551" s="216"/>
      <c r="S551" s="216"/>
      <c r="T551" s="217"/>
      <c r="AT551" s="218" t="s">
        <v>248</v>
      </c>
      <c r="AU551" s="218" t="s">
        <v>86</v>
      </c>
      <c r="AV551" s="14" t="s">
        <v>84</v>
      </c>
      <c r="AW551" s="14" t="s">
        <v>37</v>
      </c>
      <c r="AX551" s="14" t="s">
        <v>76</v>
      </c>
      <c r="AY551" s="218" t="s">
        <v>237</v>
      </c>
    </row>
    <row r="552" spans="2:51" s="13" customFormat="1" ht="12">
      <c r="B552" s="197"/>
      <c r="C552" s="198"/>
      <c r="D552" s="190" t="s">
        <v>248</v>
      </c>
      <c r="E552" s="199" t="s">
        <v>19</v>
      </c>
      <c r="F552" s="200" t="s">
        <v>853</v>
      </c>
      <c r="G552" s="198"/>
      <c r="H552" s="201">
        <v>0.06</v>
      </c>
      <c r="I552" s="202"/>
      <c r="J552" s="198"/>
      <c r="K552" s="198"/>
      <c r="L552" s="203"/>
      <c r="M552" s="204"/>
      <c r="N552" s="205"/>
      <c r="O552" s="205"/>
      <c r="P552" s="205"/>
      <c r="Q552" s="205"/>
      <c r="R552" s="205"/>
      <c r="S552" s="205"/>
      <c r="T552" s="206"/>
      <c r="AT552" s="207" t="s">
        <v>248</v>
      </c>
      <c r="AU552" s="207" t="s">
        <v>86</v>
      </c>
      <c r="AV552" s="13" t="s">
        <v>86</v>
      </c>
      <c r="AW552" s="13" t="s">
        <v>37</v>
      </c>
      <c r="AX552" s="13" t="s">
        <v>76</v>
      </c>
      <c r="AY552" s="207" t="s">
        <v>237</v>
      </c>
    </row>
    <row r="553" spans="2:51" s="14" customFormat="1" ht="12">
      <c r="B553" s="209"/>
      <c r="C553" s="210"/>
      <c r="D553" s="190" t="s">
        <v>248</v>
      </c>
      <c r="E553" s="211" t="s">
        <v>19</v>
      </c>
      <c r="F553" s="212" t="s">
        <v>854</v>
      </c>
      <c r="G553" s="210"/>
      <c r="H553" s="211" t="s">
        <v>19</v>
      </c>
      <c r="I553" s="213"/>
      <c r="J553" s="210"/>
      <c r="K553" s="210"/>
      <c r="L553" s="214"/>
      <c r="M553" s="215"/>
      <c r="N553" s="216"/>
      <c r="O553" s="216"/>
      <c r="P553" s="216"/>
      <c r="Q553" s="216"/>
      <c r="R553" s="216"/>
      <c r="S553" s="216"/>
      <c r="T553" s="217"/>
      <c r="AT553" s="218" t="s">
        <v>248</v>
      </c>
      <c r="AU553" s="218" t="s">
        <v>86</v>
      </c>
      <c r="AV553" s="14" t="s">
        <v>84</v>
      </c>
      <c r="AW553" s="14" t="s">
        <v>37</v>
      </c>
      <c r="AX553" s="14" t="s">
        <v>76</v>
      </c>
      <c r="AY553" s="218" t="s">
        <v>237</v>
      </c>
    </row>
    <row r="554" spans="2:51" s="13" customFormat="1" ht="12">
      <c r="B554" s="197"/>
      <c r="C554" s="198"/>
      <c r="D554" s="190" t="s">
        <v>248</v>
      </c>
      <c r="E554" s="199" t="s">
        <v>19</v>
      </c>
      <c r="F554" s="200" t="s">
        <v>855</v>
      </c>
      <c r="G554" s="198"/>
      <c r="H554" s="201">
        <v>0.022</v>
      </c>
      <c r="I554" s="202"/>
      <c r="J554" s="198"/>
      <c r="K554" s="198"/>
      <c r="L554" s="203"/>
      <c r="M554" s="204"/>
      <c r="N554" s="205"/>
      <c r="O554" s="205"/>
      <c r="P554" s="205"/>
      <c r="Q554" s="205"/>
      <c r="R554" s="205"/>
      <c r="S554" s="205"/>
      <c r="T554" s="206"/>
      <c r="AT554" s="207" t="s">
        <v>248</v>
      </c>
      <c r="AU554" s="207" t="s">
        <v>86</v>
      </c>
      <c r="AV554" s="13" t="s">
        <v>86</v>
      </c>
      <c r="AW554" s="13" t="s">
        <v>37</v>
      </c>
      <c r="AX554" s="13" t="s">
        <v>76</v>
      </c>
      <c r="AY554" s="207" t="s">
        <v>237</v>
      </c>
    </row>
    <row r="555" spans="2:51" s="14" customFormat="1" ht="12">
      <c r="B555" s="209"/>
      <c r="C555" s="210"/>
      <c r="D555" s="190" t="s">
        <v>248</v>
      </c>
      <c r="E555" s="211" t="s">
        <v>19</v>
      </c>
      <c r="F555" s="212" t="s">
        <v>856</v>
      </c>
      <c r="G555" s="210"/>
      <c r="H555" s="211" t="s">
        <v>19</v>
      </c>
      <c r="I555" s="213"/>
      <c r="J555" s="210"/>
      <c r="K555" s="210"/>
      <c r="L555" s="214"/>
      <c r="M555" s="215"/>
      <c r="N555" s="216"/>
      <c r="O555" s="216"/>
      <c r="P555" s="216"/>
      <c r="Q555" s="216"/>
      <c r="R555" s="216"/>
      <c r="S555" s="216"/>
      <c r="T555" s="217"/>
      <c r="AT555" s="218" t="s">
        <v>248</v>
      </c>
      <c r="AU555" s="218" t="s">
        <v>86</v>
      </c>
      <c r="AV555" s="14" t="s">
        <v>84</v>
      </c>
      <c r="AW555" s="14" t="s">
        <v>37</v>
      </c>
      <c r="AX555" s="14" t="s">
        <v>76</v>
      </c>
      <c r="AY555" s="218" t="s">
        <v>237</v>
      </c>
    </row>
    <row r="556" spans="2:51" s="13" customFormat="1" ht="12">
      <c r="B556" s="197"/>
      <c r="C556" s="198"/>
      <c r="D556" s="190" t="s">
        <v>248</v>
      </c>
      <c r="E556" s="199" t="s">
        <v>19</v>
      </c>
      <c r="F556" s="200" t="s">
        <v>857</v>
      </c>
      <c r="G556" s="198"/>
      <c r="H556" s="201">
        <v>0.04</v>
      </c>
      <c r="I556" s="202"/>
      <c r="J556" s="198"/>
      <c r="K556" s="198"/>
      <c r="L556" s="203"/>
      <c r="M556" s="204"/>
      <c r="N556" s="205"/>
      <c r="O556" s="205"/>
      <c r="P556" s="205"/>
      <c r="Q556" s="205"/>
      <c r="R556" s="205"/>
      <c r="S556" s="205"/>
      <c r="T556" s="206"/>
      <c r="AT556" s="207" t="s">
        <v>248</v>
      </c>
      <c r="AU556" s="207" t="s">
        <v>86</v>
      </c>
      <c r="AV556" s="13" t="s">
        <v>86</v>
      </c>
      <c r="AW556" s="13" t="s">
        <v>37</v>
      </c>
      <c r="AX556" s="13" t="s">
        <v>76</v>
      </c>
      <c r="AY556" s="207" t="s">
        <v>237</v>
      </c>
    </row>
    <row r="557" spans="2:51" s="15" customFormat="1" ht="12">
      <c r="B557" s="219"/>
      <c r="C557" s="220"/>
      <c r="D557" s="190" t="s">
        <v>248</v>
      </c>
      <c r="E557" s="221" t="s">
        <v>128</v>
      </c>
      <c r="F557" s="222" t="s">
        <v>372</v>
      </c>
      <c r="G557" s="220"/>
      <c r="H557" s="223">
        <v>0.122</v>
      </c>
      <c r="I557" s="224"/>
      <c r="J557" s="220"/>
      <c r="K557" s="220"/>
      <c r="L557" s="225"/>
      <c r="M557" s="226"/>
      <c r="N557" s="227"/>
      <c r="O557" s="227"/>
      <c r="P557" s="227"/>
      <c r="Q557" s="227"/>
      <c r="R557" s="227"/>
      <c r="S557" s="227"/>
      <c r="T557" s="228"/>
      <c r="AT557" s="229" t="s">
        <v>248</v>
      </c>
      <c r="AU557" s="229" t="s">
        <v>86</v>
      </c>
      <c r="AV557" s="15" t="s">
        <v>105</v>
      </c>
      <c r="AW557" s="15" t="s">
        <v>37</v>
      </c>
      <c r="AX557" s="15" t="s">
        <v>76</v>
      </c>
      <c r="AY557" s="229" t="s">
        <v>237</v>
      </c>
    </row>
    <row r="558" spans="2:51" s="14" customFormat="1" ht="12">
      <c r="B558" s="209"/>
      <c r="C558" s="210"/>
      <c r="D558" s="190" t="s">
        <v>248</v>
      </c>
      <c r="E558" s="211" t="s">
        <v>19</v>
      </c>
      <c r="F558" s="212" t="s">
        <v>858</v>
      </c>
      <c r="G558" s="210"/>
      <c r="H558" s="211" t="s">
        <v>19</v>
      </c>
      <c r="I558" s="213"/>
      <c r="J558" s="210"/>
      <c r="K558" s="210"/>
      <c r="L558" s="214"/>
      <c r="M558" s="215"/>
      <c r="N558" s="216"/>
      <c r="O558" s="216"/>
      <c r="P558" s="216"/>
      <c r="Q558" s="216"/>
      <c r="R558" s="216"/>
      <c r="S558" s="216"/>
      <c r="T558" s="217"/>
      <c r="AT558" s="218" t="s">
        <v>248</v>
      </c>
      <c r="AU558" s="218" t="s">
        <v>86</v>
      </c>
      <c r="AV558" s="14" t="s">
        <v>84</v>
      </c>
      <c r="AW558" s="14" t="s">
        <v>37</v>
      </c>
      <c r="AX558" s="14" t="s">
        <v>76</v>
      </c>
      <c r="AY558" s="218" t="s">
        <v>237</v>
      </c>
    </row>
    <row r="559" spans="2:51" s="14" customFormat="1" ht="12">
      <c r="B559" s="209"/>
      <c r="C559" s="210"/>
      <c r="D559" s="190" t="s">
        <v>248</v>
      </c>
      <c r="E559" s="211" t="s">
        <v>19</v>
      </c>
      <c r="F559" s="212" t="s">
        <v>859</v>
      </c>
      <c r="G559" s="210"/>
      <c r="H559" s="211" t="s">
        <v>19</v>
      </c>
      <c r="I559" s="213"/>
      <c r="J559" s="210"/>
      <c r="K559" s="210"/>
      <c r="L559" s="214"/>
      <c r="M559" s="215"/>
      <c r="N559" s="216"/>
      <c r="O559" s="216"/>
      <c r="P559" s="216"/>
      <c r="Q559" s="216"/>
      <c r="R559" s="216"/>
      <c r="S559" s="216"/>
      <c r="T559" s="217"/>
      <c r="AT559" s="218" t="s">
        <v>248</v>
      </c>
      <c r="AU559" s="218" t="s">
        <v>86</v>
      </c>
      <c r="AV559" s="14" t="s">
        <v>84</v>
      </c>
      <c r="AW559" s="14" t="s">
        <v>37</v>
      </c>
      <c r="AX559" s="14" t="s">
        <v>76</v>
      </c>
      <c r="AY559" s="218" t="s">
        <v>237</v>
      </c>
    </row>
    <row r="560" spans="2:51" s="13" customFormat="1" ht="12">
      <c r="B560" s="197"/>
      <c r="C560" s="198"/>
      <c r="D560" s="190" t="s">
        <v>248</v>
      </c>
      <c r="E560" s="199" t="s">
        <v>19</v>
      </c>
      <c r="F560" s="200" t="s">
        <v>860</v>
      </c>
      <c r="G560" s="198"/>
      <c r="H560" s="201">
        <v>0.597</v>
      </c>
      <c r="I560" s="202"/>
      <c r="J560" s="198"/>
      <c r="K560" s="198"/>
      <c r="L560" s="203"/>
      <c r="M560" s="204"/>
      <c r="N560" s="205"/>
      <c r="O560" s="205"/>
      <c r="P560" s="205"/>
      <c r="Q560" s="205"/>
      <c r="R560" s="205"/>
      <c r="S560" s="205"/>
      <c r="T560" s="206"/>
      <c r="AT560" s="207" t="s">
        <v>248</v>
      </c>
      <c r="AU560" s="207" t="s">
        <v>86</v>
      </c>
      <c r="AV560" s="13" t="s">
        <v>86</v>
      </c>
      <c r="AW560" s="13" t="s">
        <v>37</v>
      </c>
      <c r="AX560" s="13" t="s">
        <v>76</v>
      </c>
      <c r="AY560" s="207" t="s">
        <v>237</v>
      </c>
    </row>
    <row r="561" spans="2:51" s="14" customFormat="1" ht="12">
      <c r="B561" s="209"/>
      <c r="C561" s="210"/>
      <c r="D561" s="190" t="s">
        <v>248</v>
      </c>
      <c r="E561" s="211" t="s">
        <v>19</v>
      </c>
      <c r="F561" s="212" t="s">
        <v>861</v>
      </c>
      <c r="G561" s="210"/>
      <c r="H561" s="211" t="s">
        <v>19</v>
      </c>
      <c r="I561" s="213"/>
      <c r="J561" s="210"/>
      <c r="K561" s="210"/>
      <c r="L561" s="214"/>
      <c r="M561" s="215"/>
      <c r="N561" s="216"/>
      <c r="O561" s="216"/>
      <c r="P561" s="216"/>
      <c r="Q561" s="216"/>
      <c r="R561" s="216"/>
      <c r="S561" s="216"/>
      <c r="T561" s="217"/>
      <c r="AT561" s="218" t="s">
        <v>248</v>
      </c>
      <c r="AU561" s="218" t="s">
        <v>86</v>
      </c>
      <c r="AV561" s="14" t="s">
        <v>84</v>
      </c>
      <c r="AW561" s="14" t="s">
        <v>37</v>
      </c>
      <c r="AX561" s="14" t="s">
        <v>76</v>
      </c>
      <c r="AY561" s="218" t="s">
        <v>237</v>
      </c>
    </row>
    <row r="562" spans="2:51" s="13" customFormat="1" ht="12">
      <c r="B562" s="197"/>
      <c r="C562" s="198"/>
      <c r="D562" s="190" t="s">
        <v>248</v>
      </c>
      <c r="E562" s="199" t="s">
        <v>19</v>
      </c>
      <c r="F562" s="200" t="s">
        <v>862</v>
      </c>
      <c r="G562" s="198"/>
      <c r="H562" s="201">
        <v>0.329</v>
      </c>
      <c r="I562" s="202"/>
      <c r="J562" s="198"/>
      <c r="K562" s="198"/>
      <c r="L562" s="203"/>
      <c r="M562" s="204"/>
      <c r="N562" s="205"/>
      <c r="O562" s="205"/>
      <c r="P562" s="205"/>
      <c r="Q562" s="205"/>
      <c r="R562" s="205"/>
      <c r="S562" s="205"/>
      <c r="T562" s="206"/>
      <c r="AT562" s="207" t="s">
        <v>248</v>
      </c>
      <c r="AU562" s="207" t="s">
        <v>86</v>
      </c>
      <c r="AV562" s="13" t="s">
        <v>86</v>
      </c>
      <c r="AW562" s="13" t="s">
        <v>37</v>
      </c>
      <c r="AX562" s="13" t="s">
        <v>76</v>
      </c>
      <c r="AY562" s="207" t="s">
        <v>237</v>
      </c>
    </row>
    <row r="563" spans="2:51" s="15" customFormat="1" ht="12">
      <c r="B563" s="219"/>
      <c r="C563" s="220"/>
      <c r="D563" s="190" t="s">
        <v>248</v>
      </c>
      <c r="E563" s="221" t="s">
        <v>145</v>
      </c>
      <c r="F563" s="222" t="s">
        <v>372</v>
      </c>
      <c r="G563" s="220"/>
      <c r="H563" s="223">
        <v>0.926</v>
      </c>
      <c r="I563" s="224"/>
      <c r="J563" s="220"/>
      <c r="K563" s="220"/>
      <c r="L563" s="225"/>
      <c r="M563" s="226"/>
      <c r="N563" s="227"/>
      <c r="O563" s="227"/>
      <c r="P563" s="227"/>
      <c r="Q563" s="227"/>
      <c r="R563" s="227"/>
      <c r="S563" s="227"/>
      <c r="T563" s="228"/>
      <c r="AT563" s="229" t="s">
        <v>248</v>
      </c>
      <c r="AU563" s="229" t="s">
        <v>86</v>
      </c>
      <c r="AV563" s="15" t="s">
        <v>105</v>
      </c>
      <c r="AW563" s="15" t="s">
        <v>37</v>
      </c>
      <c r="AX563" s="15" t="s">
        <v>76</v>
      </c>
      <c r="AY563" s="229" t="s">
        <v>237</v>
      </c>
    </row>
    <row r="564" spans="2:51" s="16" customFormat="1" ht="12">
      <c r="B564" s="230"/>
      <c r="C564" s="231"/>
      <c r="D564" s="190" t="s">
        <v>248</v>
      </c>
      <c r="E564" s="232" t="s">
        <v>19</v>
      </c>
      <c r="F564" s="233" t="s">
        <v>376</v>
      </c>
      <c r="G564" s="231"/>
      <c r="H564" s="234">
        <v>1.048</v>
      </c>
      <c r="I564" s="235"/>
      <c r="J564" s="231"/>
      <c r="K564" s="231"/>
      <c r="L564" s="236"/>
      <c r="M564" s="237"/>
      <c r="N564" s="238"/>
      <c r="O564" s="238"/>
      <c r="P564" s="238"/>
      <c r="Q564" s="238"/>
      <c r="R564" s="238"/>
      <c r="S564" s="238"/>
      <c r="T564" s="239"/>
      <c r="AT564" s="240" t="s">
        <v>248</v>
      </c>
      <c r="AU564" s="240" t="s">
        <v>86</v>
      </c>
      <c r="AV564" s="16" t="s">
        <v>173</v>
      </c>
      <c r="AW564" s="16" t="s">
        <v>37</v>
      </c>
      <c r="AX564" s="16" t="s">
        <v>84</v>
      </c>
      <c r="AY564" s="240" t="s">
        <v>237</v>
      </c>
    </row>
    <row r="565" spans="1:65" s="2" customFormat="1" ht="16.5" customHeight="1">
      <c r="A565" s="36"/>
      <c r="B565" s="37"/>
      <c r="C565" s="241" t="s">
        <v>863</v>
      </c>
      <c r="D565" s="241" t="s">
        <v>433</v>
      </c>
      <c r="E565" s="242" t="s">
        <v>864</v>
      </c>
      <c r="F565" s="243" t="s">
        <v>865</v>
      </c>
      <c r="G565" s="244" t="s">
        <v>100</v>
      </c>
      <c r="H565" s="245">
        <v>0.132</v>
      </c>
      <c r="I565" s="246"/>
      <c r="J565" s="247">
        <f>ROUND(I565*H565,2)</f>
        <v>0</v>
      </c>
      <c r="K565" s="243" t="s">
        <v>19</v>
      </c>
      <c r="L565" s="248"/>
      <c r="M565" s="249" t="s">
        <v>19</v>
      </c>
      <c r="N565" s="250" t="s">
        <v>47</v>
      </c>
      <c r="O565" s="66"/>
      <c r="P565" s="186">
        <f>O565*H565</f>
        <v>0</v>
      </c>
      <c r="Q565" s="186">
        <v>0</v>
      </c>
      <c r="R565" s="186">
        <f>Q565*H565</f>
        <v>0</v>
      </c>
      <c r="S565" s="186">
        <v>0</v>
      </c>
      <c r="T565" s="187">
        <f>S565*H565</f>
        <v>0</v>
      </c>
      <c r="U565" s="36"/>
      <c r="V565" s="36"/>
      <c r="W565" s="36"/>
      <c r="X565" s="36"/>
      <c r="Y565" s="36"/>
      <c r="Z565" s="36"/>
      <c r="AA565" s="36"/>
      <c r="AB565" s="36"/>
      <c r="AC565" s="36"/>
      <c r="AD565" s="36"/>
      <c r="AE565" s="36"/>
      <c r="AR565" s="188" t="s">
        <v>289</v>
      </c>
      <c r="AT565" s="188" t="s">
        <v>433</v>
      </c>
      <c r="AU565" s="188" t="s">
        <v>86</v>
      </c>
      <c r="AY565" s="19" t="s">
        <v>237</v>
      </c>
      <c r="BE565" s="189">
        <f>IF(N565="základní",J565,0)</f>
        <v>0</v>
      </c>
      <c r="BF565" s="189">
        <f>IF(N565="snížená",J565,0)</f>
        <v>0</v>
      </c>
      <c r="BG565" s="189">
        <f>IF(N565="zákl. přenesená",J565,0)</f>
        <v>0</v>
      </c>
      <c r="BH565" s="189">
        <f>IF(N565="sníž. přenesená",J565,0)</f>
        <v>0</v>
      </c>
      <c r="BI565" s="189">
        <f>IF(N565="nulová",J565,0)</f>
        <v>0</v>
      </c>
      <c r="BJ565" s="19" t="s">
        <v>84</v>
      </c>
      <c r="BK565" s="189">
        <f>ROUND(I565*H565,2)</f>
        <v>0</v>
      </c>
      <c r="BL565" s="19" t="s">
        <v>173</v>
      </c>
      <c r="BM565" s="188" t="s">
        <v>866</v>
      </c>
    </row>
    <row r="566" spans="1:47" s="2" customFormat="1" ht="12">
      <c r="A566" s="36"/>
      <c r="B566" s="37"/>
      <c r="C566" s="38"/>
      <c r="D566" s="190" t="s">
        <v>244</v>
      </c>
      <c r="E566" s="38"/>
      <c r="F566" s="191" t="s">
        <v>865</v>
      </c>
      <c r="G566" s="38"/>
      <c r="H566" s="38"/>
      <c r="I566" s="192"/>
      <c r="J566" s="38"/>
      <c r="K566" s="38"/>
      <c r="L566" s="41"/>
      <c r="M566" s="193"/>
      <c r="N566" s="194"/>
      <c r="O566" s="66"/>
      <c r="P566" s="66"/>
      <c r="Q566" s="66"/>
      <c r="R566" s="66"/>
      <c r="S566" s="66"/>
      <c r="T566" s="67"/>
      <c r="U566" s="36"/>
      <c r="V566" s="36"/>
      <c r="W566" s="36"/>
      <c r="X566" s="36"/>
      <c r="Y566" s="36"/>
      <c r="Z566" s="36"/>
      <c r="AA566" s="36"/>
      <c r="AB566" s="36"/>
      <c r="AC566" s="36"/>
      <c r="AD566" s="36"/>
      <c r="AE566" s="36"/>
      <c r="AT566" s="19" t="s">
        <v>244</v>
      </c>
      <c r="AU566" s="19" t="s">
        <v>86</v>
      </c>
    </row>
    <row r="567" spans="2:51" s="13" customFormat="1" ht="12">
      <c r="B567" s="197"/>
      <c r="C567" s="198"/>
      <c r="D567" s="190" t="s">
        <v>248</v>
      </c>
      <c r="E567" s="199" t="s">
        <v>19</v>
      </c>
      <c r="F567" s="200" t="s">
        <v>867</v>
      </c>
      <c r="G567" s="198"/>
      <c r="H567" s="201">
        <v>0.132</v>
      </c>
      <c r="I567" s="202"/>
      <c r="J567" s="198"/>
      <c r="K567" s="198"/>
      <c r="L567" s="203"/>
      <c r="M567" s="204"/>
      <c r="N567" s="205"/>
      <c r="O567" s="205"/>
      <c r="P567" s="205"/>
      <c r="Q567" s="205"/>
      <c r="R567" s="205"/>
      <c r="S567" s="205"/>
      <c r="T567" s="206"/>
      <c r="AT567" s="207" t="s">
        <v>248</v>
      </c>
      <c r="AU567" s="207" t="s">
        <v>86</v>
      </c>
      <c r="AV567" s="13" t="s">
        <v>86</v>
      </c>
      <c r="AW567" s="13" t="s">
        <v>37</v>
      </c>
      <c r="AX567" s="13" t="s">
        <v>84</v>
      </c>
      <c r="AY567" s="207" t="s">
        <v>237</v>
      </c>
    </row>
    <row r="568" spans="1:65" s="2" customFormat="1" ht="16.5" customHeight="1">
      <c r="A568" s="36"/>
      <c r="B568" s="37"/>
      <c r="C568" s="241" t="s">
        <v>868</v>
      </c>
      <c r="D568" s="241" t="s">
        <v>433</v>
      </c>
      <c r="E568" s="242" t="s">
        <v>869</v>
      </c>
      <c r="F568" s="243" t="s">
        <v>870</v>
      </c>
      <c r="G568" s="244" t="s">
        <v>100</v>
      </c>
      <c r="H568" s="245">
        <v>0.638</v>
      </c>
      <c r="I568" s="246"/>
      <c r="J568" s="247">
        <f>ROUND(I568*H568,2)</f>
        <v>0</v>
      </c>
      <c r="K568" s="243" t="s">
        <v>19</v>
      </c>
      <c r="L568" s="248"/>
      <c r="M568" s="249" t="s">
        <v>19</v>
      </c>
      <c r="N568" s="250" t="s">
        <v>47</v>
      </c>
      <c r="O568" s="66"/>
      <c r="P568" s="186">
        <f>O568*H568</f>
        <v>0</v>
      </c>
      <c r="Q568" s="186">
        <v>1</v>
      </c>
      <c r="R568" s="186">
        <f>Q568*H568</f>
        <v>0.638</v>
      </c>
      <c r="S568" s="186">
        <v>0</v>
      </c>
      <c r="T568" s="187">
        <f>S568*H568</f>
        <v>0</v>
      </c>
      <c r="U568" s="36"/>
      <c r="V568" s="36"/>
      <c r="W568" s="36"/>
      <c r="X568" s="36"/>
      <c r="Y568" s="36"/>
      <c r="Z568" s="36"/>
      <c r="AA568" s="36"/>
      <c r="AB568" s="36"/>
      <c r="AC568" s="36"/>
      <c r="AD568" s="36"/>
      <c r="AE568" s="36"/>
      <c r="AR568" s="188" t="s">
        <v>289</v>
      </c>
      <c r="AT568" s="188" t="s">
        <v>433</v>
      </c>
      <c r="AU568" s="188" t="s">
        <v>86</v>
      </c>
      <c r="AY568" s="19" t="s">
        <v>237</v>
      </c>
      <c r="BE568" s="189">
        <f>IF(N568="základní",J568,0)</f>
        <v>0</v>
      </c>
      <c r="BF568" s="189">
        <f>IF(N568="snížená",J568,0)</f>
        <v>0</v>
      </c>
      <c r="BG568" s="189">
        <f>IF(N568="zákl. přenesená",J568,0)</f>
        <v>0</v>
      </c>
      <c r="BH568" s="189">
        <f>IF(N568="sníž. přenesená",J568,0)</f>
        <v>0</v>
      </c>
      <c r="BI568" s="189">
        <f>IF(N568="nulová",J568,0)</f>
        <v>0</v>
      </c>
      <c r="BJ568" s="19" t="s">
        <v>84</v>
      </c>
      <c r="BK568" s="189">
        <f>ROUND(I568*H568,2)</f>
        <v>0</v>
      </c>
      <c r="BL568" s="19" t="s">
        <v>173</v>
      </c>
      <c r="BM568" s="188" t="s">
        <v>871</v>
      </c>
    </row>
    <row r="569" spans="1:47" s="2" customFormat="1" ht="38.4">
      <c r="A569" s="36"/>
      <c r="B569" s="37"/>
      <c r="C569" s="38"/>
      <c r="D569" s="190" t="s">
        <v>244</v>
      </c>
      <c r="E569" s="38"/>
      <c r="F569" s="191" t="s">
        <v>872</v>
      </c>
      <c r="G569" s="38"/>
      <c r="H569" s="38"/>
      <c r="I569" s="192"/>
      <c r="J569" s="38"/>
      <c r="K569" s="38"/>
      <c r="L569" s="41"/>
      <c r="M569" s="193"/>
      <c r="N569" s="194"/>
      <c r="O569" s="66"/>
      <c r="P569" s="66"/>
      <c r="Q569" s="66"/>
      <c r="R569" s="66"/>
      <c r="S569" s="66"/>
      <c r="T569" s="67"/>
      <c r="U569" s="36"/>
      <c r="V569" s="36"/>
      <c r="W569" s="36"/>
      <c r="X569" s="36"/>
      <c r="Y569" s="36"/>
      <c r="Z569" s="36"/>
      <c r="AA569" s="36"/>
      <c r="AB569" s="36"/>
      <c r="AC569" s="36"/>
      <c r="AD569" s="36"/>
      <c r="AE569" s="36"/>
      <c r="AT569" s="19" t="s">
        <v>244</v>
      </c>
      <c r="AU569" s="19" t="s">
        <v>86</v>
      </c>
    </row>
    <row r="570" spans="2:51" s="14" customFormat="1" ht="12">
      <c r="B570" s="209"/>
      <c r="C570" s="210"/>
      <c r="D570" s="190" t="s">
        <v>248</v>
      </c>
      <c r="E570" s="211" t="s">
        <v>19</v>
      </c>
      <c r="F570" s="212" t="s">
        <v>858</v>
      </c>
      <c r="G570" s="210"/>
      <c r="H570" s="211" t="s">
        <v>19</v>
      </c>
      <c r="I570" s="213"/>
      <c r="J570" s="210"/>
      <c r="K570" s="210"/>
      <c r="L570" s="214"/>
      <c r="M570" s="215"/>
      <c r="N570" s="216"/>
      <c r="O570" s="216"/>
      <c r="P570" s="216"/>
      <c r="Q570" s="216"/>
      <c r="R570" s="216"/>
      <c r="S570" s="216"/>
      <c r="T570" s="217"/>
      <c r="AT570" s="218" t="s">
        <v>248</v>
      </c>
      <c r="AU570" s="218" t="s">
        <v>86</v>
      </c>
      <c r="AV570" s="14" t="s">
        <v>84</v>
      </c>
      <c r="AW570" s="14" t="s">
        <v>37</v>
      </c>
      <c r="AX570" s="14" t="s">
        <v>76</v>
      </c>
      <c r="AY570" s="218" t="s">
        <v>237</v>
      </c>
    </row>
    <row r="571" spans="2:51" s="14" customFormat="1" ht="12">
      <c r="B571" s="209"/>
      <c r="C571" s="210"/>
      <c r="D571" s="190" t="s">
        <v>248</v>
      </c>
      <c r="E571" s="211" t="s">
        <v>19</v>
      </c>
      <c r="F571" s="212" t="s">
        <v>859</v>
      </c>
      <c r="G571" s="210"/>
      <c r="H571" s="211" t="s">
        <v>19</v>
      </c>
      <c r="I571" s="213"/>
      <c r="J571" s="210"/>
      <c r="K571" s="210"/>
      <c r="L571" s="214"/>
      <c r="M571" s="215"/>
      <c r="N571" s="216"/>
      <c r="O571" s="216"/>
      <c r="P571" s="216"/>
      <c r="Q571" s="216"/>
      <c r="R571" s="216"/>
      <c r="S571" s="216"/>
      <c r="T571" s="217"/>
      <c r="AT571" s="218" t="s">
        <v>248</v>
      </c>
      <c r="AU571" s="218" t="s">
        <v>86</v>
      </c>
      <c r="AV571" s="14" t="s">
        <v>84</v>
      </c>
      <c r="AW571" s="14" t="s">
        <v>37</v>
      </c>
      <c r="AX571" s="14" t="s">
        <v>76</v>
      </c>
      <c r="AY571" s="218" t="s">
        <v>237</v>
      </c>
    </row>
    <row r="572" spans="2:51" s="13" customFormat="1" ht="12">
      <c r="B572" s="197"/>
      <c r="C572" s="198"/>
      <c r="D572" s="190" t="s">
        <v>248</v>
      </c>
      <c r="E572" s="199" t="s">
        <v>19</v>
      </c>
      <c r="F572" s="200" t="s">
        <v>873</v>
      </c>
      <c r="G572" s="198"/>
      <c r="H572" s="201">
        <v>0.41</v>
      </c>
      <c r="I572" s="202"/>
      <c r="J572" s="198"/>
      <c r="K572" s="198"/>
      <c r="L572" s="203"/>
      <c r="M572" s="204"/>
      <c r="N572" s="205"/>
      <c r="O572" s="205"/>
      <c r="P572" s="205"/>
      <c r="Q572" s="205"/>
      <c r="R572" s="205"/>
      <c r="S572" s="205"/>
      <c r="T572" s="206"/>
      <c r="AT572" s="207" t="s">
        <v>248</v>
      </c>
      <c r="AU572" s="207" t="s">
        <v>86</v>
      </c>
      <c r="AV572" s="13" t="s">
        <v>86</v>
      </c>
      <c r="AW572" s="13" t="s">
        <v>37</v>
      </c>
      <c r="AX572" s="13" t="s">
        <v>76</v>
      </c>
      <c r="AY572" s="207" t="s">
        <v>237</v>
      </c>
    </row>
    <row r="573" spans="2:51" s="14" customFormat="1" ht="12">
      <c r="B573" s="209"/>
      <c r="C573" s="210"/>
      <c r="D573" s="190" t="s">
        <v>248</v>
      </c>
      <c r="E573" s="211" t="s">
        <v>19</v>
      </c>
      <c r="F573" s="212" t="s">
        <v>861</v>
      </c>
      <c r="G573" s="210"/>
      <c r="H573" s="211" t="s">
        <v>19</v>
      </c>
      <c r="I573" s="213"/>
      <c r="J573" s="210"/>
      <c r="K573" s="210"/>
      <c r="L573" s="214"/>
      <c r="M573" s="215"/>
      <c r="N573" s="216"/>
      <c r="O573" s="216"/>
      <c r="P573" s="216"/>
      <c r="Q573" s="216"/>
      <c r="R573" s="216"/>
      <c r="S573" s="216"/>
      <c r="T573" s="217"/>
      <c r="AT573" s="218" t="s">
        <v>248</v>
      </c>
      <c r="AU573" s="218" t="s">
        <v>86</v>
      </c>
      <c r="AV573" s="14" t="s">
        <v>84</v>
      </c>
      <c r="AW573" s="14" t="s">
        <v>37</v>
      </c>
      <c r="AX573" s="14" t="s">
        <v>76</v>
      </c>
      <c r="AY573" s="218" t="s">
        <v>237</v>
      </c>
    </row>
    <row r="574" spans="2:51" s="13" customFormat="1" ht="12">
      <c r="B574" s="197"/>
      <c r="C574" s="198"/>
      <c r="D574" s="190" t="s">
        <v>248</v>
      </c>
      <c r="E574" s="199" t="s">
        <v>19</v>
      </c>
      <c r="F574" s="200" t="s">
        <v>874</v>
      </c>
      <c r="G574" s="198"/>
      <c r="H574" s="201">
        <v>0.228</v>
      </c>
      <c r="I574" s="202"/>
      <c r="J574" s="198"/>
      <c r="K574" s="198"/>
      <c r="L574" s="203"/>
      <c r="M574" s="204"/>
      <c r="N574" s="205"/>
      <c r="O574" s="205"/>
      <c r="P574" s="205"/>
      <c r="Q574" s="205"/>
      <c r="R574" s="205"/>
      <c r="S574" s="205"/>
      <c r="T574" s="206"/>
      <c r="AT574" s="207" t="s">
        <v>248</v>
      </c>
      <c r="AU574" s="207" t="s">
        <v>86</v>
      </c>
      <c r="AV574" s="13" t="s">
        <v>86</v>
      </c>
      <c r="AW574" s="13" t="s">
        <v>37</v>
      </c>
      <c r="AX574" s="13" t="s">
        <v>76</v>
      </c>
      <c r="AY574" s="207" t="s">
        <v>237</v>
      </c>
    </row>
    <row r="575" spans="2:51" s="16" customFormat="1" ht="12">
      <c r="B575" s="230"/>
      <c r="C575" s="231"/>
      <c r="D575" s="190" t="s">
        <v>248</v>
      </c>
      <c r="E575" s="232" t="s">
        <v>19</v>
      </c>
      <c r="F575" s="233" t="s">
        <v>376</v>
      </c>
      <c r="G575" s="231"/>
      <c r="H575" s="234">
        <v>0.638</v>
      </c>
      <c r="I575" s="235"/>
      <c r="J575" s="231"/>
      <c r="K575" s="231"/>
      <c r="L575" s="236"/>
      <c r="M575" s="237"/>
      <c r="N575" s="238"/>
      <c r="O575" s="238"/>
      <c r="P575" s="238"/>
      <c r="Q575" s="238"/>
      <c r="R575" s="238"/>
      <c r="S575" s="238"/>
      <c r="T575" s="239"/>
      <c r="AT575" s="240" t="s">
        <v>248</v>
      </c>
      <c r="AU575" s="240" t="s">
        <v>86</v>
      </c>
      <c r="AV575" s="16" t="s">
        <v>173</v>
      </c>
      <c r="AW575" s="16" t="s">
        <v>37</v>
      </c>
      <c r="AX575" s="16" t="s">
        <v>84</v>
      </c>
      <c r="AY575" s="240" t="s">
        <v>237</v>
      </c>
    </row>
    <row r="576" spans="1:65" s="2" customFormat="1" ht="16.5" customHeight="1">
      <c r="A576" s="36"/>
      <c r="B576" s="37"/>
      <c r="C576" s="241" t="s">
        <v>875</v>
      </c>
      <c r="D576" s="241" t="s">
        <v>433</v>
      </c>
      <c r="E576" s="242" t="s">
        <v>876</v>
      </c>
      <c r="F576" s="243" t="s">
        <v>877</v>
      </c>
      <c r="G576" s="244" t="s">
        <v>100</v>
      </c>
      <c r="H576" s="245">
        <v>0.362</v>
      </c>
      <c r="I576" s="246"/>
      <c r="J576" s="247">
        <f>ROUND(I576*H576,2)</f>
        <v>0</v>
      </c>
      <c r="K576" s="243" t="s">
        <v>19</v>
      </c>
      <c r="L576" s="248"/>
      <c r="M576" s="249" t="s">
        <v>19</v>
      </c>
      <c r="N576" s="250" t="s">
        <v>47</v>
      </c>
      <c r="O576" s="66"/>
      <c r="P576" s="186">
        <f>O576*H576</f>
        <v>0</v>
      </c>
      <c r="Q576" s="186">
        <v>1</v>
      </c>
      <c r="R576" s="186">
        <f>Q576*H576</f>
        <v>0.362</v>
      </c>
      <c r="S576" s="186">
        <v>0</v>
      </c>
      <c r="T576" s="187">
        <f>S576*H576</f>
        <v>0</v>
      </c>
      <c r="U576" s="36"/>
      <c r="V576" s="36"/>
      <c r="W576" s="36"/>
      <c r="X576" s="36"/>
      <c r="Y576" s="36"/>
      <c r="Z576" s="36"/>
      <c r="AA576" s="36"/>
      <c r="AB576" s="36"/>
      <c r="AC576" s="36"/>
      <c r="AD576" s="36"/>
      <c r="AE576" s="36"/>
      <c r="AR576" s="188" t="s">
        <v>289</v>
      </c>
      <c r="AT576" s="188" t="s">
        <v>433</v>
      </c>
      <c r="AU576" s="188" t="s">
        <v>86</v>
      </c>
      <c r="AY576" s="19" t="s">
        <v>237</v>
      </c>
      <c r="BE576" s="189">
        <f>IF(N576="základní",J576,0)</f>
        <v>0</v>
      </c>
      <c r="BF576" s="189">
        <f>IF(N576="snížená",J576,0)</f>
        <v>0</v>
      </c>
      <c r="BG576" s="189">
        <f>IF(N576="zákl. přenesená",J576,0)</f>
        <v>0</v>
      </c>
      <c r="BH576" s="189">
        <f>IF(N576="sníž. přenesená",J576,0)</f>
        <v>0</v>
      </c>
      <c r="BI576" s="189">
        <f>IF(N576="nulová",J576,0)</f>
        <v>0</v>
      </c>
      <c r="BJ576" s="19" t="s">
        <v>84</v>
      </c>
      <c r="BK576" s="189">
        <f>ROUND(I576*H576,2)</f>
        <v>0</v>
      </c>
      <c r="BL576" s="19" t="s">
        <v>173</v>
      </c>
      <c r="BM576" s="188" t="s">
        <v>878</v>
      </c>
    </row>
    <row r="577" spans="1:47" s="2" customFormat="1" ht="38.4">
      <c r="A577" s="36"/>
      <c r="B577" s="37"/>
      <c r="C577" s="38"/>
      <c r="D577" s="190" t="s">
        <v>244</v>
      </c>
      <c r="E577" s="38"/>
      <c r="F577" s="191" t="s">
        <v>879</v>
      </c>
      <c r="G577" s="38"/>
      <c r="H577" s="38"/>
      <c r="I577" s="192"/>
      <c r="J577" s="38"/>
      <c r="K577" s="38"/>
      <c r="L577" s="41"/>
      <c r="M577" s="193"/>
      <c r="N577" s="194"/>
      <c r="O577" s="66"/>
      <c r="P577" s="66"/>
      <c r="Q577" s="66"/>
      <c r="R577" s="66"/>
      <c r="S577" s="66"/>
      <c r="T577" s="67"/>
      <c r="U577" s="36"/>
      <c r="V577" s="36"/>
      <c r="W577" s="36"/>
      <c r="X577" s="36"/>
      <c r="Y577" s="36"/>
      <c r="Z577" s="36"/>
      <c r="AA577" s="36"/>
      <c r="AB577" s="36"/>
      <c r="AC577" s="36"/>
      <c r="AD577" s="36"/>
      <c r="AE577" s="36"/>
      <c r="AT577" s="19" t="s">
        <v>244</v>
      </c>
      <c r="AU577" s="19" t="s">
        <v>86</v>
      </c>
    </row>
    <row r="578" spans="2:51" s="14" customFormat="1" ht="12">
      <c r="B578" s="209"/>
      <c r="C578" s="210"/>
      <c r="D578" s="190" t="s">
        <v>248</v>
      </c>
      <c r="E578" s="211" t="s">
        <v>19</v>
      </c>
      <c r="F578" s="212" t="s">
        <v>858</v>
      </c>
      <c r="G578" s="210"/>
      <c r="H578" s="211" t="s">
        <v>19</v>
      </c>
      <c r="I578" s="213"/>
      <c r="J578" s="210"/>
      <c r="K578" s="210"/>
      <c r="L578" s="214"/>
      <c r="M578" s="215"/>
      <c r="N578" s="216"/>
      <c r="O578" s="216"/>
      <c r="P578" s="216"/>
      <c r="Q578" s="216"/>
      <c r="R578" s="216"/>
      <c r="S578" s="216"/>
      <c r="T578" s="217"/>
      <c r="AT578" s="218" t="s">
        <v>248</v>
      </c>
      <c r="AU578" s="218" t="s">
        <v>86</v>
      </c>
      <c r="AV578" s="14" t="s">
        <v>84</v>
      </c>
      <c r="AW578" s="14" t="s">
        <v>37</v>
      </c>
      <c r="AX578" s="14" t="s">
        <v>76</v>
      </c>
      <c r="AY578" s="218" t="s">
        <v>237</v>
      </c>
    </row>
    <row r="579" spans="2:51" s="14" customFormat="1" ht="12">
      <c r="B579" s="209"/>
      <c r="C579" s="210"/>
      <c r="D579" s="190" t="s">
        <v>248</v>
      </c>
      <c r="E579" s="211" t="s">
        <v>19</v>
      </c>
      <c r="F579" s="212" t="s">
        <v>859</v>
      </c>
      <c r="G579" s="210"/>
      <c r="H579" s="211" t="s">
        <v>19</v>
      </c>
      <c r="I579" s="213"/>
      <c r="J579" s="210"/>
      <c r="K579" s="210"/>
      <c r="L579" s="214"/>
      <c r="M579" s="215"/>
      <c r="N579" s="216"/>
      <c r="O579" s="216"/>
      <c r="P579" s="216"/>
      <c r="Q579" s="216"/>
      <c r="R579" s="216"/>
      <c r="S579" s="216"/>
      <c r="T579" s="217"/>
      <c r="AT579" s="218" t="s">
        <v>248</v>
      </c>
      <c r="AU579" s="218" t="s">
        <v>86</v>
      </c>
      <c r="AV579" s="14" t="s">
        <v>84</v>
      </c>
      <c r="AW579" s="14" t="s">
        <v>37</v>
      </c>
      <c r="AX579" s="14" t="s">
        <v>76</v>
      </c>
      <c r="AY579" s="218" t="s">
        <v>237</v>
      </c>
    </row>
    <row r="580" spans="2:51" s="13" customFormat="1" ht="12">
      <c r="B580" s="197"/>
      <c r="C580" s="198"/>
      <c r="D580" s="190" t="s">
        <v>248</v>
      </c>
      <c r="E580" s="199" t="s">
        <v>19</v>
      </c>
      <c r="F580" s="200" t="s">
        <v>880</v>
      </c>
      <c r="G580" s="198"/>
      <c r="H580" s="201">
        <v>0.235</v>
      </c>
      <c r="I580" s="202"/>
      <c r="J580" s="198"/>
      <c r="K580" s="198"/>
      <c r="L580" s="203"/>
      <c r="M580" s="204"/>
      <c r="N580" s="205"/>
      <c r="O580" s="205"/>
      <c r="P580" s="205"/>
      <c r="Q580" s="205"/>
      <c r="R580" s="205"/>
      <c r="S580" s="205"/>
      <c r="T580" s="206"/>
      <c r="AT580" s="207" t="s">
        <v>248</v>
      </c>
      <c r="AU580" s="207" t="s">
        <v>86</v>
      </c>
      <c r="AV580" s="13" t="s">
        <v>86</v>
      </c>
      <c r="AW580" s="13" t="s">
        <v>37</v>
      </c>
      <c r="AX580" s="13" t="s">
        <v>76</v>
      </c>
      <c r="AY580" s="207" t="s">
        <v>237</v>
      </c>
    </row>
    <row r="581" spans="2:51" s="14" customFormat="1" ht="12">
      <c r="B581" s="209"/>
      <c r="C581" s="210"/>
      <c r="D581" s="190" t="s">
        <v>248</v>
      </c>
      <c r="E581" s="211" t="s">
        <v>19</v>
      </c>
      <c r="F581" s="212" t="s">
        <v>861</v>
      </c>
      <c r="G581" s="210"/>
      <c r="H581" s="211" t="s">
        <v>19</v>
      </c>
      <c r="I581" s="213"/>
      <c r="J581" s="210"/>
      <c r="K581" s="210"/>
      <c r="L581" s="214"/>
      <c r="M581" s="215"/>
      <c r="N581" s="216"/>
      <c r="O581" s="216"/>
      <c r="P581" s="216"/>
      <c r="Q581" s="216"/>
      <c r="R581" s="216"/>
      <c r="S581" s="216"/>
      <c r="T581" s="217"/>
      <c r="AT581" s="218" t="s">
        <v>248</v>
      </c>
      <c r="AU581" s="218" t="s">
        <v>86</v>
      </c>
      <c r="AV581" s="14" t="s">
        <v>84</v>
      </c>
      <c r="AW581" s="14" t="s">
        <v>37</v>
      </c>
      <c r="AX581" s="14" t="s">
        <v>76</v>
      </c>
      <c r="AY581" s="218" t="s">
        <v>237</v>
      </c>
    </row>
    <row r="582" spans="2:51" s="13" customFormat="1" ht="12">
      <c r="B582" s="197"/>
      <c r="C582" s="198"/>
      <c r="D582" s="190" t="s">
        <v>248</v>
      </c>
      <c r="E582" s="199" t="s">
        <v>19</v>
      </c>
      <c r="F582" s="200" t="s">
        <v>881</v>
      </c>
      <c r="G582" s="198"/>
      <c r="H582" s="201">
        <v>0.127</v>
      </c>
      <c r="I582" s="202"/>
      <c r="J582" s="198"/>
      <c r="K582" s="198"/>
      <c r="L582" s="203"/>
      <c r="M582" s="204"/>
      <c r="N582" s="205"/>
      <c r="O582" s="205"/>
      <c r="P582" s="205"/>
      <c r="Q582" s="205"/>
      <c r="R582" s="205"/>
      <c r="S582" s="205"/>
      <c r="T582" s="206"/>
      <c r="AT582" s="207" t="s">
        <v>248</v>
      </c>
      <c r="AU582" s="207" t="s">
        <v>86</v>
      </c>
      <c r="AV582" s="13" t="s">
        <v>86</v>
      </c>
      <c r="AW582" s="13" t="s">
        <v>37</v>
      </c>
      <c r="AX582" s="13" t="s">
        <v>76</v>
      </c>
      <c r="AY582" s="207" t="s">
        <v>237</v>
      </c>
    </row>
    <row r="583" spans="2:51" s="16" customFormat="1" ht="12">
      <c r="B583" s="230"/>
      <c r="C583" s="231"/>
      <c r="D583" s="190" t="s">
        <v>248</v>
      </c>
      <c r="E583" s="232" t="s">
        <v>19</v>
      </c>
      <c r="F583" s="233" t="s">
        <v>376</v>
      </c>
      <c r="G583" s="231"/>
      <c r="H583" s="234">
        <v>0.362</v>
      </c>
      <c r="I583" s="235"/>
      <c r="J583" s="231"/>
      <c r="K583" s="231"/>
      <c r="L583" s="236"/>
      <c r="M583" s="237"/>
      <c r="N583" s="238"/>
      <c r="O583" s="238"/>
      <c r="P583" s="238"/>
      <c r="Q583" s="238"/>
      <c r="R583" s="238"/>
      <c r="S583" s="238"/>
      <c r="T583" s="239"/>
      <c r="AT583" s="240" t="s">
        <v>248</v>
      </c>
      <c r="AU583" s="240" t="s">
        <v>86</v>
      </c>
      <c r="AV583" s="16" t="s">
        <v>173</v>
      </c>
      <c r="AW583" s="16" t="s">
        <v>37</v>
      </c>
      <c r="AX583" s="16" t="s">
        <v>84</v>
      </c>
      <c r="AY583" s="240" t="s">
        <v>237</v>
      </c>
    </row>
    <row r="584" spans="1:65" s="2" customFormat="1" ht="16.5" customHeight="1">
      <c r="A584" s="36"/>
      <c r="B584" s="37"/>
      <c r="C584" s="177" t="s">
        <v>882</v>
      </c>
      <c r="D584" s="177" t="s">
        <v>239</v>
      </c>
      <c r="E584" s="178" t="s">
        <v>883</v>
      </c>
      <c r="F584" s="179" t="s">
        <v>884</v>
      </c>
      <c r="G584" s="180" t="s">
        <v>100</v>
      </c>
      <c r="H584" s="181">
        <v>0.926</v>
      </c>
      <c r="I584" s="182"/>
      <c r="J584" s="183">
        <f>ROUND(I584*H584,2)</f>
        <v>0</v>
      </c>
      <c r="K584" s="179" t="s">
        <v>242</v>
      </c>
      <c r="L584" s="41"/>
      <c r="M584" s="184" t="s">
        <v>19</v>
      </c>
      <c r="N584" s="185" t="s">
        <v>47</v>
      </c>
      <c r="O584" s="66"/>
      <c r="P584" s="186">
        <f>O584*H584</f>
        <v>0</v>
      </c>
      <c r="Q584" s="186">
        <v>0</v>
      </c>
      <c r="R584" s="186">
        <f>Q584*H584</f>
        <v>0</v>
      </c>
      <c r="S584" s="186">
        <v>0</v>
      </c>
      <c r="T584" s="187">
        <f>S584*H584</f>
        <v>0</v>
      </c>
      <c r="U584" s="36"/>
      <c r="V584" s="36"/>
      <c r="W584" s="36"/>
      <c r="X584" s="36"/>
      <c r="Y584" s="36"/>
      <c r="Z584" s="36"/>
      <c r="AA584" s="36"/>
      <c r="AB584" s="36"/>
      <c r="AC584" s="36"/>
      <c r="AD584" s="36"/>
      <c r="AE584" s="36"/>
      <c r="AR584" s="188" t="s">
        <v>173</v>
      </c>
      <c r="AT584" s="188" t="s">
        <v>239</v>
      </c>
      <c r="AU584" s="188" t="s">
        <v>86</v>
      </c>
      <c r="AY584" s="19" t="s">
        <v>237</v>
      </c>
      <c r="BE584" s="189">
        <f>IF(N584="základní",J584,0)</f>
        <v>0</v>
      </c>
      <c r="BF584" s="189">
        <f>IF(N584="snížená",J584,0)</f>
        <v>0</v>
      </c>
      <c r="BG584" s="189">
        <f>IF(N584="zákl. přenesená",J584,0)</f>
        <v>0</v>
      </c>
      <c r="BH584" s="189">
        <f>IF(N584="sníž. přenesená",J584,0)</f>
        <v>0</v>
      </c>
      <c r="BI584" s="189">
        <f>IF(N584="nulová",J584,0)</f>
        <v>0</v>
      </c>
      <c r="BJ584" s="19" t="s">
        <v>84</v>
      </c>
      <c r="BK584" s="189">
        <f>ROUND(I584*H584,2)</f>
        <v>0</v>
      </c>
      <c r="BL584" s="19" t="s">
        <v>173</v>
      </c>
      <c r="BM584" s="188" t="s">
        <v>885</v>
      </c>
    </row>
    <row r="585" spans="1:47" s="2" customFormat="1" ht="12">
      <c r="A585" s="36"/>
      <c r="B585" s="37"/>
      <c r="C585" s="38"/>
      <c r="D585" s="190" t="s">
        <v>244</v>
      </c>
      <c r="E585" s="38"/>
      <c r="F585" s="191" t="s">
        <v>886</v>
      </c>
      <c r="G585" s="38"/>
      <c r="H585" s="38"/>
      <c r="I585" s="192"/>
      <c r="J585" s="38"/>
      <c r="K585" s="38"/>
      <c r="L585" s="41"/>
      <c r="M585" s="193"/>
      <c r="N585" s="194"/>
      <c r="O585" s="66"/>
      <c r="P585" s="66"/>
      <c r="Q585" s="66"/>
      <c r="R585" s="66"/>
      <c r="S585" s="66"/>
      <c r="T585" s="67"/>
      <c r="U585" s="36"/>
      <c r="V585" s="36"/>
      <c r="W585" s="36"/>
      <c r="X585" s="36"/>
      <c r="Y585" s="36"/>
      <c r="Z585" s="36"/>
      <c r="AA585" s="36"/>
      <c r="AB585" s="36"/>
      <c r="AC585" s="36"/>
      <c r="AD585" s="36"/>
      <c r="AE585" s="36"/>
      <c r="AT585" s="19" t="s">
        <v>244</v>
      </c>
      <c r="AU585" s="19" t="s">
        <v>86</v>
      </c>
    </row>
    <row r="586" spans="1:47" s="2" customFormat="1" ht="12">
      <c r="A586" s="36"/>
      <c r="B586" s="37"/>
      <c r="C586" s="38"/>
      <c r="D586" s="195" t="s">
        <v>246</v>
      </c>
      <c r="E586" s="38"/>
      <c r="F586" s="196" t="s">
        <v>887</v>
      </c>
      <c r="G586" s="38"/>
      <c r="H586" s="38"/>
      <c r="I586" s="192"/>
      <c r="J586" s="38"/>
      <c r="K586" s="38"/>
      <c r="L586" s="41"/>
      <c r="M586" s="193"/>
      <c r="N586" s="194"/>
      <c r="O586" s="66"/>
      <c r="P586" s="66"/>
      <c r="Q586" s="66"/>
      <c r="R586" s="66"/>
      <c r="S586" s="66"/>
      <c r="T586" s="67"/>
      <c r="U586" s="36"/>
      <c r="V586" s="36"/>
      <c r="W586" s="36"/>
      <c r="X586" s="36"/>
      <c r="Y586" s="36"/>
      <c r="Z586" s="36"/>
      <c r="AA586" s="36"/>
      <c r="AB586" s="36"/>
      <c r="AC586" s="36"/>
      <c r="AD586" s="36"/>
      <c r="AE586" s="36"/>
      <c r="AT586" s="19" t="s">
        <v>246</v>
      </c>
      <c r="AU586" s="19" t="s">
        <v>86</v>
      </c>
    </row>
    <row r="587" spans="2:51" s="13" customFormat="1" ht="12">
      <c r="B587" s="197"/>
      <c r="C587" s="198"/>
      <c r="D587" s="190" t="s">
        <v>248</v>
      </c>
      <c r="E587" s="199" t="s">
        <v>19</v>
      </c>
      <c r="F587" s="200" t="s">
        <v>145</v>
      </c>
      <c r="G587" s="198"/>
      <c r="H587" s="201">
        <v>0.926</v>
      </c>
      <c r="I587" s="202"/>
      <c r="J587" s="198"/>
      <c r="K587" s="198"/>
      <c r="L587" s="203"/>
      <c r="M587" s="204"/>
      <c r="N587" s="205"/>
      <c r="O587" s="205"/>
      <c r="P587" s="205"/>
      <c r="Q587" s="205"/>
      <c r="R587" s="205"/>
      <c r="S587" s="205"/>
      <c r="T587" s="206"/>
      <c r="AT587" s="207" t="s">
        <v>248</v>
      </c>
      <c r="AU587" s="207" t="s">
        <v>86</v>
      </c>
      <c r="AV587" s="13" t="s">
        <v>86</v>
      </c>
      <c r="AW587" s="13" t="s">
        <v>37</v>
      </c>
      <c r="AX587" s="13" t="s">
        <v>84</v>
      </c>
      <c r="AY587" s="207" t="s">
        <v>237</v>
      </c>
    </row>
    <row r="588" spans="2:63" s="12" customFormat="1" ht="22.95" customHeight="1">
      <c r="B588" s="161"/>
      <c r="C588" s="162"/>
      <c r="D588" s="163" t="s">
        <v>75</v>
      </c>
      <c r="E588" s="175" t="s">
        <v>105</v>
      </c>
      <c r="F588" s="175" t="s">
        <v>888</v>
      </c>
      <c r="G588" s="162"/>
      <c r="H588" s="162"/>
      <c r="I588" s="165"/>
      <c r="J588" s="176">
        <f>BK588</f>
        <v>0</v>
      </c>
      <c r="K588" s="162"/>
      <c r="L588" s="167"/>
      <c r="M588" s="168"/>
      <c r="N588" s="169"/>
      <c r="O588" s="169"/>
      <c r="P588" s="170">
        <f>SUM(P589:P644)</f>
        <v>0</v>
      </c>
      <c r="Q588" s="169"/>
      <c r="R588" s="170">
        <f>SUM(R589:R644)</f>
        <v>219.0667234</v>
      </c>
      <c r="S588" s="169"/>
      <c r="T588" s="171">
        <f>SUM(T589:T644)</f>
        <v>0</v>
      </c>
      <c r="AR588" s="172" t="s">
        <v>84</v>
      </c>
      <c r="AT588" s="173" t="s">
        <v>75</v>
      </c>
      <c r="AU588" s="173" t="s">
        <v>84</v>
      </c>
      <c r="AY588" s="172" t="s">
        <v>237</v>
      </c>
      <c r="BK588" s="174">
        <f>SUM(BK589:BK644)</f>
        <v>0</v>
      </c>
    </row>
    <row r="589" spans="1:65" s="2" customFormat="1" ht="16.5" customHeight="1">
      <c r="A589" s="36"/>
      <c r="B589" s="37"/>
      <c r="C589" s="177" t="s">
        <v>889</v>
      </c>
      <c r="D589" s="177" t="s">
        <v>239</v>
      </c>
      <c r="E589" s="178" t="s">
        <v>890</v>
      </c>
      <c r="F589" s="179" t="s">
        <v>891</v>
      </c>
      <c r="G589" s="180" t="s">
        <v>120</v>
      </c>
      <c r="H589" s="181">
        <v>45.994</v>
      </c>
      <c r="I589" s="182"/>
      <c r="J589" s="183">
        <f>ROUND(I589*H589,2)</f>
        <v>0</v>
      </c>
      <c r="K589" s="179" t="s">
        <v>242</v>
      </c>
      <c r="L589" s="41"/>
      <c r="M589" s="184" t="s">
        <v>19</v>
      </c>
      <c r="N589" s="185" t="s">
        <v>47</v>
      </c>
      <c r="O589" s="66"/>
      <c r="P589" s="186">
        <f>O589*H589</f>
        <v>0</v>
      </c>
      <c r="Q589" s="186">
        <v>0</v>
      </c>
      <c r="R589" s="186">
        <f>Q589*H589</f>
        <v>0</v>
      </c>
      <c r="S589" s="186">
        <v>0</v>
      </c>
      <c r="T589" s="187">
        <f>S589*H589</f>
        <v>0</v>
      </c>
      <c r="U589" s="36"/>
      <c r="V589" s="36"/>
      <c r="W589" s="36"/>
      <c r="X589" s="36"/>
      <c r="Y589" s="36"/>
      <c r="Z589" s="36"/>
      <c r="AA589" s="36"/>
      <c r="AB589" s="36"/>
      <c r="AC589" s="36"/>
      <c r="AD589" s="36"/>
      <c r="AE589" s="36"/>
      <c r="AR589" s="188" t="s">
        <v>173</v>
      </c>
      <c r="AT589" s="188" t="s">
        <v>239</v>
      </c>
      <c r="AU589" s="188" t="s">
        <v>86</v>
      </c>
      <c r="AY589" s="19" t="s">
        <v>237</v>
      </c>
      <c r="BE589" s="189">
        <f>IF(N589="základní",J589,0)</f>
        <v>0</v>
      </c>
      <c r="BF589" s="189">
        <f>IF(N589="snížená",J589,0)</f>
        <v>0</v>
      </c>
      <c r="BG589" s="189">
        <f>IF(N589="zákl. přenesená",J589,0)</f>
        <v>0</v>
      </c>
      <c r="BH589" s="189">
        <f>IF(N589="sníž. přenesená",J589,0)</f>
        <v>0</v>
      </c>
      <c r="BI589" s="189">
        <f>IF(N589="nulová",J589,0)</f>
        <v>0</v>
      </c>
      <c r="BJ589" s="19" t="s">
        <v>84</v>
      </c>
      <c r="BK589" s="189">
        <f>ROUND(I589*H589,2)</f>
        <v>0</v>
      </c>
      <c r="BL589" s="19" t="s">
        <v>173</v>
      </c>
      <c r="BM589" s="188" t="s">
        <v>892</v>
      </c>
    </row>
    <row r="590" spans="1:47" s="2" customFormat="1" ht="28.8">
      <c r="A590" s="36"/>
      <c r="B590" s="37"/>
      <c r="C590" s="38"/>
      <c r="D590" s="190" t="s">
        <v>244</v>
      </c>
      <c r="E590" s="38"/>
      <c r="F590" s="191" t="s">
        <v>893</v>
      </c>
      <c r="G590" s="38"/>
      <c r="H590" s="38"/>
      <c r="I590" s="192"/>
      <c r="J590" s="38"/>
      <c r="K590" s="38"/>
      <c r="L590" s="41"/>
      <c r="M590" s="193"/>
      <c r="N590" s="194"/>
      <c r="O590" s="66"/>
      <c r="P590" s="66"/>
      <c r="Q590" s="66"/>
      <c r="R590" s="66"/>
      <c r="S590" s="66"/>
      <c r="T590" s="67"/>
      <c r="U590" s="36"/>
      <c r="V590" s="36"/>
      <c r="W590" s="36"/>
      <c r="X590" s="36"/>
      <c r="Y590" s="36"/>
      <c r="Z590" s="36"/>
      <c r="AA590" s="36"/>
      <c r="AB590" s="36"/>
      <c r="AC590" s="36"/>
      <c r="AD590" s="36"/>
      <c r="AE590" s="36"/>
      <c r="AT590" s="19" t="s">
        <v>244</v>
      </c>
      <c r="AU590" s="19" t="s">
        <v>86</v>
      </c>
    </row>
    <row r="591" spans="1:47" s="2" customFormat="1" ht="12">
      <c r="A591" s="36"/>
      <c r="B591" s="37"/>
      <c r="C591" s="38"/>
      <c r="D591" s="195" t="s">
        <v>246</v>
      </c>
      <c r="E591" s="38"/>
      <c r="F591" s="196" t="s">
        <v>894</v>
      </c>
      <c r="G591" s="38"/>
      <c r="H591" s="38"/>
      <c r="I591" s="192"/>
      <c r="J591" s="38"/>
      <c r="K591" s="38"/>
      <c r="L591" s="41"/>
      <c r="M591" s="193"/>
      <c r="N591" s="194"/>
      <c r="O591" s="66"/>
      <c r="P591" s="66"/>
      <c r="Q591" s="66"/>
      <c r="R591" s="66"/>
      <c r="S591" s="66"/>
      <c r="T591" s="67"/>
      <c r="U591" s="36"/>
      <c r="V591" s="36"/>
      <c r="W591" s="36"/>
      <c r="X591" s="36"/>
      <c r="Y591" s="36"/>
      <c r="Z591" s="36"/>
      <c r="AA591" s="36"/>
      <c r="AB591" s="36"/>
      <c r="AC591" s="36"/>
      <c r="AD591" s="36"/>
      <c r="AE591" s="36"/>
      <c r="AT591" s="19" t="s">
        <v>246</v>
      </c>
      <c r="AU591" s="19" t="s">
        <v>86</v>
      </c>
    </row>
    <row r="592" spans="1:47" s="2" customFormat="1" ht="19.2">
      <c r="A592" s="36"/>
      <c r="B592" s="37"/>
      <c r="C592" s="38"/>
      <c r="D592" s="190" t="s">
        <v>255</v>
      </c>
      <c r="E592" s="38"/>
      <c r="F592" s="208" t="s">
        <v>895</v>
      </c>
      <c r="G592" s="38"/>
      <c r="H592" s="38"/>
      <c r="I592" s="192"/>
      <c r="J592" s="38"/>
      <c r="K592" s="38"/>
      <c r="L592" s="41"/>
      <c r="M592" s="193"/>
      <c r="N592" s="194"/>
      <c r="O592" s="66"/>
      <c r="P592" s="66"/>
      <c r="Q592" s="66"/>
      <c r="R592" s="66"/>
      <c r="S592" s="66"/>
      <c r="T592" s="67"/>
      <c r="U592" s="36"/>
      <c r="V592" s="36"/>
      <c r="W592" s="36"/>
      <c r="X592" s="36"/>
      <c r="Y592" s="36"/>
      <c r="Z592" s="36"/>
      <c r="AA592" s="36"/>
      <c r="AB592" s="36"/>
      <c r="AC592" s="36"/>
      <c r="AD592" s="36"/>
      <c r="AE592" s="36"/>
      <c r="AT592" s="19" t="s">
        <v>255</v>
      </c>
      <c r="AU592" s="19" t="s">
        <v>86</v>
      </c>
    </row>
    <row r="593" spans="2:51" s="14" customFormat="1" ht="12">
      <c r="B593" s="209"/>
      <c r="C593" s="210"/>
      <c r="D593" s="190" t="s">
        <v>248</v>
      </c>
      <c r="E593" s="211" t="s">
        <v>19</v>
      </c>
      <c r="F593" s="212" t="s">
        <v>308</v>
      </c>
      <c r="G593" s="210"/>
      <c r="H593" s="211" t="s">
        <v>19</v>
      </c>
      <c r="I593" s="213"/>
      <c r="J593" s="210"/>
      <c r="K593" s="210"/>
      <c r="L593" s="214"/>
      <c r="M593" s="215"/>
      <c r="N593" s="216"/>
      <c r="O593" s="216"/>
      <c r="P593" s="216"/>
      <c r="Q593" s="216"/>
      <c r="R593" s="216"/>
      <c r="S593" s="216"/>
      <c r="T593" s="217"/>
      <c r="AT593" s="218" t="s">
        <v>248</v>
      </c>
      <c r="AU593" s="218" t="s">
        <v>86</v>
      </c>
      <c r="AV593" s="14" t="s">
        <v>84</v>
      </c>
      <c r="AW593" s="14" t="s">
        <v>37</v>
      </c>
      <c r="AX593" s="14" t="s">
        <v>76</v>
      </c>
      <c r="AY593" s="218" t="s">
        <v>237</v>
      </c>
    </row>
    <row r="594" spans="2:51" s="14" customFormat="1" ht="12">
      <c r="B594" s="209"/>
      <c r="C594" s="210"/>
      <c r="D594" s="190" t="s">
        <v>248</v>
      </c>
      <c r="E594" s="211" t="s">
        <v>19</v>
      </c>
      <c r="F594" s="212" t="s">
        <v>896</v>
      </c>
      <c r="G594" s="210"/>
      <c r="H594" s="211" t="s">
        <v>19</v>
      </c>
      <c r="I594" s="213"/>
      <c r="J594" s="210"/>
      <c r="K594" s="210"/>
      <c r="L594" s="214"/>
      <c r="M594" s="215"/>
      <c r="N594" s="216"/>
      <c r="O594" s="216"/>
      <c r="P594" s="216"/>
      <c r="Q594" s="216"/>
      <c r="R594" s="216"/>
      <c r="S594" s="216"/>
      <c r="T594" s="217"/>
      <c r="AT594" s="218" t="s">
        <v>248</v>
      </c>
      <c r="AU594" s="218" t="s">
        <v>86</v>
      </c>
      <c r="AV594" s="14" t="s">
        <v>84</v>
      </c>
      <c r="AW594" s="14" t="s">
        <v>37</v>
      </c>
      <c r="AX594" s="14" t="s">
        <v>76</v>
      </c>
      <c r="AY594" s="218" t="s">
        <v>237</v>
      </c>
    </row>
    <row r="595" spans="2:51" s="13" customFormat="1" ht="12">
      <c r="B595" s="197"/>
      <c r="C595" s="198"/>
      <c r="D595" s="190" t="s">
        <v>248</v>
      </c>
      <c r="E595" s="199" t="s">
        <v>19</v>
      </c>
      <c r="F595" s="200" t="s">
        <v>897</v>
      </c>
      <c r="G595" s="198"/>
      <c r="H595" s="201">
        <v>17.38</v>
      </c>
      <c r="I595" s="202"/>
      <c r="J595" s="198"/>
      <c r="K595" s="198"/>
      <c r="L595" s="203"/>
      <c r="M595" s="204"/>
      <c r="N595" s="205"/>
      <c r="O595" s="205"/>
      <c r="P595" s="205"/>
      <c r="Q595" s="205"/>
      <c r="R595" s="205"/>
      <c r="S595" s="205"/>
      <c r="T595" s="206"/>
      <c r="AT595" s="207" t="s">
        <v>248</v>
      </c>
      <c r="AU595" s="207" t="s">
        <v>86</v>
      </c>
      <c r="AV595" s="13" t="s">
        <v>86</v>
      </c>
      <c r="AW595" s="13" t="s">
        <v>37</v>
      </c>
      <c r="AX595" s="13" t="s">
        <v>76</v>
      </c>
      <c r="AY595" s="207" t="s">
        <v>237</v>
      </c>
    </row>
    <row r="596" spans="2:51" s="14" customFormat="1" ht="12">
      <c r="B596" s="209"/>
      <c r="C596" s="210"/>
      <c r="D596" s="190" t="s">
        <v>248</v>
      </c>
      <c r="E596" s="211" t="s">
        <v>19</v>
      </c>
      <c r="F596" s="212" t="s">
        <v>898</v>
      </c>
      <c r="G596" s="210"/>
      <c r="H596" s="211" t="s">
        <v>19</v>
      </c>
      <c r="I596" s="213"/>
      <c r="J596" s="210"/>
      <c r="K596" s="210"/>
      <c r="L596" s="214"/>
      <c r="M596" s="215"/>
      <c r="N596" s="216"/>
      <c r="O596" s="216"/>
      <c r="P596" s="216"/>
      <c r="Q596" s="216"/>
      <c r="R596" s="216"/>
      <c r="S596" s="216"/>
      <c r="T596" s="217"/>
      <c r="AT596" s="218" t="s">
        <v>248</v>
      </c>
      <c r="AU596" s="218" t="s">
        <v>86</v>
      </c>
      <c r="AV596" s="14" t="s">
        <v>84</v>
      </c>
      <c r="AW596" s="14" t="s">
        <v>37</v>
      </c>
      <c r="AX596" s="14" t="s">
        <v>76</v>
      </c>
      <c r="AY596" s="218" t="s">
        <v>237</v>
      </c>
    </row>
    <row r="597" spans="2:51" s="13" customFormat="1" ht="12">
      <c r="B597" s="197"/>
      <c r="C597" s="198"/>
      <c r="D597" s="190" t="s">
        <v>248</v>
      </c>
      <c r="E597" s="199" t="s">
        <v>19</v>
      </c>
      <c r="F597" s="200" t="s">
        <v>899</v>
      </c>
      <c r="G597" s="198"/>
      <c r="H597" s="201">
        <v>13.564</v>
      </c>
      <c r="I597" s="202"/>
      <c r="J597" s="198"/>
      <c r="K597" s="198"/>
      <c r="L597" s="203"/>
      <c r="M597" s="204"/>
      <c r="N597" s="205"/>
      <c r="O597" s="205"/>
      <c r="P597" s="205"/>
      <c r="Q597" s="205"/>
      <c r="R597" s="205"/>
      <c r="S597" s="205"/>
      <c r="T597" s="206"/>
      <c r="AT597" s="207" t="s">
        <v>248</v>
      </c>
      <c r="AU597" s="207" t="s">
        <v>86</v>
      </c>
      <c r="AV597" s="13" t="s">
        <v>86</v>
      </c>
      <c r="AW597" s="13" t="s">
        <v>37</v>
      </c>
      <c r="AX597" s="13" t="s">
        <v>76</v>
      </c>
      <c r="AY597" s="207" t="s">
        <v>237</v>
      </c>
    </row>
    <row r="598" spans="2:51" s="14" customFormat="1" ht="12">
      <c r="B598" s="209"/>
      <c r="C598" s="210"/>
      <c r="D598" s="190" t="s">
        <v>248</v>
      </c>
      <c r="E598" s="211" t="s">
        <v>19</v>
      </c>
      <c r="F598" s="212" t="s">
        <v>900</v>
      </c>
      <c r="G598" s="210"/>
      <c r="H598" s="211" t="s">
        <v>19</v>
      </c>
      <c r="I598" s="213"/>
      <c r="J598" s="210"/>
      <c r="K598" s="210"/>
      <c r="L598" s="214"/>
      <c r="M598" s="215"/>
      <c r="N598" s="216"/>
      <c r="O598" s="216"/>
      <c r="P598" s="216"/>
      <c r="Q598" s="216"/>
      <c r="R598" s="216"/>
      <c r="S598" s="216"/>
      <c r="T598" s="217"/>
      <c r="AT598" s="218" t="s">
        <v>248</v>
      </c>
      <c r="AU598" s="218" t="s">
        <v>86</v>
      </c>
      <c r="AV598" s="14" t="s">
        <v>84</v>
      </c>
      <c r="AW598" s="14" t="s">
        <v>37</v>
      </c>
      <c r="AX598" s="14" t="s">
        <v>76</v>
      </c>
      <c r="AY598" s="218" t="s">
        <v>237</v>
      </c>
    </row>
    <row r="599" spans="2:51" s="13" customFormat="1" ht="12">
      <c r="B599" s="197"/>
      <c r="C599" s="198"/>
      <c r="D599" s="190" t="s">
        <v>248</v>
      </c>
      <c r="E599" s="199" t="s">
        <v>19</v>
      </c>
      <c r="F599" s="200" t="s">
        <v>901</v>
      </c>
      <c r="G599" s="198"/>
      <c r="H599" s="201">
        <v>15.05</v>
      </c>
      <c r="I599" s="202"/>
      <c r="J599" s="198"/>
      <c r="K599" s="198"/>
      <c r="L599" s="203"/>
      <c r="M599" s="204"/>
      <c r="N599" s="205"/>
      <c r="O599" s="205"/>
      <c r="P599" s="205"/>
      <c r="Q599" s="205"/>
      <c r="R599" s="205"/>
      <c r="S599" s="205"/>
      <c r="T599" s="206"/>
      <c r="AT599" s="207" t="s">
        <v>248</v>
      </c>
      <c r="AU599" s="207" t="s">
        <v>86</v>
      </c>
      <c r="AV599" s="13" t="s">
        <v>86</v>
      </c>
      <c r="AW599" s="13" t="s">
        <v>37</v>
      </c>
      <c r="AX599" s="13" t="s">
        <v>76</v>
      </c>
      <c r="AY599" s="207" t="s">
        <v>237</v>
      </c>
    </row>
    <row r="600" spans="2:51" s="16" customFormat="1" ht="12">
      <c r="B600" s="230"/>
      <c r="C600" s="231"/>
      <c r="D600" s="190" t="s">
        <v>248</v>
      </c>
      <c r="E600" s="232" t="s">
        <v>19</v>
      </c>
      <c r="F600" s="233" t="s">
        <v>376</v>
      </c>
      <c r="G600" s="231"/>
      <c r="H600" s="234">
        <v>45.994</v>
      </c>
      <c r="I600" s="235"/>
      <c r="J600" s="231"/>
      <c r="K600" s="231"/>
      <c r="L600" s="236"/>
      <c r="M600" s="237"/>
      <c r="N600" s="238"/>
      <c r="O600" s="238"/>
      <c r="P600" s="238"/>
      <c r="Q600" s="238"/>
      <c r="R600" s="238"/>
      <c r="S600" s="238"/>
      <c r="T600" s="239"/>
      <c r="AT600" s="240" t="s">
        <v>248</v>
      </c>
      <c r="AU600" s="240" t="s">
        <v>86</v>
      </c>
      <c r="AV600" s="16" t="s">
        <v>173</v>
      </c>
      <c r="AW600" s="16" t="s">
        <v>37</v>
      </c>
      <c r="AX600" s="16" t="s">
        <v>84</v>
      </c>
      <c r="AY600" s="240" t="s">
        <v>237</v>
      </c>
    </row>
    <row r="601" spans="1:65" s="2" customFormat="1" ht="16.5" customHeight="1">
      <c r="A601" s="36"/>
      <c r="B601" s="37"/>
      <c r="C601" s="177" t="s">
        <v>902</v>
      </c>
      <c r="D601" s="177" t="s">
        <v>239</v>
      </c>
      <c r="E601" s="178" t="s">
        <v>903</v>
      </c>
      <c r="F601" s="179" t="s">
        <v>904</v>
      </c>
      <c r="G601" s="180" t="s">
        <v>92</v>
      </c>
      <c r="H601" s="181">
        <v>31.195</v>
      </c>
      <c r="I601" s="182"/>
      <c r="J601" s="183">
        <f>ROUND(I601*H601,2)</f>
        <v>0</v>
      </c>
      <c r="K601" s="179" t="s">
        <v>242</v>
      </c>
      <c r="L601" s="41"/>
      <c r="M601" s="184" t="s">
        <v>19</v>
      </c>
      <c r="N601" s="185" t="s">
        <v>47</v>
      </c>
      <c r="O601" s="66"/>
      <c r="P601" s="186">
        <f>O601*H601</f>
        <v>0</v>
      </c>
      <c r="Q601" s="186">
        <v>0.00726</v>
      </c>
      <c r="R601" s="186">
        <f>Q601*H601</f>
        <v>0.2264757</v>
      </c>
      <c r="S601" s="186">
        <v>0</v>
      </c>
      <c r="T601" s="187">
        <f>S601*H601</f>
        <v>0</v>
      </c>
      <c r="U601" s="36"/>
      <c r="V601" s="36"/>
      <c r="W601" s="36"/>
      <c r="X601" s="36"/>
      <c r="Y601" s="36"/>
      <c r="Z601" s="36"/>
      <c r="AA601" s="36"/>
      <c r="AB601" s="36"/>
      <c r="AC601" s="36"/>
      <c r="AD601" s="36"/>
      <c r="AE601" s="36"/>
      <c r="AR601" s="188" t="s">
        <v>173</v>
      </c>
      <c r="AT601" s="188" t="s">
        <v>239</v>
      </c>
      <c r="AU601" s="188" t="s">
        <v>86</v>
      </c>
      <c r="AY601" s="19" t="s">
        <v>237</v>
      </c>
      <c r="BE601" s="189">
        <f>IF(N601="základní",J601,0)</f>
        <v>0</v>
      </c>
      <c r="BF601" s="189">
        <f>IF(N601="snížená",J601,0)</f>
        <v>0</v>
      </c>
      <c r="BG601" s="189">
        <f>IF(N601="zákl. přenesená",J601,0)</f>
        <v>0</v>
      </c>
      <c r="BH601" s="189">
        <f>IF(N601="sníž. přenesená",J601,0)</f>
        <v>0</v>
      </c>
      <c r="BI601" s="189">
        <f>IF(N601="nulová",J601,0)</f>
        <v>0</v>
      </c>
      <c r="BJ601" s="19" t="s">
        <v>84</v>
      </c>
      <c r="BK601" s="189">
        <f>ROUND(I601*H601,2)</f>
        <v>0</v>
      </c>
      <c r="BL601" s="19" t="s">
        <v>173</v>
      </c>
      <c r="BM601" s="188" t="s">
        <v>905</v>
      </c>
    </row>
    <row r="602" spans="1:47" s="2" customFormat="1" ht="28.8">
      <c r="A602" s="36"/>
      <c r="B602" s="37"/>
      <c r="C602" s="38"/>
      <c r="D602" s="190" t="s">
        <v>244</v>
      </c>
      <c r="E602" s="38"/>
      <c r="F602" s="191" t="s">
        <v>906</v>
      </c>
      <c r="G602" s="38"/>
      <c r="H602" s="38"/>
      <c r="I602" s="192"/>
      <c r="J602" s="38"/>
      <c r="K602" s="38"/>
      <c r="L602" s="41"/>
      <c r="M602" s="193"/>
      <c r="N602" s="194"/>
      <c r="O602" s="66"/>
      <c r="P602" s="66"/>
      <c r="Q602" s="66"/>
      <c r="R602" s="66"/>
      <c r="S602" s="66"/>
      <c r="T602" s="67"/>
      <c r="U602" s="36"/>
      <c r="V602" s="36"/>
      <c r="W602" s="36"/>
      <c r="X602" s="36"/>
      <c r="Y602" s="36"/>
      <c r="Z602" s="36"/>
      <c r="AA602" s="36"/>
      <c r="AB602" s="36"/>
      <c r="AC602" s="36"/>
      <c r="AD602" s="36"/>
      <c r="AE602" s="36"/>
      <c r="AT602" s="19" t="s">
        <v>244</v>
      </c>
      <c r="AU602" s="19" t="s">
        <v>86</v>
      </c>
    </row>
    <row r="603" spans="1:47" s="2" customFormat="1" ht="12">
      <c r="A603" s="36"/>
      <c r="B603" s="37"/>
      <c r="C603" s="38"/>
      <c r="D603" s="195" t="s">
        <v>246</v>
      </c>
      <c r="E603" s="38"/>
      <c r="F603" s="196" t="s">
        <v>907</v>
      </c>
      <c r="G603" s="38"/>
      <c r="H603" s="38"/>
      <c r="I603" s="192"/>
      <c r="J603" s="38"/>
      <c r="K603" s="38"/>
      <c r="L603" s="41"/>
      <c r="M603" s="193"/>
      <c r="N603" s="194"/>
      <c r="O603" s="66"/>
      <c r="P603" s="66"/>
      <c r="Q603" s="66"/>
      <c r="R603" s="66"/>
      <c r="S603" s="66"/>
      <c r="T603" s="67"/>
      <c r="U603" s="36"/>
      <c r="V603" s="36"/>
      <c r="W603" s="36"/>
      <c r="X603" s="36"/>
      <c r="Y603" s="36"/>
      <c r="Z603" s="36"/>
      <c r="AA603" s="36"/>
      <c r="AB603" s="36"/>
      <c r="AC603" s="36"/>
      <c r="AD603" s="36"/>
      <c r="AE603" s="36"/>
      <c r="AT603" s="19" t="s">
        <v>246</v>
      </c>
      <c r="AU603" s="19" t="s">
        <v>86</v>
      </c>
    </row>
    <row r="604" spans="2:51" s="14" customFormat="1" ht="12">
      <c r="B604" s="209"/>
      <c r="C604" s="210"/>
      <c r="D604" s="190" t="s">
        <v>248</v>
      </c>
      <c r="E604" s="211" t="s">
        <v>19</v>
      </c>
      <c r="F604" s="212" t="s">
        <v>308</v>
      </c>
      <c r="G604" s="210"/>
      <c r="H604" s="211" t="s">
        <v>19</v>
      </c>
      <c r="I604" s="213"/>
      <c r="J604" s="210"/>
      <c r="K604" s="210"/>
      <c r="L604" s="214"/>
      <c r="M604" s="215"/>
      <c r="N604" s="216"/>
      <c r="O604" s="216"/>
      <c r="P604" s="216"/>
      <c r="Q604" s="216"/>
      <c r="R604" s="216"/>
      <c r="S604" s="216"/>
      <c r="T604" s="217"/>
      <c r="AT604" s="218" t="s">
        <v>248</v>
      </c>
      <c r="AU604" s="218" t="s">
        <v>86</v>
      </c>
      <c r="AV604" s="14" t="s">
        <v>84</v>
      </c>
      <c r="AW604" s="14" t="s">
        <v>37</v>
      </c>
      <c r="AX604" s="14" t="s">
        <v>76</v>
      </c>
      <c r="AY604" s="218" t="s">
        <v>237</v>
      </c>
    </row>
    <row r="605" spans="2:51" s="14" customFormat="1" ht="12">
      <c r="B605" s="209"/>
      <c r="C605" s="210"/>
      <c r="D605" s="190" t="s">
        <v>248</v>
      </c>
      <c r="E605" s="211" t="s">
        <v>19</v>
      </c>
      <c r="F605" s="212" t="s">
        <v>908</v>
      </c>
      <c r="G605" s="210"/>
      <c r="H605" s="211" t="s">
        <v>19</v>
      </c>
      <c r="I605" s="213"/>
      <c r="J605" s="210"/>
      <c r="K605" s="210"/>
      <c r="L605" s="214"/>
      <c r="M605" s="215"/>
      <c r="N605" s="216"/>
      <c r="O605" s="216"/>
      <c r="P605" s="216"/>
      <c r="Q605" s="216"/>
      <c r="R605" s="216"/>
      <c r="S605" s="216"/>
      <c r="T605" s="217"/>
      <c r="AT605" s="218" t="s">
        <v>248</v>
      </c>
      <c r="AU605" s="218" t="s">
        <v>86</v>
      </c>
      <c r="AV605" s="14" t="s">
        <v>84</v>
      </c>
      <c r="AW605" s="14" t="s">
        <v>37</v>
      </c>
      <c r="AX605" s="14" t="s">
        <v>76</v>
      </c>
      <c r="AY605" s="218" t="s">
        <v>237</v>
      </c>
    </row>
    <row r="606" spans="2:51" s="13" customFormat="1" ht="12">
      <c r="B606" s="197"/>
      <c r="C606" s="198"/>
      <c r="D606" s="190" t="s">
        <v>248</v>
      </c>
      <c r="E606" s="199" t="s">
        <v>19</v>
      </c>
      <c r="F606" s="200" t="s">
        <v>909</v>
      </c>
      <c r="G606" s="198"/>
      <c r="H606" s="201">
        <v>8.16</v>
      </c>
      <c r="I606" s="202"/>
      <c r="J606" s="198"/>
      <c r="K606" s="198"/>
      <c r="L606" s="203"/>
      <c r="M606" s="204"/>
      <c r="N606" s="205"/>
      <c r="O606" s="205"/>
      <c r="P606" s="205"/>
      <c r="Q606" s="205"/>
      <c r="R606" s="205"/>
      <c r="S606" s="205"/>
      <c r="T606" s="206"/>
      <c r="AT606" s="207" t="s">
        <v>248</v>
      </c>
      <c r="AU606" s="207" t="s">
        <v>86</v>
      </c>
      <c r="AV606" s="13" t="s">
        <v>86</v>
      </c>
      <c r="AW606" s="13" t="s">
        <v>37</v>
      </c>
      <c r="AX606" s="13" t="s">
        <v>76</v>
      </c>
      <c r="AY606" s="207" t="s">
        <v>237</v>
      </c>
    </row>
    <row r="607" spans="2:51" s="14" customFormat="1" ht="12">
      <c r="B607" s="209"/>
      <c r="C607" s="210"/>
      <c r="D607" s="190" t="s">
        <v>248</v>
      </c>
      <c r="E607" s="211" t="s">
        <v>19</v>
      </c>
      <c r="F607" s="212" t="s">
        <v>896</v>
      </c>
      <c r="G607" s="210"/>
      <c r="H607" s="211" t="s">
        <v>19</v>
      </c>
      <c r="I607" s="213"/>
      <c r="J607" s="210"/>
      <c r="K607" s="210"/>
      <c r="L607" s="214"/>
      <c r="M607" s="215"/>
      <c r="N607" s="216"/>
      <c r="O607" s="216"/>
      <c r="P607" s="216"/>
      <c r="Q607" s="216"/>
      <c r="R607" s="216"/>
      <c r="S607" s="216"/>
      <c r="T607" s="217"/>
      <c r="AT607" s="218" t="s">
        <v>248</v>
      </c>
      <c r="AU607" s="218" t="s">
        <v>86</v>
      </c>
      <c r="AV607" s="14" t="s">
        <v>84</v>
      </c>
      <c r="AW607" s="14" t="s">
        <v>37</v>
      </c>
      <c r="AX607" s="14" t="s">
        <v>76</v>
      </c>
      <c r="AY607" s="218" t="s">
        <v>237</v>
      </c>
    </row>
    <row r="608" spans="2:51" s="13" customFormat="1" ht="12">
      <c r="B608" s="197"/>
      <c r="C608" s="198"/>
      <c r="D608" s="190" t="s">
        <v>248</v>
      </c>
      <c r="E608" s="199" t="s">
        <v>19</v>
      </c>
      <c r="F608" s="200" t="s">
        <v>910</v>
      </c>
      <c r="G608" s="198"/>
      <c r="H608" s="201">
        <v>8.415</v>
      </c>
      <c r="I608" s="202"/>
      <c r="J608" s="198"/>
      <c r="K608" s="198"/>
      <c r="L608" s="203"/>
      <c r="M608" s="204"/>
      <c r="N608" s="205"/>
      <c r="O608" s="205"/>
      <c r="P608" s="205"/>
      <c r="Q608" s="205"/>
      <c r="R608" s="205"/>
      <c r="S608" s="205"/>
      <c r="T608" s="206"/>
      <c r="AT608" s="207" t="s">
        <v>248</v>
      </c>
      <c r="AU608" s="207" t="s">
        <v>86</v>
      </c>
      <c r="AV608" s="13" t="s">
        <v>86</v>
      </c>
      <c r="AW608" s="13" t="s">
        <v>37</v>
      </c>
      <c r="AX608" s="13" t="s">
        <v>76</v>
      </c>
      <c r="AY608" s="207" t="s">
        <v>237</v>
      </c>
    </row>
    <row r="609" spans="2:51" s="14" customFormat="1" ht="12">
      <c r="B609" s="209"/>
      <c r="C609" s="210"/>
      <c r="D609" s="190" t="s">
        <v>248</v>
      </c>
      <c r="E609" s="211" t="s">
        <v>19</v>
      </c>
      <c r="F609" s="212" t="s">
        <v>898</v>
      </c>
      <c r="G609" s="210"/>
      <c r="H609" s="211" t="s">
        <v>19</v>
      </c>
      <c r="I609" s="213"/>
      <c r="J609" s="210"/>
      <c r="K609" s="210"/>
      <c r="L609" s="214"/>
      <c r="M609" s="215"/>
      <c r="N609" s="216"/>
      <c r="O609" s="216"/>
      <c r="P609" s="216"/>
      <c r="Q609" s="216"/>
      <c r="R609" s="216"/>
      <c r="S609" s="216"/>
      <c r="T609" s="217"/>
      <c r="AT609" s="218" t="s">
        <v>248</v>
      </c>
      <c r="AU609" s="218" t="s">
        <v>86</v>
      </c>
      <c r="AV609" s="14" t="s">
        <v>84</v>
      </c>
      <c r="AW609" s="14" t="s">
        <v>37</v>
      </c>
      <c r="AX609" s="14" t="s">
        <v>76</v>
      </c>
      <c r="AY609" s="218" t="s">
        <v>237</v>
      </c>
    </row>
    <row r="610" spans="2:51" s="13" customFormat="1" ht="12">
      <c r="B610" s="197"/>
      <c r="C610" s="198"/>
      <c r="D610" s="190" t="s">
        <v>248</v>
      </c>
      <c r="E610" s="199" t="s">
        <v>19</v>
      </c>
      <c r="F610" s="200" t="s">
        <v>911</v>
      </c>
      <c r="G610" s="198"/>
      <c r="H610" s="201">
        <v>7.055</v>
      </c>
      <c r="I610" s="202"/>
      <c r="J610" s="198"/>
      <c r="K610" s="198"/>
      <c r="L610" s="203"/>
      <c r="M610" s="204"/>
      <c r="N610" s="205"/>
      <c r="O610" s="205"/>
      <c r="P610" s="205"/>
      <c r="Q610" s="205"/>
      <c r="R610" s="205"/>
      <c r="S610" s="205"/>
      <c r="T610" s="206"/>
      <c r="AT610" s="207" t="s">
        <v>248</v>
      </c>
      <c r="AU610" s="207" t="s">
        <v>86</v>
      </c>
      <c r="AV610" s="13" t="s">
        <v>86</v>
      </c>
      <c r="AW610" s="13" t="s">
        <v>37</v>
      </c>
      <c r="AX610" s="13" t="s">
        <v>76</v>
      </c>
      <c r="AY610" s="207" t="s">
        <v>237</v>
      </c>
    </row>
    <row r="611" spans="2:51" s="14" customFormat="1" ht="12">
      <c r="B611" s="209"/>
      <c r="C611" s="210"/>
      <c r="D611" s="190" t="s">
        <v>248</v>
      </c>
      <c r="E611" s="211" t="s">
        <v>19</v>
      </c>
      <c r="F611" s="212" t="s">
        <v>900</v>
      </c>
      <c r="G611" s="210"/>
      <c r="H611" s="211" t="s">
        <v>19</v>
      </c>
      <c r="I611" s="213"/>
      <c r="J611" s="210"/>
      <c r="K611" s="210"/>
      <c r="L611" s="214"/>
      <c r="M611" s="215"/>
      <c r="N611" s="216"/>
      <c r="O611" s="216"/>
      <c r="P611" s="216"/>
      <c r="Q611" s="216"/>
      <c r="R611" s="216"/>
      <c r="S611" s="216"/>
      <c r="T611" s="217"/>
      <c r="AT611" s="218" t="s">
        <v>248</v>
      </c>
      <c r="AU611" s="218" t="s">
        <v>86</v>
      </c>
      <c r="AV611" s="14" t="s">
        <v>84</v>
      </c>
      <c r="AW611" s="14" t="s">
        <v>37</v>
      </c>
      <c r="AX611" s="14" t="s">
        <v>76</v>
      </c>
      <c r="AY611" s="218" t="s">
        <v>237</v>
      </c>
    </row>
    <row r="612" spans="2:51" s="13" customFormat="1" ht="12">
      <c r="B612" s="197"/>
      <c r="C612" s="198"/>
      <c r="D612" s="190" t="s">
        <v>248</v>
      </c>
      <c r="E612" s="199" t="s">
        <v>19</v>
      </c>
      <c r="F612" s="200" t="s">
        <v>912</v>
      </c>
      <c r="G612" s="198"/>
      <c r="H612" s="201">
        <v>7.565</v>
      </c>
      <c r="I612" s="202"/>
      <c r="J612" s="198"/>
      <c r="K612" s="198"/>
      <c r="L612" s="203"/>
      <c r="M612" s="204"/>
      <c r="N612" s="205"/>
      <c r="O612" s="205"/>
      <c r="P612" s="205"/>
      <c r="Q612" s="205"/>
      <c r="R612" s="205"/>
      <c r="S612" s="205"/>
      <c r="T612" s="206"/>
      <c r="AT612" s="207" t="s">
        <v>248</v>
      </c>
      <c r="AU612" s="207" t="s">
        <v>86</v>
      </c>
      <c r="AV612" s="13" t="s">
        <v>86</v>
      </c>
      <c r="AW612" s="13" t="s">
        <v>37</v>
      </c>
      <c r="AX612" s="13" t="s">
        <v>76</v>
      </c>
      <c r="AY612" s="207" t="s">
        <v>237</v>
      </c>
    </row>
    <row r="613" spans="2:51" s="16" customFormat="1" ht="12">
      <c r="B613" s="230"/>
      <c r="C613" s="231"/>
      <c r="D613" s="190" t="s">
        <v>248</v>
      </c>
      <c r="E613" s="232" t="s">
        <v>179</v>
      </c>
      <c r="F613" s="233" t="s">
        <v>376</v>
      </c>
      <c r="G613" s="231"/>
      <c r="H613" s="234">
        <v>31.195</v>
      </c>
      <c r="I613" s="235"/>
      <c r="J613" s="231"/>
      <c r="K613" s="231"/>
      <c r="L613" s="236"/>
      <c r="M613" s="237"/>
      <c r="N613" s="238"/>
      <c r="O613" s="238"/>
      <c r="P613" s="238"/>
      <c r="Q613" s="238"/>
      <c r="R613" s="238"/>
      <c r="S613" s="238"/>
      <c r="T613" s="239"/>
      <c r="AT613" s="240" t="s">
        <v>248</v>
      </c>
      <c r="AU613" s="240" t="s">
        <v>86</v>
      </c>
      <c r="AV613" s="16" t="s">
        <v>173</v>
      </c>
      <c r="AW613" s="16" t="s">
        <v>37</v>
      </c>
      <c r="AX613" s="16" t="s">
        <v>84</v>
      </c>
      <c r="AY613" s="240" t="s">
        <v>237</v>
      </c>
    </row>
    <row r="614" spans="1:65" s="2" customFormat="1" ht="16.5" customHeight="1">
      <c r="A614" s="36"/>
      <c r="B614" s="37"/>
      <c r="C614" s="177" t="s">
        <v>913</v>
      </c>
      <c r="D614" s="177" t="s">
        <v>239</v>
      </c>
      <c r="E614" s="178" t="s">
        <v>914</v>
      </c>
      <c r="F614" s="179" t="s">
        <v>915</v>
      </c>
      <c r="G614" s="180" t="s">
        <v>92</v>
      </c>
      <c r="H614" s="181">
        <v>31.195</v>
      </c>
      <c r="I614" s="182"/>
      <c r="J614" s="183">
        <f>ROUND(I614*H614,2)</f>
        <v>0</v>
      </c>
      <c r="K614" s="179" t="s">
        <v>242</v>
      </c>
      <c r="L614" s="41"/>
      <c r="M614" s="184" t="s">
        <v>19</v>
      </c>
      <c r="N614" s="185" t="s">
        <v>47</v>
      </c>
      <c r="O614" s="66"/>
      <c r="P614" s="186">
        <f>O614*H614</f>
        <v>0</v>
      </c>
      <c r="Q614" s="186">
        <v>0.00086</v>
      </c>
      <c r="R614" s="186">
        <f>Q614*H614</f>
        <v>0.0268277</v>
      </c>
      <c r="S614" s="186">
        <v>0</v>
      </c>
      <c r="T614" s="187">
        <f>S614*H614</f>
        <v>0</v>
      </c>
      <c r="U614" s="36"/>
      <c r="V614" s="36"/>
      <c r="W614" s="36"/>
      <c r="X614" s="36"/>
      <c r="Y614" s="36"/>
      <c r="Z614" s="36"/>
      <c r="AA614" s="36"/>
      <c r="AB614" s="36"/>
      <c r="AC614" s="36"/>
      <c r="AD614" s="36"/>
      <c r="AE614" s="36"/>
      <c r="AR614" s="188" t="s">
        <v>173</v>
      </c>
      <c r="AT614" s="188" t="s">
        <v>239</v>
      </c>
      <c r="AU614" s="188" t="s">
        <v>86</v>
      </c>
      <c r="AY614" s="19" t="s">
        <v>237</v>
      </c>
      <c r="BE614" s="189">
        <f>IF(N614="základní",J614,0)</f>
        <v>0</v>
      </c>
      <c r="BF614" s="189">
        <f>IF(N614="snížená",J614,0)</f>
        <v>0</v>
      </c>
      <c r="BG614" s="189">
        <f>IF(N614="zákl. přenesená",J614,0)</f>
        <v>0</v>
      </c>
      <c r="BH614" s="189">
        <f>IF(N614="sníž. přenesená",J614,0)</f>
        <v>0</v>
      </c>
      <c r="BI614" s="189">
        <f>IF(N614="nulová",J614,0)</f>
        <v>0</v>
      </c>
      <c r="BJ614" s="19" t="s">
        <v>84</v>
      </c>
      <c r="BK614" s="189">
        <f>ROUND(I614*H614,2)</f>
        <v>0</v>
      </c>
      <c r="BL614" s="19" t="s">
        <v>173</v>
      </c>
      <c r="BM614" s="188" t="s">
        <v>916</v>
      </c>
    </row>
    <row r="615" spans="1:47" s="2" customFormat="1" ht="28.8">
      <c r="A615" s="36"/>
      <c r="B615" s="37"/>
      <c r="C615" s="38"/>
      <c r="D615" s="190" t="s">
        <v>244</v>
      </c>
      <c r="E615" s="38"/>
      <c r="F615" s="191" t="s">
        <v>917</v>
      </c>
      <c r="G615" s="38"/>
      <c r="H615" s="38"/>
      <c r="I615" s="192"/>
      <c r="J615" s="38"/>
      <c r="K615" s="38"/>
      <c r="L615" s="41"/>
      <c r="M615" s="193"/>
      <c r="N615" s="194"/>
      <c r="O615" s="66"/>
      <c r="P615" s="66"/>
      <c r="Q615" s="66"/>
      <c r="R615" s="66"/>
      <c r="S615" s="66"/>
      <c r="T615" s="67"/>
      <c r="U615" s="36"/>
      <c r="V615" s="36"/>
      <c r="W615" s="36"/>
      <c r="X615" s="36"/>
      <c r="Y615" s="36"/>
      <c r="Z615" s="36"/>
      <c r="AA615" s="36"/>
      <c r="AB615" s="36"/>
      <c r="AC615" s="36"/>
      <c r="AD615" s="36"/>
      <c r="AE615" s="36"/>
      <c r="AT615" s="19" t="s">
        <v>244</v>
      </c>
      <c r="AU615" s="19" t="s">
        <v>86</v>
      </c>
    </row>
    <row r="616" spans="1:47" s="2" customFormat="1" ht="12">
      <c r="A616" s="36"/>
      <c r="B616" s="37"/>
      <c r="C616" s="38"/>
      <c r="D616" s="195" t="s">
        <v>246</v>
      </c>
      <c r="E616" s="38"/>
      <c r="F616" s="196" t="s">
        <v>918</v>
      </c>
      <c r="G616" s="38"/>
      <c r="H616" s="38"/>
      <c r="I616" s="192"/>
      <c r="J616" s="38"/>
      <c r="K616" s="38"/>
      <c r="L616" s="41"/>
      <c r="M616" s="193"/>
      <c r="N616" s="194"/>
      <c r="O616" s="66"/>
      <c r="P616" s="66"/>
      <c r="Q616" s="66"/>
      <c r="R616" s="66"/>
      <c r="S616" s="66"/>
      <c r="T616" s="67"/>
      <c r="U616" s="36"/>
      <c r="V616" s="36"/>
      <c r="W616" s="36"/>
      <c r="X616" s="36"/>
      <c r="Y616" s="36"/>
      <c r="Z616" s="36"/>
      <c r="AA616" s="36"/>
      <c r="AB616" s="36"/>
      <c r="AC616" s="36"/>
      <c r="AD616" s="36"/>
      <c r="AE616" s="36"/>
      <c r="AT616" s="19" t="s">
        <v>246</v>
      </c>
      <c r="AU616" s="19" t="s">
        <v>86</v>
      </c>
    </row>
    <row r="617" spans="2:51" s="13" customFormat="1" ht="12">
      <c r="B617" s="197"/>
      <c r="C617" s="198"/>
      <c r="D617" s="190" t="s">
        <v>248</v>
      </c>
      <c r="E617" s="199" t="s">
        <v>19</v>
      </c>
      <c r="F617" s="200" t="s">
        <v>179</v>
      </c>
      <c r="G617" s="198"/>
      <c r="H617" s="201">
        <v>31.195</v>
      </c>
      <c r="I617" s="202"/>
      <c r="J617" s="198"/>
      <c r="K617" s="198"/>
      <c r="L617" s="203"/>
      <c r="M617" s="204"/>
      <c r="N617" s="205"/>
      <c r="O617" s="205"/>
      <c r="P617" s="205"/>
      <c r="Q617" s="205"/>
      <c r="R617" s="205"/>
      <c r="S617" s="205"/>
      <c r="T617" s="206"/>
      <c r="AT617" s="207" t="s">
        <v>248</v>
      </c>
      <c r="AU617" s="207" t="s">
        <v>86</v>
      </c>
      <c r="AV617" s="13" t="s">
        <v>86</v>
      </c>
      <c r="AW617" s="13" t="s">
        <v>37</v>
      </c>
      <c r="AX617" s="13" t="s">
        <v>84</v>
      </c>
      <c r="AY617" s="207" t="s">
        <v>237</v>
      </c>
    </row>
    <row r="618" spans="1:65" s="2" customFormat="1" ht="16.5" customHeight="1">
      <c r="A618" s="36"/>
      <c r="B618" s="37"/>
      <c r="C618" s="177" t="s">
        <v>919</v>
      </c>
      <c r="D618" s="177" t="s">
        <v>239</v>
      </c>
      <c r="E618" s="178" t="s">
        <v>920</v>
      </c>
      <c r="F618" s="179" t="s">
        <v>921</v>
      </c>
      <c r="G618" s="180" t="s">
        <v>120</v>
      </c>
      <c r="H618" s="181">
        <v>60</v>
      </c>
      <c r="I618" s="182"/>
      <c r="J618" s="183">
        <f>ROUND(I618*H618,2)</f>
        <v>0</v>
      </c>
      <c r="K618" s="179" t="s">
        <v>242</v>
      </c>
      <c r="L618" s="41"/>
      <c r="M618" s="184" t="s">
        <v>19</v>
      </c>
      <c r="N618" s="185" t="s">
        <v>47</v>
      </c>
      <c r="O618" s="66"/>
      <c r="P618" s="186">
        <f>O618*H618</f>
        <v>0</v>
      </c>
      <c r="Q618" s="186">
        <v>2.29124</v>
      </c>
      <c r="R618" s="186">
        <f>Q618*H618</f>
        <v>137.4744</v>
      </c>
      <c r="S618" s="186">
        <v>0</v>
      </c>
      <c r="T618" s="187">
        <f>S618*H618</f>
        <v>0</v>
      </c>
      <c r="U618" s="36"/>
      <c r="V618" s="36"/>
      <c r="W618" s="36"/>
      <c r="X618" s="36"/>
      <c r="Y618" s="36"/>
      <c r="Z618" s="36"/>
      <c r="AA618" s="36"/>
      <c r="AB618" s="36"/>
      <c r="AC618" s="36"/>
      <c r="AD618" s="36"/>
      <c r="AE618" s="36"/>
      <c r="AR618" s="188" t="s">
        <v>173</v>
      </c>
      <c r="AT618" s="188" t="s">
        <v>239</v>
      </c>
      <c r="AU618" s="188" t="s">
        <v>86</v>
      </c>
      <c r="AY618" s="19" t="s">
        <v>237</v>
      </c>
      <c r="BE618" s="189">
        <f>IF(N618="základní",J618,0)</f>
        <v>0</v>
      </c>
      <c r="BF618" s="189">
        <f>IF(N618="snížená",J618,0)</f>
        <v>0</v>
      </c>
      <c r="BG618" s="189">
        <f>IF(N618="zákl. přenesená",J618,0)</f>
        <v>0</v>
      </c>
      <c r="BH618" s="189">
        <f>IF(N618="sníž. přenesená",J618,0)</f>
        <v>0</v>
      </c>
      <c r="BI618" s="189">
        <f>IF(N618="nulová",J618,0)</f>
        <v>0</v>
      </c>
      <c r="BJ618" s="19" t="s">
        <v>84</v>
      </c>
      <c r="BK618" s="189">
        <f>ROUND(I618*H618,2)</f>
        <v>0</v>
      </c>
      <c r="BL618" s="19" t="s">
        <v>173</v>
      </c>
      <c r="BM618" s="188" t="s">
        <v>922</v>
      </c>
    </row>
    <row r="619" spans="1:47" s="2" customFormat="1" ht="12">
      <c r="A619" s="36"/>
      <c r="B619" s="37"/>
      <c r="C619" s="38"/>
      <c r="D619" s="190" t="s">
        <v>244</v>
      </c>
      <c r="E619" s="38"/>
      <c r="F619" s="191" t="s">
        <v>923</v>
      </c>
      <c r="G619" s="38"/>
      <c r="H619" s="38"/>
      <c r="I619" s="192"/>
      <c r="J619" s="38"/>
      <c r="K619" s="38"/>
      <c r="L619" s="41"/>
      <c r="M619" s="193"/>
      <c r="N619" s="194"/>
      <c r="O619" s="66"/>
      <c r="P619" s="66"/>
      <c r="Q619" s="66"/>
      <c r="R619" s="66"/>
      <c r="S619" s="66"/>
      <c r="T619" s="67"/>
      <c r="U619" s="36"/>
      <c r="V619" s="36"/>
      <c r="W619" s="36"/>
      <c r="X619" s="36"/>
      <c r="Y619" s="36"/>
      <c r="Z619" s="36"/>
      <c r="AA619" s="36"/>
      <c r="AB619" s="36"/>
      <c r="AC619" s="36"/>
      <c r="AD619" s="36"/>
      <c r="AE619" s="36"/>
      <c r="AT619" s="19" t="s">
        <v>244</v>
      </c>
      <c r="AU619" s="19" t="s">
        <v>86</v>
      </c>
    </row>
    <row r="620" spans="1:47" s="2" customFormat="1" ht="12">
      <c r="A620" s="36"/>
      <c r="B620" s="37"/>
      <c r="C620" s="38"/>
      <c r="D620" s="195" t="s">
        <v>246</v>
      </c>
      <c r="E620" s="38"/>
      <c r="F620" s="196" t="s">
        <v>924</v>
      </c>
      <c r="G620" s="38"/>
      <c r="H620" s="38"/>
      <c r="I620" s="192"/>
      <c r="J620" s="38"/>
      <c r="K620" s="38"/>
      <c r="L620" s="41"/>
      <c r="M620" s="193"/>
      <c r="N620" s="194"/>
      <c r="O620" s="66"/>
      <c r="P620" s="66"/>
      <c r="Q620" s="66"/>
      <c r="R620" s="66"/>
      <c r="S620" s="66"/>
      <c r="T620" s="67"/>
      <c r="U620" s="36"/>
      <c r="V620" s="36"/>
      <c r="W620" s="36"/>
      <c r="X620" s="36"/>
      <c r="Y620" s="36"/>
      <c r="Z620" s="36"/>
      <c r="AA620" s="36"/>
      <c r="AB620" s="36"/>
      <c r="AC620" s="36"/>
      <c r="AD620" s="36"/>
      <c r="AE620" s="36"/>
      <c r="AT620" s="19" t="s">
        <v>246</v>
      </c>
      <c r="AU620" s="19" t="s">
        <v>86</v>
      </c>
    </row>
    <row r="621" spans="1:47" s="2" customFormat="1" ht="86.4">
      <c r="A621" s="36"/>
      <c r="B621" s="37"/>
      <c r="C621" s="38"/>
      <c r="D621" s="190" t="s">
        <v>255</v>
      </c>
      <c r="E621" s="38"/>
      <c r="F621" s="208" t="s">
        <v>925</v>
      </c>
      <c r="G621" s="38"/>
      <c r="H621" s="38"/>
      <c r="I621" s="192"/>
      <c r="J621" s="38"/>
      <c r="K621" s="38"/>
      <c r="L621" s="41"/>
      <c r="M621" s="193"/>
      <c r="N621" s="194"/>
      <c r="O621" s="66"/>
      <c r="P621" s="66"/>
      <c r="Q621" s="66"/>
      <c r="R621" s="66"/>
      <c r="S621" s="66"/>
      <c r="T621" s="67"/>
      <c r="U621" s="36"/>
      <c r="V621" s="36"/>
      <c r="W621" s="36"/>
      <c r="X621" s="36"/>
      <c r="Y621" s="36"/>
      <c r="Z621" s="36"/>
      <c r="AA621" s="36"/>
      <c r="AB621" s="36"/>
      <c r="AC621" s="36"/>
      <c r="AD621" s="36"/>
      <c r="AE621" s="36"/>
      <c r="AT621" s="19" t="s">
        <v>255</v>
      </c>
      <c r="AU621" s="19" t="s">
        <v>86</v>
      </c>
    </row>
    <row r="622" spans="2:51" s="14" customFormat="1" ht="12">
      <c r="B622" s="209"/>
      <c r="C622" s="210"/>
      <c r="D622" s="190" t="s">
        <v>248</v>
      </c>
      <c r="E622" s="211" t="s">
        <v>19</v>
      </c>
      <c r="F622" s="212" t="s">
        <v>308</v>
      </c>
      <c r="G622" s="210"/>
      <c r="H622" s="211" t="s">
        <v>19</v>
      </c>
      <c r="I622" s="213"/>
      <c r="J622" s="210"/>
      <c r="K622" s="210"/>
      <c r="L622" s="214"/>
      <c r="M622" s="215"/>
      <c r="N622" s="216"/>
      <c r="O622" s="216"/>
      <c r="P622" s="216"/>
      <c r="Q622" s="216"/>
      <c r="R622" s="216"/>
      <c r="S622" s="216"/>
      <c r="T622" s="217"/>
      <c r="AT622" s="218" t="s">
        <v>248</v>
      </c>
      <c r="AU622" s="218" t="s">
        <v>86</v>
      </c>
      <c r="AV622" s="14" t="s">
        <v>84</v>
      </c>
      <c r="AW622" s="14" t="s">
        <v>37</v>
      </c>
      <c r="AX622" s="14" t="s">
        <v>76</v>
      </c>
      <c r="AY622" s="218" t="s">
        <v>237</v>
      </c>
    </row>
    <row r="623" spans="2:51" s="13" customFormat="1" ht="12">
      <c r="B623" s="197"/>
      <c r="C623" s="198"/>
      <c r="D623" s="190" t="s">
        <v>248</v>
      </c>
      <c r="E623" s="199" t="s">
        <v>19</v>
      </c>
      <c r="F623" s="200" t="s">
        <v>926</v>
      </c>
      <c r="G623" s="198"/>
      <c r="H623" s="201">
        <v>2.25</v>
      </c>
      <c r="I623" s="202"/>
      <c r="J623" s="198"/>
      <c r="K623" s="198"/>
      <c r="L623" s="203"/>
      <c r="M623" s="204"/>
      <c r="N623" s="205"/>
      <c r="O623" s="205"/>
      <c r="P623" s="205"/>
      <c r="Q623" s="205"/>
      <c r="R623" s="205"/>
      <c r="S623" s="205"/>
      <c r="T623" s="206"/>
      <c r="AT623" s="207" t="s">
        <v>248</v>
      </c>
      <c r="AU623" s="207" t="s">
        <v>86</v>
      </c>
      <c r="AV623" s="13" t="s">
        <v>86</v>
      </c>
      <c r="AW623" s="13" t="s">
        <v>37</v>
      </c>
      <c r="AX623" s="13" t="s">
        <v>76</v>
      </c>
      <c r="AY623" s="207" t="s">
        <v>237</v>
      </c>
    </row>
    <row r="624" spans="2:51" s="13" customFormat="1" ht="12">
      <c r="B624" s="197"/>
      <c r="C624" s="198"/>
      <c r="D624" s="190" t="s">
        <v>248</v>
      </c>
      <c r="E624" s="199" t="s">
        <v>19</v>
      </c>
      <c r="F624" s="200" t="s">
        <v>927</v>
      </c>
      <c r="G624" s="198"/>
      <c r="H624" s="201">
        <v>22.5</v>
      </c>
      <c r="I624" s="202"/>
      <c r="J624" s="198"/>
      <c r="K624" s="198"/>
      <c r="L624" s="203"/>
      <c r="M624" s="204"/>
      <c r="N624" s="205"/>
      <c r="O624" s="205"/>
      <c r="P624" s="205"/>
      <c r="Q624" s="205"/>
      <c r="R624" s="205"/>
      <c r="S624" s="205"/>
      <c r="T624" s="206"/>
      <c r="AT624" s="207" t="s">
        <v>248</v>
      </c>
      <c r="AU624" s="207" t="s">
        <v>86</v>
      </c>
      <c r="AV624" s="13" t="s">
        <v>86</v>
      </c>
      <c r="AW624" s="13" t="s">
        <v>37</v>
      </c>
      <c r="AX624" s="13" t="s">
        <v>76</v>
      </c>
      <c r="AY624" s="207" t="s">
        <v>237</v>
      </c>
    </row>
    <row r="625" spans="2:51" s="13" customFormat="1" ht="12">
      <c r="B625" s="197"/>
      <c r="C625" s="198"/>
      <c r="D625" s="190" t="s">
        <v>248</v>
      </c>
      <c r="E625" s="199" t="s">
        <v>19</v>
      </c>
      <c r="F625" s="200" t="s">
        <v>928</v>
      </c>
      <c r="G625" s="198"/>
      <c r="H625" s="201">
        <v>2.25</v>
      </c>
      <c r="I625" s="202"/>
      <c r="J625" s="198"/>
      <c r="K625" s="198"/>
      <c r="L625" s="203"/>
      <c r="M625" s="204"/>
      <c r="N625" s="205"/>
      <c r="O625" s="205"/>
      <c r="P625" s="205"/>
      <c r="Q625" s="205"/>
      <c r="R625" s="205"/>
      <c r="S625" s="205"/>
      <c r="T625" s="206"/>
      <c r="AT625" s="207" t="s">
        <v>248</v>
      </c>
      <c r="AU625" s="207" t="s">
        <v>86</v>
      </c>
      <c r="AV625" s="13" t="s">
        <v>86</v>
      </c>
      <c r="AW625" s="13" t="s">
        <v>37</v>
      </c>
      <c r="AX625" s="13" t="s">
        <v>76</v>
      </c>
      <c r="AY625" s="207" t="s">
        <v>237</v>
      </c>
    </row>
    <row r="626" spans="2:51" s="13" customFormat="1" ht="12">
      <c r="B626" s="197"/>
      <c r="C626" s="198"/>
      <c r="D626" s="190" t="s">
        <v>248</v>
      </c>
      <c r="E626" s="199" t="s">
        <v>19</v>
      </c>
      <c r="F626" s="200" t="s">
        <v>929</v>
      </c>
      <c r="G626" s="198"/>
      <c r="H626" s="201">
        <v>30</v>
      </c>
      <c r="I626" s="202"/>
      <c r="J626" s="198"/>
      <c r="K626" s="198"/>
      <c r="L626" s="203"/>
      <c r="M626" s="204"/>
      <c r="N626" s="205"/>
      <c r="O626" s="205"/>
      <c r="P626" s="205"/>
      <c r="Q626" s="205"/>
      <c r="R626" s="205"/>
      <c r="S626" s="205"/>
      <c r="T626" s="206"/>
      <c r="AT626" s="207" t="s">
        <v>248</v>
      </c>
      <c r="AU626" s="207" t="s">
        <v>86</v>
      </c>
      <c r="AV626" s="13" t="s">
        <v>86</v>
      </c>
      <c r="AW626" s="13" t="s">
        <v>37</v>
      </c>
      <c r="AX626" s="13" t="s">
        <v>76</v>
      </c>
      <c r="AY626" s="207" t="s">
        <v>237</v>
      </c>
    </row>
    <row r="627" spans="2:51" s="13" customFormat="1" ht="12">
      <c r="B627" s="197"/>
      <c r="C627" s="198"/>
      <c r="D627" s="190" t="s">
        <v>248</v>
      </c>
      <c r="E627" s="199" t="s">
        <v>19</v>
      </c>
      <c r="F627" s="200" t="s">
        <v>930</v>
      </c>
      <c r="G627" s="198"/>
      <c r="H627" s="201">
        <v>3</v>
      </c>
      <c r="I627" s="202"/>
      <c r="J627" s="198"/>
      <c r="K627" s="198"/>
      <c r="L627" s="203"/>
      <c r="M627" s="204"/>
      <c r="N627" s="205"/>
      <c r="O627" s="205"/>
      <c r="P627" s="205"/>
      <c r="Q627" s="205"/>
      <c r="R627" s="205"/>
      <c r="S627" s="205"/>
      <c r="T627" s="206"/>
      <c r="AT627" s="207" t="s">
        <v>248</v>
      </c>
      <c r="AU627" s="207" t="s">
        <v>86</v>
      </c>
      <c r="AV627" s="13" t="s">
        <v>86</v>
      </c>
      <c r="AW627" s="13" t="s">
        <v>37</v>
      </c>
      <c r="AX627" s="13" t="s">
        <v>76</v>
      </c>
      <c r="AY627" s="207" t="s">
        <v>237</v>
      </c>
    </row>
    <row r="628" spans="2:51" s="16" customFormat="1" ht="12">
      <c r="B628" s="230"/>
      <c r="C628" s="231"/>
      <c r="D628" s="190" t="s">
        <v>248</v>
      </c>
      <c r="E628" s="232" t="s">
        <v>19</v>
      </c>
      <c r="F628" s="233" t="s">
        <v>376</v>
      </c>
      <c r="G628" s="231"/>
      <c r="H628" s="234">
        <v>60</v>
      </c>
      <c r="I628" s="235"/>
      <c r="J628" s="231"/>
      <c r="K628" s="231"/>
      <c r="L628" s="236"/>
      <c r="M628" s="237"/>
      <c r="N628" s="238"/>
      <c r="O628" s="238"/>
      <c r="P628" s="238"/>
      <c r="Q628" s="238"/>
      <c r="R628" s="238"/>
      <c r="S628" s="238"/>
      <c r="T628" s="239"/>
      <c r="AT628" s="240" t="s">
        <v>248</v>
      </c>
      <c r="AU628" s="240" t="s">
        <v>86</v>
      </c>
      <c r="AV628" s="16" t="s">
        <v>173</v>
      </c>
      <c r="AW628" s="16" t="s">
        <v>37</v>
      </c>
      <c r="AX628" s="16" t="s">
        <v>84</v>
      </c>
      <c r="AY628" s="240" t="s">
        <v>237</v>
      </c>
    </row>
    <row r="629" spans="1:65" s="2" customFormat="1" ht="16.5" customHeight="1">
      <c r="A629" s="36"/>
      <c r="B629" s="37"/>
      <c r="C629" s="177" t="s">
        <v>931</v>
      </c>
      <c r="D629" s="177" t="s">
        <v>239</v>
      </c>
      <c r="E629" s="178" t="s">
        <v>932</v>
      </c>
      <c r="F629" s="179" t="s">
        <v>933</v>
      </c>
      <c r="G629" s="180" t="s">
        <v>120</v>
      </c>
      <c r="H629" s="181">
        <v>16</v>
      </c>
      <c r="I629" s="182"/>
      <c r="J629" s="183">
        <f>ROUND(I629*H629,2)</f>
        <v>0</v>
      </c>
      <c r="K629" s="179" t="s">
        <v>19</v>
      </c>
      <c r="L629" s="41"/>
      <c r="M629" s="184" t="s">
        <v>19</v>
      </c>
      <c r="N629" s="185" t="s">
        <v>47</v>
      </c>
      <c r="O629" s="66"/>
      <c r="P629" s="186">
        <f>O629*H629</f>
        <v>0</v>
      </c>
      <c r="Q629" s="186">
        <v>2.29124</v>
      </c>
      <c r="R629" s="186">
        <f>Q629*H629</f>
        <v>36.65984</v>
      </c>
      <c r="S629" s="186">
        <v>0</v>
      </c>
      <c r="T629" s="187">
        <f>S629*H629</f>
        <v>0</v>
      </c>
      <c r="U629" s="36"/>
      <c r="V629" s="36"/>
      <c r="W629" s="36"/>
      <c r="X629" s="36"/>
      <c r="Y629" s="36"/>
      <c r="Z629" s="36"/>
      <c r="AA629" s="36"/>
      <c r="AB629" s="36"/>
      <c r="AC629" s="36"/>
      <c r="AD629" s="36"/>
      <c r="AE629" s="36"/>
      <c r="AR629" s="188" t="s">
        <v>173</v>
      </c>
      <c r="AT629" s="188" t="s">
        <v>239</v>
      </c>
      <c r="AU629" s="188" t="s">
        <v>86</v>
      </c>
      <c r="AY629" s="19" t="s">
        <v>237</v>
      </c>
      <c r="BE629" s="189">
        <f>IF(N629="základní",J629,0)</f>
        <v>0</v>
      </c>
      <c r="BF629" s="189">
        <f>IF(N629="snížená",J629,0)</f>
        <v>0</v>
      </c>
      <c r="BG629" s="189">
        <f>IF(N629="zákl. přenesená",J629,0)</f>
        <v>0</v>
      </c>
      <c r="BH629" s="189">
        <f>IF(N629="sníž. přenesená",J629,0)</f>
        <v>0</v>
      </c>
      <c r="BI629" s="189">
        <f>IF(N629="nulová",J629,0)</f>
        <v>0</v>
      </c>
      <c r="BJ629" s="19" t="s">
        <v>84</v>
      </c>
      <c r="BK629" s="189">
        <f>ROUND(I629*H629,2)</f>
        <v>0</v>
      </c>
      <c r="BL629" s="19" t="s">
        <v>173</v>
      </c>
      <c r="BM629" s="188" t="s">
        <v>934</v>
      </c>
    </row>
    <row r="630" spans="1:47" s="2" customFormat="1" ht="12">
      <c r="A630" s="36"/>
      <c r="B630" s="37"/>
      <c r="C630" s="38"/>
      <c r="D630" s="190" t="s">
        <v>244</v>
      </c>
      <c r="E630" s="38"/>
      <c r="F630" s="191" t="s">
        <v>923</v>
      </c>
      <c r="G630" s="38"/>
      <c r="H630" s="38"/>
      <c r="I630" s="192"/>
      <c r="J630" s="38"/>
      <c r="K630" s="38"/>
      <c r="L630" s="41"/>
      <c r="M630" s="193"/>
      <c r="N630" s="194"/>
      <c r="O630" s="66"/>
      <c r="P630" s="66"/>
      <c r="Q630" s="66"/>
      <c r="R630" s="66"/>
      <c r="S630" s="66"/>
      <c r="T630" s="67"/>
      <c r="U630" s="36"/>
      <c r="V630" s="36"/>
      <c r="W630" s="36"/>
      <c r="X630" s="36"/>
      <c r="Y630" s="36"/>
      <c r="Z630" s="36"/>
      <c r="AA630" s="36"/>
      <c r="AB630" s="36"/>
      <c r="AC630" s="36"/>
      <c r="AD630" s="36"/>
      <c r="AE630" s="36"/>
      <c r="AT630" s="19" t="s">
        <v>244</v>
      </c>
      <c r="AU630" s="19" t="s">
        <v>86</v>
      </c>
    </row>
    <row r="631" spans="1:47" s="2" customFormat="1" ht="96">
      <c r="A631" s="36"/>
      <c r="B631" s="37"/>
      <c r="C631" s="38"/>
      <c r="D631" s="190" t="s">
        <v>255</v>
      </c>
      <c r="E631" s="38"/>
      <c r="F631" s="208" t="s">
        <v>935</v>
      </c>
      <c r="G631" s="38"/>
      <c r="H631" s="38"/>
      <c r="I631" s="192"/>
      <c r="J631" s="38"/>
      <c r="K631" s="38"/>
      <c r="L631" s="41"/>
      <c r="M631" s="193"/>
      <c r="N631" s="194"/>
      <c r="O631" s="66"/>
      <c r="P631" s="66"/>
      <c r="Q631" s="66"/>
      <c r="R631" s="66"/>
      <c r="S631" s="66"/>
      <c r="T631" s="67"/>
      <c r="U631" s="36"/>
      <c r="V631" s="36"/>
      <c r="W631" s="36"/>
      <c r="X631" s="36"/>
      <c r="Y631" s="36"/>
      <c r="Z631" s="36"/>
      <c r="AA631" s="36"/>
      <c r="AB631" s="36"/>
      <c r="AC631" s="36"/>
      <c r="AD631" s="36"/>
      <c r="AE631" s="36"/>
      <c r="AT631" s="19" t="s">
        <v>255</v>
      </c>
      <c r="AU631" s="19" t="s">
        <v>86</v>
      </c>
    </row>
    <row r="632" spans="2:51" s="14" customFormat="1" ht="12">
      <c r="B632" s="209"/>
      <c r="C632" s="210"/>
      <c r="D632" s="190" t="s">
        <v>248</v>
      </c>
      <c r="E632" s="211" t="s">
        <v>19</v>
      </c>
      <c r="F632" s="212" t="s">
        <v>308</v>
      </c>
      <c r="G632" s="210"/>
      <c r="H632" s="211" t="s">
        <v>19</v>
      </c>
      <c r="I632" s="213"/>
      <c r="J632" s="210"/>
      <c r="K632" s="210"/>
      <c r="L632" s="214"/>
      <c r="M632" s="215"/>
      <c r="N632" s="216"/>
      <c r="O632" s="216"/>
      <c r="P632" s="216"/>
      <c r="Q632" s="216"/>
      <c r="R632" s="216"/>
      <c r="S632" s="216"/>
      <c r="T632" s="217"/>
      <c r="AT632" s="218" t="s">
        <v>248</v>
      </c>
      <c r="AU632" s="218" t="s">
        <v>86</v>
      </c>
      <c r="AV632" s="14" t="s">
        <v>84</v>
      </c>
      <c r="AW632" s="14" t="s">
        <v>37</v>
      </c>
      <c r="AX632" s="14" t="s">
        <v>76</v>
      </c>
      <c r="AY632" s="218" t="s">
        <v>237</v>
      </c>
    </row>
    <row r="633" spans="2:51" s="13" customFormat="1" ht="12">
      <c r="B633" s="197"/>
      <c r="C633" s="198"/>
      <c r="D633" s="190" t="s">
        <v>248</v>
      </c>
      <c r="E633" s="199" t="s">
        <v>19</v>
      </c>
      <c r="F633" s="200" t="s">
        <v>936</v>
      </c>
      <c r="G633" s="198"/>
      <c r="H633" s="201">
        <v>2</v>
      </c>
      <c r="I633" s="202"/>
      <c r="J633" s="198"/>
      <c r="K633" s="198"/>
      <c r="L633" s="203"/>
      <c r="M633" s="204"/>
      <c r="N633" s="205"/>
      <c r="O633" s="205"/>
      <c r="P633" s="205"/>
      <c r="Q633" s="205"/>
      <c r="R633" s="205"/>
      <c r="S633" s="205"/>
      <c r="T633" s="206"/>
      <c r="AT633" s="207" t="s">
        <v>248</v>
      </c>
      <c r="AU633" s="207" t="s">
        <v>86</v>
      </c>
      <c r="AV633" s="13" t="s">
        <v>86</v>
      </c>
      <c r="AW633" s="13" t="s">
        <v>37</v>
      </c>
      <c r="AX633" s="13" t="s">
        <v>76</v>
      </c>
      <c r="AY633" s="207" t="s">
        <v>237</v>
      </c>
    </row>
    <row r="634" spans="2:51" s="13" customFormat="1" ht="12">
      <c r="B634" s="197"/>
      <c r="C634" s="198"/>
      <c r="D634" s="190" t="s">
        <v>248</v>
      </c>
      <c r="E634" s="199" t="s">
        <v>19</v>
      </c>
      <c r="F634" s="200" t="s">
        <v>937</v>
      </c>
      <c r="G634" s="198"/>
      <c r="H634" s="201">
        <v>6</v>
      </c>
      <c r="I634" s="202"/>
      <c r="J634" s="198"/>
      <c r="K634" s="198"/>
      <c r="L634" s="203"/>
      <c r="M634" s="204"/>
      <c r="N634" s="205"/>
      <c r="O634" s="205"/>
      <c r="P634" s="205"/>
      <c r="Q634" s="205"/>
      <c r="R634" s="205"/>
      <c r="S634" s="205"/>
      <c r="T634" s="206"/>
      <c r="AT634" s="207" t="s">
        <v>248</v>
      </c>
      <c r="AU634" s="207" t="s">
        <v>86</v>
      </c>
      <c r="AV634" s="13" t="s">
        <v>86</v>
      </c>
      <c r="AW634" s="13" t="s">
        <v>37</v>
      </c>
      <c r="AX634" s="13" t="s">
        <v>76</v>
      </c>
      <c r="AY634" s="207" t="s">
        <v>237</v>
      </c>
    </row>
    <row r="635" spans="2:51" s="13" customFormat="1" ht="12">
      <c r="B635" s="197"/>
      <c r="C635" s="198"/>
      <c r="D635" s="190" t="s">
        <v>248</v>
      </c>
      <c r="E635" s="199" t="s">
        <v>19</v>
      </c>
      <c r="F635" s="200" t="s">
        <v>938</v>
      </c>
      <c r="G635" s="198"/>
      <c r="H635" s="201">
        <v>8</v>
      </c>
      <c r="I635" s="202"/>
      <c r="J635" s="198"/>
      <c r="K635" s="198"/>
      <c r="L635" s="203"/>
      <c r="M635" s="204"/>
      <c r="N635" s="205"/>
      <c r="O635" s="205"/>
      <c r="P635" s="205"/>
      <c r="Q635" s="205"/>
      <c r="R635" s="205"/>
      <c r="S635" s="205"/>
      <c r="T635" s="206"/>
      <c r="AT635" s="207" t="s">
        <v>248</v>
      </c>
      <c r="AU635" s="207" t="s">
        <v>86</v>
      </c>
      <c r="AV635" s="13" t="s">
        <v>86</v>
      </c>
      <c r="AW635" s="13" t="s">
        <v>37</v>
      </c>
      <c r="AX635" s="13" t="s">
        <v>76</v>
      </c>
      <c r="AY635" s="207" t="s">
        <v>237</v>
      </c>
    </row>
    <row r="636" spans="2:51" s="16" customFormat="1" ht="12">
      <c r="B636" s="230"/>
      <c r="C636" s="231"/>
      <c r="D636" s="190" t="s">
        <v>248</v>
      </c>
      <c r="E636" s="232" t="s">
        <v>19</v>
      </c>
      <c r="F636" s="233" t="s">
        <v>376</v>
      </c>
      <c r="G636" s="231"/>
      <c r="H636" s="234">
        <v>16</v>
      </c>
      <c r="I636" s="235"/>
      <c r="J636" s="231"/>
      <c r="K636" s="231"/>
      <c r="L636" s="236"/>
      <c r="M636" s="237"/>
      <c r="N636" s="238"/>
      <c r="O636" s="238"/>
      <c r="P636" s="238"/>
      <c r="Q636" s="238"/>
      <c r="R636" s="238"/>
      <c r="S636" s="238"/>
      <c r="T636" s="239"/>
      <c r="AT636" s="240" t="s">
        <v>248</v>
      </c>
      <c r="AU636" s="240" t="s">
        <v>86</v>
      </c>
      <c r="AV636" s="16" t="s">
        <v>173</v>
      </c>
      <c r="AW636" s="16" t="s">
        <v>37</v>
      </c>
      <c r="AX636" s="16" t="s">
        <v>84</v>
      </c>
      <c r="AY636" s="240" t="s">
        <v>237</v>
      </c>
    </row>
    <row r="637" spans="1:65" s="2" customFormat="1" ht="21.75" customHeight="1">
      <c r="A637" s="36"/>
      <c r="B637" s="37"/>
      <c r="C637" s="177" t="s">
        <v>939</v>
      </c>
      <c r="D637" s="177" t="s">
        <v>239</v>
      </c>
      <c r="E637" s="178" t="s">
        <v>940</v>
      </c>
      <c r="F637" s="179" t="s">
        <v>941</v>
      </c>
      <c r="G637" s="180" t="s">
        <v>120</v>
      </c>
      <c r="H637" s="181">
        <v>19.5</v>
      </c>
      <c r="I637" s="182"/>
      <c r="J637" s="183">
        <f>ROUND(I637*H637,2)</f>
        <v>0</v>
      </c>
      <c r="K637" s="179" t="s">
        <v>19</v>
      </c>
      <c r="L637" s="41"/>
      <c r="M637" s="184" t="s">
        <v>19</v>
      </c>
      <c r="N637" s="185" t="s">
        <v>47</v>
      </c>
      <c r="O637" s="66"/>
      <c r="P637" s="186">
        <f>O637*H637</f>
        <v>0</v>
      </c>
      <c r="Q637" s="186">
        <v>2.29124</v>
      </c>
      <c r="R637" s="186">
        <f>Q637*H637</f>
        <v>44.67918</v>
      </c>
      <c r="S637" s="186">
        <v>0</v>
      </c>
      <c r="T637" s="187">
        <f>S637*H637</f>
        <v>0</v>
      </c>
      <c r="U637" s="36"/>
      <c r="V637" s="36"/>
      <c r="W637" s="36"/>
      <c r="X637" s="36"/>
      <c r="Y637" s="36"/>
      <c r="Z637" s="36"/>
      <c r="AA637" s="36"/>
      <c r="AB637" s="36"/>
      <c r="AC637" s="36"/>
      <c r="AD637" s="36"/>
      <c r="AE637" s="36"/>
      <c r="AR637" s="188" t="s">
        <v>173</v>
      </c>
      <c r="AT637" s="188" t="s">
        <v>239</v>
      </c>
      <c r="AU637" s="188" t="s">
        <v>86</v>
      </c>
      <c r="AY637" s="19" t="s">
        <v>237</v>
      </c>
      <c r="BE637" s="189">
        <f>IF(N637="základní",J637,0)</f>
        <v>0</v>
      </c>
      <c r="BF637" s="189">
        <f>IF(N637="snížená",J637,0)</f>
        <v>0</v>
      </c>
      <c r="BG637" s="189">
        <f>IF(N637="zákl. přenesená",J637,0)</f>
        <v>0</v>
      </c>
      <c r="BH637" s="189">
        <f>IF(N637="sníž. přenesená",J637,0)</f>
        <v>0</v>
      </c>
      <c r="BI637" s="189">
        <f>IF(N637="nulová",J637,0)</f>
        <v>0</v>
      </c>
      <c r="BJ637" s="19" t="s">
        <v>84</v>
      </c>
      <c r="BK637" s="189">
        <f>ROUND(I637*H637,2)</f>
        <v>0</v>
      </c>
      <c r="BL637" s="19" t="s">
        <v>173</v>
      </c>
      <c r="BM637" s="188" t="s">
        <v>942</v>
      </c>
    </row>
    <row r="638" spans="1:47" s="2" customFormat="1" ht="12">
      <c r="A638" s="36"/>
      <c r="B638" s="37"/>
      <c r="C638" s="38"/>
      <c r="D638" s="190" t="s">
        <v>244</v>
      </c>
      <c r="E638" s="38"/>
      <c r="F638" s="191" t="s">
        <v>923</v>
      </c>
      <c r="G638" s="38"/>
      <c r="H638" s="38"/>
      <c r="I638" s="192"/>
      <c r="J638" s="38"/>
      <c r="K638" s="38"/>
      <c r="L638" s="41"/>
      <c r="M638" s="193"/>
      <c r="N638" s="194"/>
      <c r="O638" s="66"/>
      <c r="P638" s="66"/>
      <c r="Q638" s="66"/>
      <c r="R638" s="66"/>
      <c r="S638" s="66"/>
      <c r="T638" s="67"/>
      <c r="U638" s="36"/>
      <c r="V638" s="36"/>
      <c r="W638" s="36"/>
      <c r="X638" s="36"/>
      <c r="Y638" s="36"/>
      <c r="Z638" s="36"/>
      <c r="AA638" s="36"/>
      <c r="AB638" s="36"/>
      <c r="AC638" s="36"/>
      <c r="AD638" s="36"/>
      <c r="AE638" s="36"/>
      <c r="AT638" s="19" t="s">
        <v>244</v>
      </c>
      <c r="AU638" s="19" t="s">
        <v>86</v>
      </c>
    </row>
    <row r="639" spans="1:47" s="2" customFormat="1" ht="86.4">
      <c r="A639" s="36"/>
      <c r="B639" s="37"/>
      <c r="C639" s="38"/>
      <c r="D639" s="190" t="s">
        <v>255</v>
      </c>
      <c r="E639" s="38"/>
      <c r="F639" s="208" t="s">
        <v>943</v>
      </c>
      <c r="G639" s="38"/>
      <c r="H639" s="38"/>
      <c r="I639" s="192"/>
      <c r="J639" s="38"/>
      <c r="K639" s="38"/>
      <c r="L639" s="41"/>
      <c r="M639" s="193"/>
      <c r="N639" s="194"/>
      <c r="O639" s="66"/>
      <c r="P639" s="66"/>
      <c r="Q639" s="66"/>
      <c r="R639" s="66"/>
      <c r="S639" s="66"/>
      <c r="T639" s="67"/>
      <c r="U639" s="36"/>
      <c r="V639" s="36"/>
      <c r="W639" s="36"/>
      <c r="X639" s="36"/>
      <c r="Y639" s="36"/>
      <c r="Z639" s="36"/>
      <c r="AA639" s="36"/>
      <c r="AB639" s="36"/>
      <c r="AC639" s="36"/>
      <c r="AD639" s="36"/>
      <c r="AE639" s="36"/>
      <c r="AT639" s="19" t="s">
        <v>255</v>
      </c>
      <c r="AU639" s="19" t="s">
        <v>86</v>
      </c>
    </row>
    <row r="640" spans="2:51" s="14" customFormat="1" ht="12">
      <c r="B640" s="209"/>
      <c r="C640" s="210"/>
      <c r="D640" s="190" t="s">
        <v>248</v>
      </c>
      <c r="E640" s="211" t="s">
        <v>19</v>
      </c>
      <c r="F640" s="212" t="s">
        <v>308</v>
      </c>
      <c r="G640" s="210"/>
      <c r="H640" s="211" t="s">
        <v>19</v>
      </c>
      <c r="I640" s="213"/>
      <c r="J640" s="210"/>
      <c r="K640" s="210"/>
      <c r="L640" s="214"/>
      <c r="M640" s="215"/>
      <c r="N640" s="216"/>
      <c r="O640" s="216"/>
      <c r="P640" s="216"/>
      <c r="Q640" s="216"/>
      <c r="R640" s="216"/>
      <c r="S640" s="216"/>
      <c r="T640" s="217"/>
      <c r="AT640" s="218" t="s">
        <v>248</v>
      </c>
      <c r="AU640" s="218" t="s">
        <v>86</v>
      </c>
      <c r="AV640" s="14" t="s">
        <v>84</v>
      </c>
      <c r="AW640" s="14" t="s">
        <v>37</v>
      </c>
      <c r="AX640" s="14" t="s">
        <v>76</v>
      </c>
      <c r="AY640" s="218" t="s">
        <v>237</v>
      </c>
    </row>
    <row r="641" spans="2:51" s="13" customFormat="1" ht="12">
      <c r="B641" s="197"/>
      <c r="C641" s="198"/>
      <c r="D641" s="190" t="s">
        <v>248</v>
      </c>
      <c r="E641" s="199" t="s">
        <v>19</v>
      </c>
      <c r="F641" s="200" t="s">
        <v>944</v>
      </c>
      <c r="G641" s="198"/>
      <c r="H641" s="201">
        <v>6.75</v>
      </c>
      <c r="I641" s="202"/>
      <c r="J641" s="198"/>
      <c r="K641" s="198"/>
      <c r="L641" s="203"/>
      <c r="M641" s="204"/>
      <c r="N641" s="205"/>
      <c r="O641" s="205"/>
      <c r="P641" s="205"/>
      <c r="Q641" s="205"/>
      <c r="R641" s="205"/>
      <c r="S641" s="205"/>
      <c r="T641" s="206"/>
      <c r="AT641" s="207" t="s">
        <v>248</v>
      </c>
      <c r="AU641" s="207" t="s">
        <v>86</v>
      </c>
      <c r="AV641" s="13" t="s">
        <v>86</v>
      </c>
      <c r="AW641" s="13" t="s">
        <v>37</v>
      </c>
      <c r="AX641" s="13" t="s">
        <v>76</v>
      </c>
      <c r="AY641" s="207" t="s">
        <v>237</v>
      </c>
    </row>
    <row r="642" spans="2:51" s="13" customFormat="1" ht="12">
      <c r="B642" s="197"/>
      <c r="C642" s="198"/>
      <c r="D642" s="190" t="s">
        <v>248</v>
      </c>
      <c r="E642" s="199" t="s">
        <v>19</v>
      </c>
      <c r="F642" s="200" t="s">
        <v>945</v>
      </c>
      <c r="G642" s="198"/>
      <c r="H642" s="201">
        <v>6</v>
      </c>
      <c r="I642" s="202"/>
      <c r="J642" s="198"/>
      <c r="K642" s="198"/>
      <c r="L642" s="203"/>
      <c r="M642" s="204"/>
      <c r="N642" s="205"/>
      <c r="O642" s="205"/>
      <c r="P642" s="205"/>
      <c r="Q642" s="205"/>
      <c r="R642" s="205"/>
      <c r="S642" s="205"/>
      <c r="T642" s="206"/>
      <c r="AT642" s="207" t="s">
        <v>248</v>
      </c>
      <c r="AU642" s="207" t="s">
        <v>86</v>
      </c>
      <c r="AV642" s="13" t="s">
        <v>86</v>
      </c>
      <c r="AW642" s="13" t="s">
        <v>37</v>
      </c>
      <c r="AX642" s="13" t="s">
        <v>76</v>
      </c>
      <c r="AY642" s="207" t="s">
        <v>237</v>
      </c>
    </row>
    <row r="643" spans="2:51" s="13" customFormat="1" ht="12">
      <c r="B643" s="197"/>
      <c r="C643" s="198"/>
      <c r="D643" s="190" t="s">
        <v>248</v>
      </c>
      <c r="E643" s="199" t="s">
        <v>19</v>
      </c>
      <c r="F643" s="200" t="s">
        <v>946</v>
      </c>
      <c r="G643" s="198"/>
      <c r="H643" s="201">
        <v>6.75</v>
      </c>
      <c r="I643" s="202"/>
      <c r="J643" s="198"/>
      <c r="K643" s="198"/>
      <c r="L643" s="203"/>
      <c r="M643" s="204"/>
      <c r="N643" s="205"/>
      <c r="O643" s="205"/>
      <c r="P643" s="205"/>
      <c r="Q643" s="205"/>
      <c r="R643" s="205"/>
      <c r="S643" s="205"/>
      <c r="T643" s="206"/>
      <c r="AT643" s="207" t="s">
        <v>248</v>
      </c>
      <c r="AU643" s="207" t="s">
        <v>86</v>
      </c>
      <c r="AV643" s="13" t="s">
        <v>86</v>
      </c>
      <c r="AW643" s="13" t="s">
        <v>37</v>
      </c>
      <c r="AX643" s="13" t="s">
        <v>76</v>
      </c>
      <c r="AY643" s="207" t="s">
        <v>237</v>
      </c>
    </row>
    <row r="644" spans="2:51" s="16" customFormat="1" ht="12">
      <c r="B644" s="230"/>
      <c r="C644" s="231"/>
      <c r="D644" s="190" t="s">
        <v>248</v>
      </c>
      <c r="E644" s="232" t="s">
        <v>19</v>
      </c>
      <c r="F644" s="233" t="s">
        <v>376</v>
      </c>
      <c r="G644" s="231"/>
      <c r="H644" s="234">
        <v>19.5</v>
      </c>
      <c r="I644" s="235"/>
      <c r="J644" s="231"/>
      <c r="K644" s="231"/>
      <c r="L644" s="236"/>
      <c r="M644" s="237"/>
      <c r="N644" s="238"/>
      <c r="O644" s="238"/>
      <c r="P644" s="238"/>
      <c r="Q644" s="238"/>
      <c r="R644" s="238"/>
      <c r="S644" s="238"/>
      <c r="T644" s="239"/>
      <c r="AT644" s="240" t="s">
        <v>248</v>
      </c>
      <c r="AU644" s="240" t="s">
        <v>86</v>
      </c>
      <c r="AV644" s="16" t="s">
        <v>173</v>
      </c>
      <c r="AW644" s="16" t="s">
        <v>37</v>
      </c>
      <c r="AX644" s="16" t="s">
        <v>84</v>
      </c>
      <c r="AY644" s="240" t="s">
        <v>237</v>
      </c>
    </row>
    <row r="645" spans="2:63" s="12" customFormat="1" ht="22.95" customHeight="1">
      <c r="B645" s="161"/>
      <c r="C645" s="162"/>
      <c r="D645" s="163" t="s">
        <v>75</v>
      </c>
      <c r="E645" s="175" t="s">
        <v>173</v>
      </c>
      <c r="F645" s="175" t="s">
        <v>947</v>
      </c>
      <c r="G645" s="162"/>
      <c r="H645" s="162"/>
      <c r="I645" s="165"/>
      <c r="J645" s="176">
        <f>BK645</f>
        <v>0</v>
      </c>
      <c r="K645" s="162"/>
      <c r="L645" s="167"/>
      <c r="M645" s="168"/>
      <c r="N645" s="169"/>
      <c r="O645" s="169"/>
      <c r="P645" s="170">
        <f>SUM(P646:P674)</f>
        <v>0</v>
      </c>
      <c r="Q645" s="169"/>
      <c r="R645" s="170">
        <f>SUM(R646:R674)</f>
        <v>39.7933253</v>
      </c>
      <c r="S645" s="169"/>
      <c r="T645" s="171">
        <f>SUM(T646:T674)</f>
        <v>0</v>
      </c>
      <c r="AR645" s="172" t="s">
        <v>84</v>
      </c>
      <c r="AT645" s="173" t="s">
        <v>75</v>
      </c>
      <c r="AU645" s="173" t="s">
        <v>84</v>
      </c>
      <c r="AY645" s="172" t="s">
        <v>237</v>
      </c>
      <c r="BK645" s="174">
        <f>SUM(BK646:BK674)</f>
        <v>0</v>
      </c>
    </row>
    <row r="646" spans="1:65" s="2" customFormat="1" ht="16.5" customHeight="1">
      <c r="A646" s="36"/>
      <c r="B646" s="37"/>
      <c r="C646" s="177" t="s">
        <v>948</v>
      </c>
      <c r="D646" s="177" t="s">
        <v>239</v>
      </c>
      <c r="E646" s="178" t="s">
        <v>949</v>
      </c>
      <c r="F646" s="179" t="s">
        <v>950</v>
      </c>
      <c r="G646" s="180" t="s">
        <v>92</v>
      </c>
      <c r="H646" s="181">
        <v>8.16</v>
      </c>
      <c r="I646" s="182"/>
      <c r="J646" s="183">
        <f>ROUND(I646*H646,2)</f>
        <v>0</v>
      </c>
      <c r="K646" s="179" t="s">
        <v>242</v>
      </c>
      <c r="L646" s="41"/>
      <c r="M646" s="184" t="s">
        <v>19</v>
      </c>
      <c r="N646" s="185" t="s">
        <v>47</v>
      </c>
      <c r="O646" s="66"/>
      <c r="P646" s="186">
        <f>O646*H646</f>
        <v>0</v>
      </c>
      <c r="Q646" s="186">
        <v>0</v>
      </c>
      <c r="R646" s="186">
        <f>Q646*H646</f>
        <v>0</v>
      </c>
      <c r="S646" s="186">
        <v>0</v>
      </c>
      <c r="T646" s="187">
        <f>S646*H646</f>
        <v>0</v>
      </c>
      <c r="U646" s="36"/>
      <c r="V646" s="36"/>
      <c r="W646" s="36"/>
      <c r="X646" s="36"/>
      <c r="Y646" s="36"/>
      <c r="Z646" s="36"/>
      <c r="AA646" s="36"/>
      <c r="AB646" s="36"/>
      <c r="AC646" s="36"/>
      <c r="AD646" s="36"/>
      <c r="AE646" s="36"/>
      <c r="AR646" s="188" t="s">
        <v>173</v>
      </c>
      <c r="AT646" s="188" t="s">
        <v>239</v>
      </c>
      <c r="AU646" s="188" t="s">
        <v>86</v>
      </c>
      <c r="AY646" s="19" t="s">
        <v>237</v>
      </c>
      <c r="BE646" s="189">
        <f>IF(N646="základní",J646,0)</f>
        <v>0</v>
      </c>
      <c r="BF646" s="189">
        <f>IF(N646="snížená",J646,0)</f>
        <v>0</v>
      </c>
      <c r="BG646" s="189">
        <f>IF(N646="zákl. přenesená",J646,0)</f>
        <v>0</v>
      </c>
      <c r="BH646" s="189">
        <f>IF(N646="sníž. přenesená",J646,0)</f>
        <v>0</v>
      </c>
      <c r="BI646" s="189">
        <f>IF(N646="nulová",J646,0)</f>
        <v>0</v>
      </c>
      <c r="BJ646" s="19" t="s">
        <v>84</v>
      </c>
      <c r="BK646" s="189">
        <f>ROUND(I646*H646,2)</f>
        <v>0</v>
      </c>
      <c r="BL646" s="19" t="s">
        <v>173</v>
      </c>
      <c r="BM646" s="188" t="s">
        <v>951</v>
      </c>
    </row>
    <row r="647" spans="1:47" s="2" customFormat="1" ht="12">
      <c r="A647" s="36"/>
      <c r="B647" s="37"/>
      <c r="C647" s="38"/>
      <c r="D647" s="190" t="s">
        <v>244</v>
      </c>
      <c r="E647" s="38"/>
      <c r="F647" s="191" t="s">
        <v>952</v>
      </c>
      <c r="G647" s="38"/>
      <c r="H647" s="38"/>
      <c r="I647" s="192"/>
      <c r="J647" s="38"/>
      <c r="K647" s="38"/>
      <c r="L647" s="41"/>
      <c r="M647" s="193"/>
      <c r="N647" s="194"/>
      <c r="O647" s="66"/>
      <c r="P647" s="66"/>
      <c r="Q647" s="66"/>
      <c r="R647" s="66"/>
      <c r="S647" s="66"/>
      <c r="T647" s="67"/>
      <c r="U647" s="36"/>
      <c r="V647" s="36"/>
      <c r="W647" s="36"/>
      <c r="X647" s="36"/>
      <c r="Y647" s="36"/>
      <c r="Z647" s="36"/>
      <c r="AA647" s="36"/>
      <c r="AB647" s="36"/>
      <c r="AC647" s="36"/>
      <c r="AD647" s="36"/>
      <c r="AE647" s="36"/>
      <c r="AT647" s="19" t="s">
        <v>244</v>
      </c>
      <c r="AU647" s="19" t="s">
        <v>86</v>
      </c>
    </row>
    <row r="648" spans="1:47" s="2" customFormat="1" ht="12">
      <c r="A648" s="36"/>
      <c r="B648" s="37"/>
      <c r="C648" s="38"/>
      <c r="D648" s="195" t="s">
        <v>246</v>
      </c>
      <c r="E648" s="38"/>
      <c r="F648" s="196" t="s">
        <v>953</v>
      </c>
      <c r="G648" s="38"/>
      <c r="H648" s="38"/>
      <c r="I648" s="192"/>
      <c r="J648" s="38"/>
      <c r="K648" s="38"/>
      <c r="L648" s="41"/>
      <c r="M648" s="193"/>
      <c r="N648" s="194"/>
      <c r="O648" s="66"/>
      <c r="P648" s="66"/>
      <c r="Q648" s="66"/>
      <c r="R648" s="66"/>
      <c r="S648" s="66"/>
      <c r="T648" s="67"/>
      <c r="U648" s="36"/>
      <c r="V648" s="36"/>
      <c r="W648" s="36"/>
      <c r="X648" s="36"/>
      <c r="Y648" s="36"/>
      <c r="Z648" s="36"/>
      <c r="AA648" s="36"/>
      <c r="AB648" s="36"/>
      <c r="AC648" s="36"/>
      <c r="AD648" s="36"/>
      <c r="AE648" s="36"/>
      <c r="AT648" s="19" t="s">
        <v>246</v>
      </c>
      <c r="AU648" s="19" t="s">
        <v>86</v>
      </c>
    </row>
    <row r="649" spans="2:51" s="14" customFormat="1" ht="12">
      <c r="B649" s="209"/>
      <c r="C649" s="210"/>
      <c r="D649" s="190" t="s">
        <v>248</v>
      </c>
      <c r="E649" s="211" t="s">
        <v>19</v>
      </c>
      <c r="F649" s="212" t="s">
        <v>308</v>
      </c>
      <c r="G649" s="210"/>
      <c r="H649" s="211" t="s">
        <v>19</v>
      </c>
      <c r="I649" s="213"/>
      <c r="J649" s="210"/>
      <c r="K649" s="210"/>
      <c r="L649" s="214"/>
      <c r="M649" s="215"/>
      <c r="N649" s="216"/>
      <c r="O649" s="216"/>
      <c r="P649" s="216"/>
      <c r="Q649" s="216"/>
      <c r="R649" s="216"/>
      <c r="S649" s="216"/>
      <c r="T649" s="217"/>
      <c r="AT649" s="218" t="s">
        <v>248</v>
      </c>
      <c r="AU649" s="218" t="s">
        <v>86</v>
      </c>
      <c r="AV649" s="14" t="s">
        <v>84</v>
      </c>
      <c r="AW649" s="14" t="s">
        <v>37</v>
      </c>
      <c r="AX649" s="14" t="s">
        <v>76</v>
      </c>
      <c r="AY649" s="218" t="s">
        <v>237</v>
      </c>
    </row>
    <row r="650" spans="2:51" s="13" customFormat="1" ht="12">
      <c r="B650" s="197"/>
      <c r="C650" s="198"/>
      <c r="D650" s="190" t="s">
        <v>248</v>
      </c>
      <c r="E650" s="199" t="s">
        <v>19</v>
      </c>
      <c r="F650" s="200" t="s">
        <v>954</v>
      </c>
      <c r="G650" s="198"/>
      <c r="H650" s="201">
        <v>8.16</v>
      </c>
      <c r="I650" s="202"/>
      <c r="J650" s="198"/>
      <c r="K650" s="198"/>
      <c r="L650" s="203"/>
      <c r="M650" s="204"/>
      <c r="N650" s="205"/>
      <c r="O650" s="205"/>
      <c r="P650" s="205"/>
      <c r="Q650" s="205"/>
      <c r="R650" s="205"/>
      <c r="S650" s="205"/>
      <c r="T650" s="206"/>
      <c r="AT650" s="207" t="s">
        <v>248</v>
      </c>
      <c r="AU650" s="207" t="s">
        <v>86</v>
      </c>
      <c r="AV650" s="13" t="s">
        <v>86</v>
      </c>
      <c r="AW650" s="13" t="s">
        <v>37</v>
      </c>
      <c r="AX650" s="13" t="s">
        <v>84</v>
      </c>
      <c r="AY650" s="207" t="s">
        <v>237</v>
      </c>
    </row>
    <row r="651" spans="1:65" s="2" customFormat="1" ht="16.5" customHeight="1">
      <c r="A651" s="36"/>
      <c r="B651" s="37"/>
      <c r="C651" s="177" t="s">
        <v>955</v>
      </c>
      <c r="D651" s="177" t="s">
        <v>239</v>
      </c>
      <c r="E651" s="178" t="s">
        <v>956</v>
      </c>
      <c r="F651" s="179" t="s">
        <v>957</v>
      </c>
      <c r="G651" s="180" t="s">
        <v>92</v>
      </c>
      <c r="H651" s="181">
        <v>48.23</v>
      </c>
      <c r="I651" s="182"/>
      <c r="J651" s="183">
        <f>ROUND(I651*H651,2)</f>
        <v>0</v>
      </c>
      <c r="K651" s="179" t="s">
        <v>242</v>
      </c>
      <c r="L651" s="41"/>
      <c r="M651" s="184" t="s">
        <v>19</v>
      </c>
      <c r="N651" s="185" t="s">
        <v>47</v>
      </c>
      <c r="O651" s="66"/>
      <c r="P651" s="186">
        <f>O651*H651</f>
        <v>0</v>
      </c>
      <c r="Q651" s="186">
        <v>0.20266</v>
      </c>
      <c r="R651" s="186">
        <f>Q651*H651</f>
        <v>9.7742918</v>
      </c>
      <c r="S651" s="186">
        <v>0</v>
      </c>
      <c r="T651" s="187">
        <f>S651*H651</f>
        <v>0</v>
      </c>
      <c r="U651" s="36"/>
      <c r="V651" s="36"/>
      <c r="W651" s="36"/>
      <c r="X651" s="36"/>
      <c r="Y651" s="36"/>
      <c r="Z651" s="36"/>
      <c r="AA651" s="36"/>
      <c r="AB651" s="36"/>
      <c r="AC651" s="36"/>
      <c r="AD651" s="36"/>
      <c r="AE651" s="36"/>
      <c r="AR651" s="188" t="s">
        <v>173</v>
      </c>
      <c r="AT651" s="188" t="s">
        <v>239</v>
      </c>
      <c r="AU651" s="188" t="s">
        <v>86</v>
      </c>
      <c r="AY651" s="19" t="s">
        <v>237</v>
      </c>
      <c r="BE651" s="189">
        <f>IF(N651="základní",J651,0)</f>
        <v>0</v>
      </c>
      <c r="BF651" s="189">
        <f>IF(N651="snížená",J651,0)</f>
        <v>0</v>
      </c>
      <c r="BG651" s="189">
        <f>IF(N651="zákl. přenesená",J651,0)</f>
        <v>0</v>
      </c>
      <c r="BH651" s="189">
        <f>IF(N651="sníž. přenesená",J651,0)</f>
        <v>0</v>
      </c>
      <c r="BI651" s="189">
        <f>IF(N651="nulová",J651,0)</f>
        <v>0</v>
      </c>
      <c r="BJ651" s="19" t="s">
        <v>84</v>
      </c>
      <c r="BK651" s="189">
        <f>ROUND(I651*H651,2)</f>
        <v>0</v>
      </c>
      <c r="BL651" s="19" t="s">
        <v>173</v>
      </c>
      <c r="BM651" s="188" t="s">
        <v>958</v>
      </c>
    </row>
    <row r="652" spans="1:47" s="2" customFormat="1" ht="12">
      <c r="A652" s="36"/>
      <c r="B652" s="37"/>
      <c r="C652" s="38"/>
      <c r="D652" s="190" t="s">
        <v>244</v>
      </c>
      <c r="E652" s="38"/>
      <c r="F652" s="191" t="s">
        <v>959</v>
      </c>
      <c r="G652" s="38"/>
      <c r="H652" s="38"/>
      <c r="I652" s="192"/>
      <c r="J652" s="38"/>
      <c r="K652" s="38"/>
      <c r="L652" s="41"/>
      <c r="M652" s="193"/>
      <c r="N652" s="194"/>
      <c r="O652" s="66"/>
      <c r="P652" s="66"/>
      <c r="Q652" s="66"/>
      <c r="R652" s="66"/>
      <c r="S652" s="66"/>
      <c r="T652" s="67"/>
      <c r="U652" s="36"/>
      <c r="V652" s="36"/>
      <c r="W652" s="36"/>
      <c r="X652" s="36"/>
      <c r="Y652" s="36"/>
      <c r="Z652" s="36"/>
      <c r="AA652" s="36"/>
      <c r="AB652" s="36"/>
      <c r="AC652" s="36"/>
      <c r="AD652" s="36"/>
      <c r="AE652" s="36"/>
      <c r="AT652" s="19" t="s">
        <v>244</v>
      </c>
      <c r="AU652" s="19" t="s">
        <v>86</v>
      </c>
    </row>
    <row r="653" spans="1:47" s="2" customFormat="1" ht="12">
      <c r="A653" s="36"/>
      <c r="B653" s="37"/>
      <c r="C653" s="38"/>
      <c r="D653" s="195" t="s">
        <v>246</v>
      </c>
      <c r="E653" s="38"/>
      <c r="F653" s="196" t="s">
        <v>960</v>
      </c>
      <c r="G653" s="38"/>
      <c r="H653" s="38"/>
      <c r="I653" s="192"/>
      <c r="J653" s="38"/>
      <c r="K653" s="38"/>
      <c r="L653" s="41"/>
      <c r="M653" s="193"/>
      <c r="N653" s="194"/>
      <c r="O653" s="66"/>
      <c r="P653" s="66"/>
      <c r="Q653" s="66"/>
      <c r="R653" s="66"/>
      <c r="S653" s="66"/>
      <c r="T653" s="67"/>
      <c r="U653" s="36"/>
      <c r="V653" s="36"/>
      <c r="W653" s="36"/>
      <c r="X653" s="36"/>
      <c r="Y653" s="36"/>
      <c r="Z653" s="36"/>
      <c r="AA653" s="36"/>
      <c r="AB653" s="36"/>
      <c r="AC653" s="36"/>
      <c r="AD653" s="36"/>
      <c r="AE653" s="36"/>
      <c r="AT653" s="19" t="s">
        <v>246</v>
      </c>
      <c r="AU653" s="19" t="s">
        <v>86</v>
      </c>
    </row>
    <row r="654" spans="1:47" s="2" customFormat="1" ht="19.2">
      <c r="A654" s="36"/>
      <c r="B654" s="37"/>
      <c r="C654" s="38"/>
      <c r="D654" s="190" t="s">
        <v>255</v>
      </c>
      <c r="E654" s="38"/>
      <c r="F654" s="208" t="s">
        <v>961</v>
      </c>
      <c r="G654" s="38"/>
      <c r="H654" s="38"/>
      <c r="I654" s="192"/>
      <c r="J654" s="38"/>
      <c r="K654" s="38"/>
      <c r="L654" s="41"/>
      <c r="M654" s="193"/>
      <c r="N654" s="194"/>
      <c r="O654" s="66"/>
      <c r="P654" s="66"/>
      <c r="Q654" s="66"/>
      <c r="R654" s="66"/>
      <c r="S654" s="66"/>
      <c r="T654" s="67"/>
      <c r="U654" s="36"/>
      <c r="V654" s="36"/>
      <c r="W654" s="36"/>
      <c r="X654" s="36"/>
      <c r="Y654" s="36"/>
      <c r="Z654" s="36"/>
      <c r="AA654" s="36"/>
      <c r="AB654" s="36"/>
      <c r="AC654" s="36"/>
      <c r="AD654" s="36"/>
      <c r="AE654" s="36"/>
      <c r="AT654" s="19" t="s">
        <v>255</v>
      </c>
      <c r="AU654" s="19" t="s">
        <v>86</v>
      </c>
    </row>
    <row r="655" spans="2:51" s="13" customFormat="1" ht="12">
      <c r="B655" s="197"/>
      <c r="C655" s="198"/>
      <c r="D655" s="190" t="s">
        <v>248</v>
      </c>
      <c r="E655" s="199" t="s">
        <v>19</v>
      </c>
      <c r="F655" s="200" t="s">
        <v>191</v>
      </c>
      <c r="G655" s="198"/>
      <c r="H655" s="201">
        <v>48.23</v>
      </c>
      <c r="I655" s="202"/>
      <c r="J655" s="198"/>
      <c r="K655" s="198"/>
      <c r="L655" s="203"/>
      <c r="M655" s="204"/>
      <c r="N655" s="205"/>
      <c r="O655" s="205"/>
      <c r="P655" s="205"/>
      <c r="Q655" s="205"/>
      <c r="R655" s="205"/>
      <c r="S655" s="205"/>
      <c r="T655" s="206"/>
      <c r="AT655" s="207" t="s">
        <v>248</v>
      </c>
      <c r="AU655" s="207" t="s">
        <v>86</v>
      </c>
      <c r="AV655" s="13" t="s">
        <v>86</v>
      </c>
      <c r="AW655" s="13" t="s">
        <v>37</v>
      </c>
      <c r="AX655" s="13" t="s">
        <v>84</v>
      </c>
      <c r="AY655" s="207" t="s">
        <v>237</v>
      </c>
    </row>
    <row r="656" spans="1:65" s="2" customFormat="1" ht="16.5" customHeight="1">
      <c r="A656" s="36"/>
      <c r="B656" s="37"/>
      <c r="C656" s="177" t="s">
        <v>962</v>
      </c>
      <c r="D656" s="177" t="s">
        <v>239</v>
      </c>
      <c r="E656" s="178" t="s">
        <v>963</v>
      </c>
      <c r="F656" s="179" t="s">
        <v>964</v>
      </c>
      <c r="G656" s="180" t="s">
        <v>92</v>
      </c>
      <c r="H656" s="181">
        <v>10.002</v>
      </c>
      <c r="I656" s="182"/>
      <c r="J656" s="183">
        <f>ROUND(I656*H656,2)</f>
        <v>0</v>
      </c>
      <c r="K656" s="179" t="s">
        <v>242</v>
      </c>
      <c r="L656" s="41"/>
      <c r="M656" s="184" t="s">
        <v>19</v>
      </c>
      <c r="N656" s="185" t="s">
        <v>47</v>
      </c>
      <c r="O656" s="66"/>
      <c r="P656" s="186">
        <f>O656*H656</f>
        <v>0</v>
      </c>
      <c r="Q656" s="186">
        <v>0.60105</v>
      </c>
      <c r="R656" s="186">
        <f>Q656*H656</f>
        <v>6.0117021</v>
      </c>
      <c r="S656" s="186">
        <v>0</v>
      </c>
      <c r="T656" s="187">
        <f>S656*H656</f>
        <v>0</v>
      </c>
      <c r="U656" s="36"/>
      <c r="V656" s="36"/>
      <c r="W656" s="36"/>
      <c r="X656" s="36"/>
      <c r="Y656" s="36"/>
      <c r="Z656" s="36"/>
      <c r="AA656" s="36"/>
      <c r="AB656" s="36"/>
      <c r="AC656" s="36"/>
      <c r="AD656" s="36"/>
      <c r="AE656" s="36"/>
      <c r="AR656" s="188" t="s">
        <v>173</v>
      </c>
      <c r="AT656" s="188" t="s">
        <v>239</v>
      </c>
      <c r="AU656" s="188" t="s">
        <v>86</v>
      </c>
      <c r="AY656" s="19" t="s">
        <v>237</v>
      </c>
      <c r="BE656" s="189">
        <f>IF(N656="základní",J656,0)</f>
        <v>0</v>
      </c>
      <c r="BF656" s="189">
        <f>IF(N656="snížená",J656,0)</f>
        <v>0</v>
      </c>
      <c r="BG656" s="189">
        <f>IF(N656="zákl. přenesená",J656,0)</f>
        <v>0</v>
      </c>
      <c r="BH656" s="189">
        <f>IF(N656="sníž. přenesená",J656,0)</f>
        <v>0</v>
      </c>
      <c r="BI656" s="189">
        <f>IF(N656="nulová",J656,0)</f>
        <v>0</v>
      </c>
      <c r="BJ656" s="19" t="s">
        <v>84</v>
      </c>
      <c r="BK656" s="189">
        <f>ROUND(I656*H656,2)</f>
        <v>0</v>
      </c>
      <c r="BL656" s="19" t="s">
        <v>173</v>
      </c>
      <c r="BM656" s="188" t="s">
        <v>965</v>
      </c>
    </row>
    <row r="657" spans="1:47" s="2" customFormat="1" ht="19.2">
      <c r="A657" s="36"/>
      <c r="B657" s="37"/>
      <c r="C657" s="38"/>
      <c r="D657" s="190" t="s">
        <v>244</v>
      </c>
      <c r="E657" s="38"/>
      <c r="F657" s="191" t="s">
        <v>966</v>
      </c>
      <c r="G657" s="38"/>
      <c r="H657" s="38"/>
      <c r="I657" s="192"/>
      <c r="J657" s="38"/>
      <c r="K657" s="38"/>
      <c r="L657" s="41"/>
      <c r="M657" s="193"/>
      <c r="N657" s="194"/>
      <c r="O657" s="66"/>
      <c r="P657" s="66"/>
      <c r="Q657" s="66"/>
      <c r="R657" s="66"/>
      <c r="S657" s="66"/>
      <c r="T657" s="67"/>
      <c r="U657" s="36"/>
      <c r="V657" s="36"/>
      <c r="W657" s="36"/>
      <c r="X657" s="36"/>
      <c r="Y657" s="36"/>
      <c r="Z657" s="36"/>
      <c r="AA657" s="36"/>
      <c r="AB657" s="36"/>
      <c r="AC657" s="36"/>
      <c r="AD657" s="36"/>
      <c r="AE657" s="36"/>
      <c r="AT657" s="19" t="s">
        <v>244</v>
      </c>
      <c r="AU657" s="19" t="s">
        <v>86</v>
      </c>
    </row>
    <row r="658" spans="1:47" s="2" customFormat="1" ht="12">
      <c r="A658" s="36"/>
      <c r="B658" s="37"/>
      <c r="C658" s="38"/>
      <c r="D658" s="195" t="s">
        <v>246</v>
      </c>
      <c r="E658" s="38"/>
      <c r="F658" s="196" t="s">
        <v>967</v>
      </c>
      <c r="G658" s="38"/>
      <c r="H658" s="38"/>
      <c r="I658" s="192"/>
      <c r="J658" s="38"/>
      <c r="K658" s="38"/>
      <c r="L658" s="41"/>
      <c r="M658" s="193"/>
      <c r="N658" s="194"/>
      <c r="O658" s="66"/>
      <c r="P658" s="66"/>
      <c r="Q658" s="66"/>
      <c r="R658" s="66"/>
      <c r="S658" s="66"/>
      <c r="T658" s="67"/>
      <c r="U658" s="36"/>
      <c r="V658" s="36"/>
      <c r="W658" s="36"/>
      <c r="X658" s="36"/>
      <c r="Y658" s="36"/>
      <c r="Z658" s="36"/>
      <c r="AA658" s="36"/>
      <c r="AB658" s="36"/>
      <c r="AC658" s="36"/>
      <c r="AD658" s="36"/>
      <c r="AE658" s="36"/>
      <c r="AT658" s="19" t="s">
        <v>246</v>
      </c>
      <c r="AU658" s="19" t="s">
        <v>86</v>
      </c>
    </row>
    <row r="659" spans="1:47" s="2" customFormat="1" ht="19.2">
      <c r="A659" s="36"/>
      <c r="B659" s="37"/>
      <c r="C659" s="38"/>
      <c r="D659" s="190" t="s">
        <v>255</v>
      </c>
      <c r="E659" s="38"/>
      <c r="F659" s="208" t="s">
        <v>968</v>
      </c>
      <c r="G659" s="38"/>
      <c r="H659" s="38"/>
      <c r="I659" s="192"/>
      <c r="J659" s="38"/>
      <c r="K659" s="38"/>
      <c r="L659" s="41"/>
      <c r="M659" s="193"/>
      <c r="N659" s="194"/>
      <c r="O659" s="66"/>
      <c r="P659" s="66"/>
      <c r="Q659" s="66"/>
      <c r="R659" s="66"/>
      <c r="S659" s="66"/>
      <c r="T659" s="67"/>
      <c r="U659" s="36"/>
      <c r="V659" s="36"/>
      <c r="W659" s="36"/>
      <c r="X659" s="36"/>
      <c r="Y659" s="36"/>
      <c r="Z659" s="36"/>
      <c r="AA659" s="36"/>
      <c r="AB659" s="36"/>
      <c r="AC659" s="36"/>
      <c r="AD659" s="36"/>
      <c r="AE659" s="36"/>
      <c r="AT659" s="19" t="s">
        <v>255</v>
      </c>
      <c r="AU659" s="19" t="s">
        <v>86</v>
      </c>
    </row>
    <row r="660" spans="2:51" s="14" customFormat="1" ht="12">
      <c r="B660" s="209"/>
      <c r="C660" s="210"/>
      <c r="D660" s="190" t="s">
        <v>248</v>
      </c>
      <c r="E660" s="211" t="s">
        <v>19</v>
      </c>
      <c r="F660" s="212" t="s">
        <v>308</v>
      </c>
      <c r="G660" s="210"/>
      <c r="H660" s="211" t="s">
        <v>19</v>
      </c>
      <c r="I660" s="213"/>
      <c r="J660" s="210"/>
      <c r="K660" s="210"/>
      <c r="L660" s="214"/>
      <c r="M660" s="215"/>
      <c r="N660" s="216"/>
      <c r="O660" s="216"/>
      <c r="P660" s="216"/>
      <c r="Q660" s="216"/>
      <c r="R660" s="216"/>
      <c r="S660" s="216"/>
      <c r="T660" s="217"/>
      <c r="AT660" s="218" t="s">
        <v>248</v>
      </c>
      <c r="AU660" s="218" t="s">
        <v>86</v>
      </c>
      <c r="AV660" s="14" t="s">
        <v>84</v>
      </c>
      <c r="AW660" s="14" t="s">
        <v>37</v>
      </c>
      <c r="AX660" s="14" t="s">
        <v>76</v>
      </c>
      <c r="AY660" s="218" t="s">
        <v>237</v>
      </c>
    </row>
    <row r="661" spans="2:51" s="13" customFormat="1" ht="12">
      <c r="B661" s="197"/>
      <c r="C661" s="198"/>
      <c r="D661" s="190" t="s">
        <v>248</v>
      </c>
      <c r="E661" s="199" t="s">
        <v>19</v>
      </c>
      <c r="F661" s="200" t="s">
        <v>969</v>
      </c>
      <c r="G661" s="198"/>
      <c r="H661" s="201">
        <v>48.23</v>
      </c>
      <c r="I661" s="202"/>
      <c r="J661" s="198"/>
      <c r="K661" s="198"/>
      <c r="L661" s="203"/>
      <c r="M661" s="204"/>
      <c r="N661" s="205"/>
      <c r="O661" s="205"/>
      <c r="P661" s="205"/>
      <c r="Q661" s="205"/>
      <c r="R661" s="205"/>
      <c r="S661" s="205"/>
      <c r="T661" s="206"/>
      <c r="AT661" s="207" t="s">
        <v>248</v>
      </c>
      <c r="AU661" s="207" t="s">
        <v>86</v>
      </c>
      <c r="AV661" s="13" t="s">
        <v>86</v>
      </c>
      <c r="AW661" s="13" t="s">
        <v>37</v>
      </c>
      <c r="AX661" s="13" t="s">
        <v>76</v>
      </c>
      <c r="AY661" s="207" t="s">
        <v>237</v>
      </c>
    </row>
    <row r="662" spans="2:51" s="15" customFormat="1" ht="12">
      <c r="B662" s="219"/>
      <c r="C662" s="220"/>
      <c r="D662" s="190" t="s">
        <v>248</v>
      </c>
      <c r="E662" s="221" t="s">
        <v>191</v>
      </c>
      <c r="F662" s="222" t="s">
        <v>372</v>
      </c>
      <c r="G662" s="220"/>
      <c r="H662" s="223">
        <v>48.23</v>
      </c>
      <c r="I662" s="224"/>
      <c r="J662" s="220"/>
      <c r="K662" s="220"/>
      <c r="L662" s="225"/>
      <c r="M662" s="226"/>
      <c r="N662" s="227"/>
      <c r="O662" s="227"/>
      <c r="P662" s="227"/>
      <c r="Q662" s="227"/>
      <c r="R662" s="227"/>
      <c r="S662" s="227"/>
      <c r="T662" s="228"/>
      <c r="AT662" s="229" t="s">
        <v>248</v>
      </c>
      <c r="AU662" s="229" t="s">
        <v>86</v>
      </c>
      <c r="AV662" s="15" t="s">
        <v>105</v>
      </c>
      <c r="AW662" s="15" t="s">
        <v>37</v>
      </c>
      <c r="AX662" s="15" t="s">
        <v>76</v>
      </c>
      <c r="AY662" s="229" t="s">
        <v>237</v>
      </c>
    </row>
    <row r="663" spans="2:51" s="13" customFormat="1" ht="12">
      <c r="B663" s="197"/>
      <c r="C663" s="198"/>
      <c r="D663" s="190" t="s">
        <v>248</v>
      </c>
      <c r="E663" s="199" t="s">
        <v>19</v>
      </c>
      <c r="F663" s="200" t="s">
        <v>970</v>
      </c>
      <c r="G663" s="198"/>
      <c r="H663" s="201">
        <v>-38.228</v>
      </c>
      <c r="I663" s="202"/>
      <c r="J663" s="198"/>
      <c r="K663" s="198"/>
      <c r="L663" s="203"/>
      <c r="M663" s="204"/>
      <c r="N663" s="205"/>
      <c r="O663" s="205"/>
      <c r="P663" s="205"/>
      <c r="Q663" s="205"/>
      <c r="R663" s="205"/>
      <c r="S663" s="205"/>
      <c r="T663" s="206"/>
      <c r="AT663" s="207" t="s">
        <v>248</v>
      </c>
      <c r="AU663" s="207" t="s">
        <v>86</v>
      </c>
      <c r="AV663" s="13" t="s">
        <v>86</v>
      </c>
      <c r="AW663" s="13" t="s">
        <v>37</v>
      </c>
      <c r="AX663" s="13" t="s">
        <v>76</v>
      </c>
      <c r="AY663" s="207" t="s">
        <v>237</v>
      </c>
    </row>
    <row r="664" spans="2:51" s="16" customFormat="1" ht="12">
      <c r="B664" s="230"/>
      <c r="C664" s="231"/>
      <c r="D664" s="190" t="s">
        <v>248</v>
      </c>
      <c r="E664" s="232" t="s">
        <v>19</v>
      </c>
      <c r="F664" s="233" t="s">
        <v>376</v>
      </c>
      <c r="G664" s="231"/>
      <c r="H664" s="234">
        <v>10.002</v>
      </c>
      <c r="I664" s="235"/>
      <c r="J664" s="231"/>
      <c r="K664" s="231"/>
      <c r="L664" s="236"/>
      <c r="M664" s="237"/>
      <c r="N664" s="238"/>
      <c r="O664" s="238"/>
      <c r="P664" s="238"/>
      <c r="Q664" s="238"/>
      <c r="R664" s="238"/>
      <c r="S664" s="238"/>
      <c r="T664" s="239"/>
      <c r="AT664" s="240" t="s">
        <v>248</v>
      </c>
      <c r="AU664" s="240" t="s">
        <v>86</v>
      </c>
      <c r="AV664" s="16" t="s">
        <v>173</v>
      </c>
      <c r="AW664" s="16" t="s">
        <v>37</v>
      </c>
      <c r="AX664" s="16" t="s">
        <v>84</v>
      </c>
      <c r="AY664" s="240" t="s">
        <v>237</v>
      </c>
    </row>
    <row r="665" spans="1:65" s="2" customFormat="1" ht="16.5" customHeight="1">
      <c r="A665" s="36"/>
      <c r="B665" s="37"/>
      <c r="C665" s="177" t="s">
        <v>971</v>
      </c>
      <c r="D665" s="177" t="s">
        <v>239</v>
      </c>
      <c r="E665" s="178" t="s">
        <v>972</v>
      </c>
      <c r="F665" s="179" t="s">
        <v>973</v>
      </c>
      <c r="G665" s="180" t="s">
        <v>92</v>
      </c>
      <c r="H665" s="181">
        <v>38.228</v>
      </c>
      <c r="I665" s="182"/>
      <c r="J665" s="183">
        <f>ROUND(I665*H665,2)</f>
        <v>0</v>
      </c>
      <c r="K665" s="179" t="s">
        <v>19</v>
      </c>
      <c r="L665" s="41"/>
      <c r="M665" s="184" t="s">
        <v>19</v>
      </c>
      <c r="N665" s="185" t="s">
        <v>47</v>
      </c>
      <c r="O665" s="66"/>
      <c r="P665" s="186">
        <f>O665*H665</f>
        <v>0</v>
      </c>
      <c r="Q665" s="186">
        <v>0.60105</v>
      </c>
      <c r="R665" s="186">
        <f>Q665*H665</f>
        <v>22.9769394</v>
      </c>
      <c r="S665" s="186">
        <v>0</v>
      </c>
      <c r="T665" s="187">
        <f>S665*H665</f>
        <v>0</v>
      </c>
      <c r="U665" s="36"/>
      <c r="V665" s="36"/>
      <c r="W665" s="36"/>
      <c r="X665" s="36"/>
      <c r="Y665" s="36"/>
      <c r="Z665" s="36"/>
      <c r="AA665" s="36"/>
      <c r="AB665" s="36"/>
      <c r="AC665" s="36"/>
      <c r="AD665" s="36"/>
      <c r="AE665" s="36"/>
      <c r="AR665" s="188" t="s">
        <v>173</v>
      </c>
      <c r="AT665" s="188" t="s">
        <v>239</v>
      </c>
      <c r="AU665" s="188" t="s">
        <v>86</v>
      </c>
      <c r="AY665" s="19" t="s">
        <v>237</v>
      </c>
      <c r="BE665" s="189">
        <f>IF(N665="základní",J665,0)</f>
        <v>0</v>
      </c>
      <c r="BF665" s="189">
        <f>IF(N665="snížená",J665,0)</f>
        <v>0</v>
      </c>
      <c r="BG665" s="189">
        <f>IF(N665="zákl. přenesená",J665,0)</f>
        <v>0</v>
      </c>
      <c r="BH665" s="189">
        <f>IF(N665="sníž. přenesená",J665,0)</f>
        <v>0</v>
      </c>
      <c r="BI665" s="189">
        <f>IF(N665="nulová",J665,0)</f>
        <v>0</v>
      </c>
      <c r="BJ665" s="19" t="s">
        <v>84</v>
      </c>
      <c r="BK665" s="189">
        <f>ROUND(I665*H665,2)</f>
        <v>0</v>
      </c>
      <c r="BL665" s="19" t="s">
        <v>173</v>
      </c>
      <c r="BM665" s="188" t="s">
        <v>974</v>
      </c>
    </row>
    <row r="666" spans="1:47" s="2" customFormat="1" ht="19.2">
      <c r="A666" s="36"/>
      <c r="B666" s="37"/>
      <c r="C666" s="38"/>
      <c r="D666" s="190" t="s">
        <v>244</v>
      </c>
      <c r="E666" s="38"/>
      <c r="F666" s="191" t="s">
        <v>975</v>
      </c>
      <c r="G666" s="38"/>
      <c r="H666" s="38"/>
      <c r="I666" s="192"/>
      <c r="J666" s="38"/>
      <c r="K666" s="38"/>
      <c r="L666" s="41"/>
      <c r="M666" s="193"/>
      <c r="N666" s="194"/>
      <c r="O666" s="66"/>
      <c r="P666" s="66"/>
      <c r="Q666" s="66"/>
      <c r="R666" s="66"/>
      <c r="S666" s="66"/>
      <c r="T666" s="67"/>
      <c r="U666" s="36"/>
      <c r="V666" s="36"/>
      <c r="W666" s="36"/>
      <c r="X666" s="36"/>
      <c r="Y666" s="36"/>
      <c r="Z666" s="36"/>
      <c r="AA666" s="36"/>
      <c r="AB666" s="36"/>
      <c r="AC666" s="36"/>
      <c r="AD666" s="36"/>
      <c r="AE666" s="36"/>
      <c r="AT666" s="19" t="s">
        <v>244</v>
      </c>
      <c r="AU666" s="19" t="s">
        <v>86</v>
      </c>
    </row>
    <row r="667" spans="1:47" s="2" customFormat="1" ht="19.2">
      <c r="A667" s="36"/>
      <c r="B667" s="37"/>
      <c r="C667" s="38"/>
      <c r="D667" s="190" t="s">
        <v>255</v>
      </c>
      <c r="E667" s="38"/>
      <c r="F667" s="208" t="s">
        <v>976</v>
      </c>
      <c r="G667" s="38"/>
      <c r="H667" s="38"/>
      <c r="I667" s="192"/>
      <c r="J667" s="38"/>
      <c r="K667" s="38"/>
      <c r="L667" s="41"/>
      <c r="M667" s="193"/>
      <c r="N667" s="194"/>
      <c r="O667" s="66"/>
      <c r="P667" s="66"/>
      <c r="Q667" s="66"/>
      <c r="R667" s="66"/>
      <c r="S667" s="66"/>
      <c r="T667" s="67"/>
      <c r="U667" s="36"/>
      <c r="V667" s="36"/>
      <c r="W667" s="36"/>
      <c r="X667" s="36"/>
      <c r="Y667" s="36"/>
      <c r="Z667" s="36"/>
      <c r="AA667" s="36"/>
      <c r="AB667" s="36"/>
      <c r="AC667" s="36"/>
      <c r="AD667" s="36"/>
      <c r="AE667" s="36"/>
      <c r="AT667" s="19" t="s">
        <v>255</v>
      </c>
      <c r="AU667" s="19" t="s">
        <v>86</v>
      </c>
    </row>
    <row r="668" spans="2:51" s="13" customFormat="1" ht="12">
      <c r="B668" s="197"/>
      <c r="C668" s="198"/>
      <c r="D668" s="190" t="s">
        <v>248</v>
      </c>
      <c r="E668" s="199" t="s">
        <v>19</v>
      </c>
      <c r="F668" s="200" t="s">
        <v>977</v>
      </c>
      <c r="G668" s="198"/>
      <c r="H668" s="201">
        <v>38.228</v>
      </c>
      <c r="I668" s="202"/>
      <c r="J668" s="198"/>
      <c r="K668" s="198"/>
      <c r="L668" s="203"/>
      <c r="M668" s="204"/>
      <c r="N668" s="205"/>
      <c r="O668" s="205"/>
      <c r="P668" s="205"/>
      <c r="Q668" s="205"/>
      <c r="R668" s="205"/>
      <c r="S668" s="205"/>
      <c r="T668" s="206"/>
      <c r="AT668" s="207" t="s">
        <v>248</v>
      </c>
      <c r="AU668" s="207" t="s">
        <v>86</v>
      </c>
      <c r="AV668" s="13" t="s">
        <v>86</v>
      </c>
      <c r="AW668" s="13" t="s">
        <v>37</v>
      </c>
      <c r="AX668" s="13" t="s">
        <v>84</v>
      </c>
      <c r="AY668" s="207" t="s">
        <v>237</v>
      </c>
    </row>
    <row r="669" spans="1:65" s="2" customFormat="1" ht="16.5" customHeight="1">
      <c r="A669" s="36"/>
      <c r="B669" s="37"/>
      <c r="C669" s="177" t="s">
        <v>978</v>
      </c>
      <c r="D669" s="177" t="s">
        <v>239</v>
      </c>
      <c r="E669" s="178" t="s">
        <v>979</v>
      </c>
      <c r="F669" s="179" t="s">
        <v>980</v>
      </c>
      <c r="G669" s="180" t="s">
        <v>124</v>
      </c>
      <c r="H669" s="181">
        <v>7.2</v>
      </c>
      <c r="I669" s="182"/>
      <c r="J669" s="183">
        <f>ROUND(I669*H669,2)</f>
        <v>0</v>
      </c>
      <c r="K669" s="179" t="s">
        <v>242</v>
      </c>
      <c r="L669" s="41"/>
      <c r="M669" s="184" t="s">
        <v>19</v>
      </c>
      <c r="N669" s="185" t="s">
        <v>47</v>
      </c>
      <c r="O669" s="66"/>
      <c r="P669" s="186">
        <f>O669*H669</f>
        <v>0</v>
      </c>
      <c r="Q669" s="186">
        <v>0.14311</v>
      </c>
      <c r="R669" s="186">
        <f>Q669*H669</f>
        <v>1.030392</v>
      </c>
      <c r="S669" s="186">
        <v>0</v>
      </c>
      <c r="T669" s="187">
        <f>S669*H669</f>
        <v>0</v>
      </c>
      <c r="U669" s="36"/>
      <c r="V669" s="36"/>
      <c r="W669" s="36"/>
      <c r="X669" s="36"/>
      <c r="Y669" s="36"/>
      <c r="Z669" s="36"/>
      <c r="AA669" s="36"/>
      <c r="AB669" s="36"/>
      <c r="AC669" s="36"/>
      <c r="AD669" s="36"/>
      <c r="AE669" s="36"/>
      <c r="AR669" s="188" t="s">
        <v>173</v>
      </c>
      <c r="AT669" s="188" t="s">
        <v>239</v>
      </c>
      <c r="AU669" s="188" t="s">
        <v>86</v>
      </c>
      <c r="AY669" s="19" t="s">
        <v>237</v>
      </c>
      <c r="BE669" s="189">
        <f>IF(N669="základní",J669,0)</f>
        <v>0</v>
      </c>
      <c r="BF669" s="189">
        <f>IF(N669="snížená",J669,0)</f>
        <v>0</v>
      </c>
      <c r="BG669" s="189">
        <f>IF(N669="zákl. přenesená",J669,0)</f>
        <v>0</v>
      </c>
      <c r="BH669" s="189">
        <f>IF(N669="sníž. přenesená",J669,0)</f>
        <v>0</v>
      </c>
      <c r="BI669" s="189">
        <f>IF(N669="nulová",J669,0)</f>
        <v>0</v>
      </c>
      <c r="BJ669" s="19" t="s">
        <v>84</v>
      </c>
      <c r="BK669" s="189">
        <f>ROUND(I669*H669,2)</f>
        <v>0</v>
      </c>
      <c r="BL669" s="19" t="s">
        <v>173</v>
      </c>
      <c r="BM669" s="188" t="s">
        <v>981</v>
      </c>
    </row>
    <row r="670" spans="1:47" s="2" customFormat="1" ht="19.2">
      <c r="A670" s="36"/>
      <c r="B670" s="37"/>
      <c r="C670" s="38"/>
      <c r="D670" s="190" t="s">
        <v>244</v>
      </c>
      <c r="E670" s="38"/>
      <c r="F670" s="191" t="s">
        <v>982</v>
      </c>
      <c r="G670" s="38"/>
      <c r="H670" s="38"/>
      <c r="I670" s="192"/>
      <c r="J670" s="38"/>
      <c r="K670" s="38"/>
      <c r="L670" s="41"/>
      <c r="M670" s="193"/>
      <c r="N670" s="194"/>
      <c r="O670" s="66"/>
      <c r="P670" s="66"/>
      <c r="Q670" s="66"/>
      <c r="R670" s="66"/>
      <c r="S670" s="66"/>
      <c r="T670" s="67"/>
      <c r="U670" s="36"/>
      <c r="V670" s="36"/>
      <c r="W670" s="36"/>
      <c r="X670" s="36"/>
      <c r="Y670" s="36"/>
      <c r="Z670" s="36"/>
      <c r="AA670" s="36"/>
      <c r="AB670" s="36"/>
      <c r="AC670" s="36"/>
      <c r="AD670" s="36"/>
      <c r="AE670" s="36"/>
      <c r="AT670" s="19" t="s">
        <v>244</v>
      </c>
      <c r="AU670" s="19" t="s">
        <v>86</v>
      </c>
    </row>
    <row r="671" spans="1:47" s="2" customFormat="1" ht="12">
      <c r="A671" s="36"/>
      <c r="B671" s="37"/>
      <c r="C671" s="38"/>
      <c r="D671" s="195" t="s">
        <v>246</v>
      </c>
      <c r="E671" s="38"/>
      <c r="F671" s="196" t="s">
        <v>983</v>
      </c>
      <c r="G671" s="38"/>
      <c r="H671" s="38"/>
      <c r="I671" s="192"/>
      <c r="J671" s="38"/>
      <c r="K671" s="38"/>
      <c r="L671" s="41"/>
      <c r="M671" s="193"/>
      <c r="N671" s="194"/>
      <c r="O671" s="66"/>
      <c r="P671" s="66"/>
      <c r="Q671" s="66"/>
      <c r="R671" s="66"/>
      <c r="S671" s="66"/>
      <c r="T671" s="67"/>
      <c r="U671" s="36"/>
      <c r="V671" s="36"/>
      <c r="W671" s="36"/>
      <c r="X671" s="36"/>
      <c r="Y671" s="36"/>
      <c r="Z671" s="36"/>
      <c r="AA671" s="36"/>
      <c r="AB671" s="36"/>
      <c r="AC671" s="36"/>
      <c r="AD671" s="36"/>
      <c r="AE671" s="36"/>
      <c r="AT671" s="19" t="s">
        <v>246</v>
      </c>
      <c r="AU671" s="19" t="s">
        <v>86</v>
      </c>
    </row>
    <row r="672" spans="1:47" s="2" customFormat="1" ht="144">
      <c r="A672" s="36"/>
      <c r="B672" s="37"/>
      <c r="C672" s="38"/>
      <c r="D672" s="190" t="s">
        <v>255</v>
      </c>
      <c r="E672" s="38"/>
      <c r="F672" s="208" t="s">
        <v>984</v>
      </c>
      <c r="G672" s="38"/>
      <c r="H672" s="38"/>
      <c r="I672" s="192"/>
      <c r="J672" s="38"/>
      <c r="K672" s="38"/>
      <c r="L672" s="41"/>
      <c r="M672" s="193"/>
      <c r="N672" s="194"/>
      <c r="O672" s="66"/>
      <c r="P672" s="66"/>
      <c r="Q672" s="66"/>
      <c r="R672" s="66"/>
      <c r="S672" s="66"/>
      <c r="T672" s="67"/>
      <c r="U672" s="36"/>
      <c r="V672" s="36"/>
      <c r="W672" s="36"/>
      <c r="X672" s="36"/>
      <c r="Y672" s="36"/>
      <c r="Z672" s="36"/>
      <c r="AA672" s="36"/>
      <c r="AB672" s="36"/>
      <c r="AC672" s="36"/>
      <c r="AD672" s="36"/>
      <c r="AE672" s="36"/>
      <c r="AT672" s="19" t="s">
        <v>255</v>
      </c>
      <c r="AU672" s="19" t="s">
        <v>86</v>
      </c>
    </row>
    <row r="673" spans="2:51" s="14" customFormat="1" ht="12">
      <c r="B673" s="209"/>
      <c r="C673" s="210"/>
      <c r="D673" s="190" t="s">
        <v>248</v>
      </c>
      <c r="E673" s="211" t="s">
        <v>19</v>
      </c>
      <c r="F673" s="212" t="s">
        <v>308</v>
      </c>
      <c r="G673" s="210"/>
      <c r="H673" s="211" t="s">
        <v>19</v>
      </c>
      <c r="I673" s="213"/>
      <c r="J673" s="210"/>
      <c r="K673" s="210"/>
      <c r="L673" s="214"/>
      <c r="M673" s="215"/>
      <c r="N673" s="216"/>
      <c r="O673" s="216"/>
      <c r="P673" s="216"/>
      <c r="Q673" s="216"/>
      <c r="R673" s="216"/>
      <c r="S673" s="216"/>
      <c r="T673" s="217"/>
      <c r="AT673" s="218" t="s">
        <v>248</v>
      </c>
      <c r="AU673" s="218" t="s">
        <v>86</v>
      </c>
      <c r="AV673" s="14" t="s">
        <v>84</v>
      </c>
      <c r="AW673" s="14" t="s">
        <v>37</v>
      </c>
      <c r="AX673" s="14" t="s">
        <v>76</v>
      </c>
      <c r="AY673" s="218" t="s">
        <v>237</v>
      </c>
    </row>
    <row r="674" spans="2:51" s="13" customFormat="1" ht="12">
      <c r="B674" s="197"/>
      <c r="C674" s="198"/>
      <c r="D674" s="190" t="s">
        <v>248</v>
      </c>
      <c r="E674" s="199" t="s">
        <v>19</v>
      </c>
      <c r="F674" s="200" t="s">
        <v>985</v>
      </c>
      <c r="G674" s="198"/>
      <c r="H674" s="201">
        <v>7.2</v>
      </c>
      <c r="I674" s="202"/>
      <c r="J674" s="198"/>
      <c r="K674" s="198"/>
      <c r="L674" s="203"/>
      <c r="M674" s="204"/>
      <c r="N674" s="205"/>
      <c r="O674" s="205"/>
      <c r="P674" s="205"/>
      <c r="Q674" s="205"/>
      <c r="R674" s="205"/>
      <c r="S674" s="205"/>
      <c r="T674" s="206"/>
      <c r="AT674" s="207" t="s">
        <v>248</v>
      </c>
      <c r="AU674" s="207" t="s">
        <v>86</v>
      </c>
      <c r="AV674" s="13" t="s">
        <v>86</v>
      </c>
      <c r="AW674" s="13" t="s">
        <v>37</v>
      </c>
      <c r="AX674" s="13" t="s">
        <v>84</v>
      </c>
      <c r="AY674" s="207" t="s">
        <v>237</v>
      </c>
    </row>
    <row r="675" spans="2:63" s="12" customFormat="1" ht="22.95" customHeight="1">
      <c r="B675" s="161"/>
      <c r="C675" s="162"/>
      <c r="D675" s="163" t="s">
        <v>75</v>
      </c>
      <c r="E675" s="175" t="s">
        <v>178</v>
      </c>
      <c r="F675" s="175" t="s">
        <v>986</v>
      </c>
      <c r="G675" s="162"/>
      <c r="H675" s="162"/>
      <c r="I675" s="165"/>
      <c r="J675" s="176">
        <f>BK675</f>
        <v>0</v>
      </c>
      <c r="K675" s="162"/>
      <c r="L675" s="167"/>
      <c r="M675" s="168"/>
      <c r="N675" s="169"/>
      <c r="O675" s="169"/>
      <c r="P675" s="170">
        <f>SUM(P676:P706)</f>
        <v>0</v>
      </c>
      <c r="Q675" s="169"/>
      <c r="R675" s="170">
        <f>SUM(R676:R706)</f>
        <v>18.73716</v>
      </c>
      <c r="S675" s="169"/>
      <c r="T675" s="171">
        <f>SUM(T676:T706)</f>
        <v>0</v>
      </c>
      <c r="AR675" s="172" t="s">
        <v>84</v>
      </c>
      <c r="AT675" s="173" t="s">
        <v>75</v>
      </c>
      <c r="AU675" s="173" t="s">
        <v>84</v>
      </c>
      <c r="AY675" s="172" t="s">
        <v>237</v>
      </c>
      <c r="BK675" s="174">
        <f>SUM(BK676:BK706)</f>
        <v>0</v>
      </c>
    </row>
    <row r="676" spans="1:65" s="2" customFormat="1" ht="16.5" customHeight="1">
      <c r="A676" s="36"/>
      <c r="B676" s="37"/>
      <c r="C676" s="177" t="s">
        <v>987</v>
      </c>
      <c r="D676" s="177" t="s">
        <v>239</v>
      </c>
      <c r="E676" s="178" t="s">
        <v>988</v>
      </c>
      <c r="F676" s="179" t="s">
        <v>989</v>
      </c>
      <c r="G676" s="180" t="s">
        <v>92</v>
      </c>
      <c r="H676" s="181">
        <v>5</v>
      </c>
      <c r="I676" s="182"/>
      <c r="J676" s="183">
        <f>ROUND(I676*H676,2)</f>
        <v>0</v>
      </c>
      <c r="K676" s="179" t="s">
        <v>242</v>
      </c>
      <c r="L676" s="41"/>
      <c r="M676" s="184" t="s">
        <v>19</v>
      </c>
      <c r="N676" s="185" t="s">
        <v>47</v>
      </c>
      <c r="O676" s="66"/>
      <c r="P676" s="186">
        <f>O676*H676</f>
        <v>0</v>
      </c>
      <c r="Q676" s="186">
        <v>0</v>
      </c>
      <c r="R676" s="186">
        <f>Q676*H676</f>
        <v>0</v>
      </c>
      <c r="S676" s="186">
        <v>0</v>
      </c>
      <c r="T676" s="187">
        <f>S676*H676</f>
        <v>0</v>
      </c>
      <c r="U676" s="36"/>
      <c r="V676" s="36"/>
      <c r="W676" s="36"/>
      <c r="X676" s="36"/>
      <c r="Y676" s="36"/>
      <c r="Z676" s="36"/>
      <c r="AA676" s="36"/>
      <c r="AB676" s="36"/>
      <c r="AC676" s="36"/>
      <c r="AD676" s="36"/>
      <c r="AE676" s="36"/>
      <c r="AR676" s="188" t="s">
        <v>173</v>
      </c>
      <c r="AT676" s="188" t="s">
        <v>239</v>
      </c>
      <c r="AU676" s="188" t="s">
        <v>86</v>
      </c>
      <c r="AY676" s="19" t="s">
        <v>237</v>
      </c>
      <c r="BE676" s="189">
        <f>IF(N676="základní",J676,0)</f>
        <v>0</v>
      </c>
      <c r="BF676" s="189">
        <f>IF(N676="snížená",J676,0)</f>
        <v>0</v>
      </c>
      <c r="BG676" s="189">
        <f>IF(N676="zákl. přenesená",J676,0)</f>
        <v>0</v>
      </c>
      <c r="BH676" s="189">
        <f>IF(N676="sníž. přenesená",J676,0)</f>
        <v>0</v>
      </c>
      <c r="BI676" s="189">
        <f>IF(N676="nulová",J676,0)</f>
        <v>0</v>
      </c>
      <c r="BJ676" s="19" t="s">
        <v>84</v>
      </c>
      <c r="BK676" s="189">
        <f>ROUND(I676*H676,2)</f>
        <v>0</v>
      </c>
      <c r="BL676" s="19" t="s">
        <v>173</v>
      </c>
      <c r="BM676" s="188" t="s">
        <v>990</v>
      </c>
    </row>
    <row r="677" spans="1:47" s="2" customFormat="1" ht="19.2">
      <c r="A677" s="36"/>
      <c r="B677" s="37"/>
      <c r="C677" s="38"/>
      <c r="D677" s="190" t="s">
        <v>244</v>
      </c>
      <c r="E677" s="38"/>
      <c r="F677" s="191" t="s">
        <v>991</v>
      </c>
      <c r="G677" s="38"/>
      <c r="H677" s="38"/>
      <c r="I677" s="192"/>
      <c r="J677" s="38"/>
      <c r="K677" s="38"/>
      <c r="L677" s="41"/>
      <c r="M677" s="193"/>
      <c r="N677" s="194"/>
      <c r="O677" s="66"/>
      <c r="P677" s="66"/>
      <c r="Q677" s="66"/>
      <c r="R677" s="66"/>
      <c r="S677" s="66"/>
      <c r="T677" s="67"/>
      <c r="U677" s="36"/>
      <c r="V677" s="36"/>
      <c r="W677" s="36"/>
      <c r="X677" s="36"/>
      <c r="Y677" s="36"/>
      <c r="Z677" s="36"/>
      <c r="AA677" s="36"/>
      <c r="AB677" s="36"/>
      <c r="AC677" s="36"/>
      <c r="AD677" s="36"/>
      <c r="AE677" s="36"/>
      <c r="AT677" s="19" t="s">
        <v>244</v>
      </c>
      <c r="AU677" s="19" t="s">
        <v>86</v>
      </c>
    </row>
    <row r="678" spans="1:47" s="2" customFormat="1" ht="12">
      <c r="A678" s="36"/>
      <c r="B678" s="37"/>
      <c r="C678" s="38"/>
      <c r="D678" s="195" t="s">
        <v>246</v>
      </c>
      <c r="E678" s="38"/>
      <c r="F678" s="196" t="s">
        <v>992</v>
      </c>
      <c r="G678" s="38"/>
      <c r="H678" s="38"/>
      <c r="I678" s="192"/>
      <c r="J678" s="38"/>
      <c r="K678" s="38"/>
      <c r="L678" s="41"/>
      <c r="M678" s="193"/>
      <c r="N678" s="194"/>
      <c r="O678" s="66"/>
      <c r="P678" s="66"/>
      <c r="Q678" s="66"/>
      <c r="R678" s="66"/>
      <c r="S678" s="66"/>
      <c r="T678" s="67"/>
      <c r="U678" s="36"/>
      <c r="V678" s="36"/>
      <c r="W678" s="36"/>
      <c r="X678" s="36"/>
      <c r="Y678" s="36"/>
      <c r="Z678" s="36"/>
      <c r="AA678" s="36"/>
      <c r="AB678" s="36"/>
      <c r="AC678" s="36"/>
      <c r="AD678" s="36"/>
      <c r="AE678" s="36"/>
      <c r="AT678" s="19" t="s">
        <v>246</v>
      </c>
      <c r="AU678" s="19" t="s">
        <v>86</v>
      </c>
    </row>
    <row r="679" spans="2:51" s="13" customFormat="1" ht="12">
      <c r="B679" s="197"/>
      <c r="C679" s="198"/>
      <c r="D679" s="190" t="s">
        <v>248</v>
      </c>
      <c r="E679" s="199" t="s">
        <v>19</v>
      </c>
      <c r="F679" s="200" t="s">
        <v>176</v>
      </c>
      <c r="G679" s="198"/>
      <c r="H679" s="201">
        <v>5</v>
      </c>
      <c r="I679" s="202"/>
      <c r="J679" s="198"/>
      <c r="K679" s="198"/>
      <c r="L679" s="203"/>
      <c r="M679" s="204"/>
      <c r="N679" s="205"/>
      <c r="O679" s="205"/>
      <c r="P679" s="205"/>
      <c r="Q679" s="205"/>
      <c r="R679" s="205"/>
      <c r="S679" s="205"/>
      <c r="T679" s="206"/>
      <c r="AT679" s="207" t="s">
        <v>248</v>
      </c>
      <c r="AU679" s="207" t="s">
        <v>86</v>
      </c>
      <c r="AV679" s="13" t="s">
        <v>86</v>
      </c>
      <c r="AW679" s="13" t="s">
        <v>37</v>
      </c>
      <c r="AX679" s="13" t="s">
        <v>84</v>
      </c>
      <c r="AY679" s="207" t="s">
        <v>237</v>
      </c>
    </row>
    <row r="680" spans="1:65" s="2" customFormat="1" ht="16.5" customHeight="1">
      <c r="A680" s="36"/>
      <c r="B680" s="37"/>
      <c r="C680" s="177" t="s">
        <v>993</v>
      </c>
      <c r="D680" s="177" t="s">
        <v>239</v>
      </c>
      <c r="E680" s="178" t="s">
        <v>994</v>
      </c>
      <c r="F680" s="179" t="s">
        <v>995</v>
      </c>
      <c r="G680" s="180" t="s">
        <v>92</v>
      </c>
      <c r="H680" s="181">
        <v>39</v>
      </c>
      <c r="I680" s="182"/>
      <c r="J680" s="183">
        <f>ROUND(I680*H680,2)</f>
        <v>0</v>
      </c>
      <c r="K680" s="179" t="s">
        <v>242</v>
      </c>
      <c r="L680" s="41"/>
      <c r="M680" s="184" t="s">
        <v>19</v>
      </c>
      <c r="N680" s="185" t="s">
        <v>47</v>
      </c>
      <c r="O680" s="66"/>
      <c r="P680" s="186">
        <f>O680*H680</f>
        <v>0</v>
      </c>
      <c r="Q680" s="186">
        <v>0</v>
      </c>
      <c r="R680" s="186">
        <f>Q680*H680</f>
        <v>0</v>
      </c>
      <c r="S680" s="186">
        <v>0</v>
      </c>
      <c r="T680" s="187">
        <f>S680*H680</f>
        <v>0</v>
      </c>
      <c r="U680" s="36"/>
      <c r="V680" s="36"/>
      <c r="W680" s="36"/>
      <c r="X680" s="36"/>
      <c r="Y680" s="36"/>
      <c r="Z680" s="36"/>
      <c r="AA680" s="36"/>
      <c r="AB680" s="36"/>
      <c r="AC680" s="36"/>
      <c r="AD680" s="36"/>
      <c r="AE680" s="36"/>
      <c r="AR680" s="188" t="s">
        <v>173</v>
      </c>
      <c r="AT680" s="188" t="s">
        <v>239</v>
      </c>
      <c r="AU680" s="188" t="s">
        <v>86</v>
      </c>
      <c r="AY680" s="19" t="s">
        <v>237</v>
      </c>
      <c r="BE680" s="189">
        <f>IF(N680="základní",J680,0)</f>
        <v>0</v>
      </c>
      <c r="BF680" s="189">
        <f>IF(N680="snížená",J680,0)</f>
        <v>0</v>
      </c>
      <c r="BG680" s="189">
        <f>IF(N680="zákl. přenesená",J680,0)</f>
        <v>0</v>
      </c>
      <c r="BH680" s="189">
        <f>IF(N680="sníž. přenesená",J680,0)</f>
        <v>0</v>
      </c>
      <c r="BI680" s="189">
        <f>IF(N680="nulová",J680,0)</f>
        <v>0</v>
      </c>
      <c r="BJ680" s="19" t="s">
        <v>84</v>
      </c>
      <c r="BK680" s="189">
        <f>ROUND(I680*H680,2)</f>
        <v>0</v>
      </c>
      <c r="BL680" s="19" t="s">
        <v>173</v>
      </c>
      <c r="BM680" s="188" t="s">
        <v>996</v>
      </c>
    </row>
    <row r="681" spans="1:47" s="2" customFormat="1" ht="19.2">
      <c r="A681" s="36"/>
      <c r="B681" s="37"/>
      <c r="C681" s="38"/>
      <c r="D681" s="190" t="s">
        <v>244</v>
      </c>
      <c r="E681" s="38"/>
      <c r="F681" s="191" t="s">
        <v>997</v>
      </c>
      <c r="G681" s="38"/>
      <c r="H681" s="38"/>
      <c r="I681" s="192"/>
      <c r="J681" s="38"/>
      <c r="K681" s="38"/>
      <c r="L681" s="41"/>
      <c r="M681" s="193"/>
      <c r="N681" s="194"/>
      <c r="O681" s="66"/>
      <c r="P681" s="66"/>
      <c r="Q681" s="66"/>
      <c r="R681" s="66"/>
      <c r="S681" s="66"/>
      <c r="T681" s="67"/>
      <c r="U681" s="36"/>
      <c r="V681" s="36"/>
      <c r="W681" s="36"/>
      <c r="X681" s="36"/>
      <c r="Y681" s="36"/>
      <c r="Z681" s="36"/>
      <c r="AA681" s="36"/>
      <c r="AB681" s="36"/>
      <c r="AC681" s="36"/>
      <c r="AD681" s="36"/>
      <c r="AE681" s="36"/>
      <c r="AT681" s="19" t="s">
        <v>244</v>
      </c>
      <c r="AU681" s="19" t="s">
        <v>86</v>
      </c>
    </row>
    <row r="682" spans="1:47" s="2" customFormat="1" ht="12">
      <c r="A682" s="36"/>
      <c r="B682" s="37"/>
      <c r="C682" s="38"/>
      <c r="D682" s="195" t="s">
        <v>246</v>
      </c>
      <c r="E682" s="38"/>
      <c r="F682" s="196" t="s">
        <v>998</v>
      </c>
      <c r="G682" s="38"/>
      <c r="H682" s="38"/>
      <c r="I682" s="192"/>
      <c r="J682" s="38"/>
      <c r="K682" s="38"/>
      <c r="L682" s="41"/>
      <c r="M682" s="193"/>
      <c r="N682" s="194"/>
      <c r="O682" s="66"/>
      <c r="P682" s="66"/>
      <c r="Q682" s="66"/>
      <c r="R682" s="66"/>
      <c r="S682" s="66"/>
      <c r="T682" s="67"/>
      <c r="U682" s="36"/>
      <c r="V682" s="36"/>
      <c r="W682" s="36"/>
      <c r="X682" s="36"/>
      <c r="Y682" s="36"/>
      <c r="Z682" s="36"/>
      <c r="AA682" s="36"/>
      <c r="AB682" s="36"/>
      <c r="AC682" s="36"/>
      <c r="AD682" s="36"/>
      <c r="AE682" s="36"/>
      <c r="AT682" s="19" t="s">
        <v>246</v>
      </c>
      <c r="AU682" s="19" t="s">
        <v>86</v>
      </c>
    </row>
    <row r="683" spans="2:51" s="13" customFormat="1" ht="12">
      <c r="B683" s="197"/>
      <c r="C683" s="198"/>
      <c r="D683" s="190" t="s">
        <v>248</v>
      </c>
      <c r="E683" s="199" t="s">
        <v>19</v>
      </c>
      <c r="F683" s="200" t="s">
        <v>90</v>
      </c>
      <c r="G683" s="198"/>
      <c r="H683" s="201">
        <v>39</v>
      </c>
      <c r="I683" s="202"/>
      <c r="J683" s="198"/>
      <c r="K683" s="198"/>
      <c r="L683" s="203"/>
      <c r="M683" s="204"/>
      <c r="N683" s="205"/>
      <c r="O683" s="205"/>
      <c r="P683" s="205"/>
      <c r="Q683" s="205"/>
      <c r="R683" s="205"/>
      <c r="S683" s="205"/>
      <c r="T683" s="206"/>
      <c r="AT683" s="207" t="s">
        <v>248</v>
      </c>
      <c r="AU683" s="207" t="s">
        <v>86</v>
      </c>
      <c r="AV683" s="13" t="s">
        <v>86</v>
      </c>
      <c r="AW683" s="13" t="s">
        <v>37</v>
      </c>
      <c r="AX683" s="13" t="s">
        <v>84</v>
      </c>
      <c r="AY683" s="207" t="s">
        <v>237</v>
      </c>
    </row>
    <row r="684" spans="1:65" s="2" customFormat="1" ht="16.5" customHeight="1">
      <c r="A684" s="36"/>
      <c r="B684" s="37"/>
      <c r="C684" s="177" t="s">
        <v>999</v>
      </c>
      <c r="D684" s="177" t="s">
        <v>239</v>
      </c>
      <c r="E684" s="178" t="s">
        <v>1000</v>
      </c>
      <c r="F684" s="179" t="s">
        <v>1001</v>
      </c>
      <c r="G684" s="180" t="s">
        <v>92</v>
      </c>
      <c r="H684" s="181">
        <v>5</v>
      </c>
      <c r="I684" s="182"/>
      <c r="J684" s="183">
        <f>ROUND(I684*H684,2)</f>
        <v>0</v>
      </c>
      <c r="K684" s="179" t="s">
        <v>242</v>
      </c>
      <c r="L684" s="41"/>
      <c r="M684" s="184" t="s">
        <v>19</v>
      </c>
      <c r="N684" s="185" t="s">
        <v>47</v>
      </c>
      <c r="O684" s="66"/>
      <c r="P684" s="186">
        <f>O684*H684</f>
        <v>0</v>
      </c>
      <c r="Q684" s="186">
        <v>0</v>
      </c>
      <c r="R684" s="186">
        <f>Q684*H684</f>
        <v>0</v>
      </c>
      <c r="S684" s="186">
        <v>0</v>
      </c>
      <c r="T684" s="187">
        <f>S684*H684</f>
        <v>0</v>
      </c>
      <c r="U684" s="36"/>
      <c r="V684" s="36"/>
      <c r="W684" s="36"/>
      <c r="X684" s="36"/>
      <c r="Y684" s="36"/>
      <c r="Z684" s="36"/>
      <c r="AA684" s="36"/>
      <c r="AB684" s="36"/>
      <c r="AC684" s="36"/>
      <c r="AD684" s="36"/>
      <c r="AE684" s="36"/>
      <c r="AR684" s="188" t="s">
        <v>173</v>
      </c>
      <c r="AT684" s="188" t="s">
        <v>239</v>
      </c>
      <c r="AU684" s="188" t="s">
        <v>86</v>
      </c>
      <c r="AY684" s="19" t="s">
        <v>237</v>
      </c>
      <c r="BE684" s="189">
        <f>IF(N684="základní",J684,0)</f>
        <v>0</v>
      </c>
      <c r="BF684" s="189">
        <f>IF(N684="snížená",J684,0)</f>
        <v>0</v>
      </c>
      <c r="BG684" s="189">
        <f>IF(N684="zákl. přenesená",J684,0)</f>
        <v>0</v>
      </c>
      <c r="BH684" s="189">
        <f>IF(N684="sníž. přenesená",J684,0)</f>
        <v>0</v>
      </c>
      <c r="BI684" s="189">
        <f>IF(N684="nulová",J684,0)</f>
        <v>0</v>
      </c>
      <c r="BJ684" s="19" t="s">
        <v>84</v>
      </c>
      <c r="BK684" s="189">
        <f>ROUND(I684*H684,2)</f>
        <v>0</v>
      </c>
      <c r="BL684" s="19" t="s">
        <v>173</v>
      </c>
      <c r="BM684" s="188" t="s">
        <v>1002</v>
      </c>
    </row>
    <row r="685" spans="1:47" s="2" customFormat="1" ht="19.2">
      <c r="A685" s="36"/>
      <c r="B685" s="37"/>
      <c r="C685" s="38"/>
      <c r="D685" s="190" t="s">
        <v>244</v>
      </c>
      <c r="E685" s="38"/>
      <c r="F685" s="191" t="s">
        <v>1003</v>
      </c>
      <c r="G685" s="38"/>
      <c r="H685" s="38"/>
      <c r="I685" s="192"/>
      <c r="J685" s="38"/>
      <c r="K685" s="38"/>
      <c r="L685" s="41"/>
      <c r="M685" s="193"/>
      <c r="N685" s="194"/>
      <c r="O685" s="66"/>
      <c r="P685" s="66"/>
      <c r="Q685" s="66"/>
      <c r="R685" s="66"/>
      <c r="S685" s="66"/>
      <c r="T685" s="67"/>
      <c r="U685" s="36"/>
      <c r="V685" s="36"/>
      <c r="W685" s="36"/>
      <c r="X685" s="36"/>
      <c r="Y685" s="36"/>
      <c r="Z685" s="36"/>
      <c r="AA685" s="36"/>
      <c r="AB685" s="36"/>
      <c r="AC685" s="36"/>
      <c r="AD685" s="36"/>
      <c r="AE685" s="36"/>
      <c r="AT685" s="19" t="s">
        <v>244</v>
      </c>
      <c r="AU685" s="19" t="s">
        <v>86</v>
      </c>
    </row>
    <row r="686" spans="1:47" s="2" customFormat="1" ht="12">
      <c r="A686" s="36"/>
      <c r="B686" s="37"/>
      <c r="C686" s="38"/>
      <c r="D686" s="195" t="s">
        <v>246</v>
      </c>
      <c r="E686" s="38"/>
      <c r="F686" s="196" t="s">
        <v>1004</v>
      </c>
      <c r="G686" s="38"/>
      <c r="H686" s="38"/>
      <c r="I686" s="192"/>
      <c r="J686" s="38"/>
      <c r="K686" s="38"/>
      <c r="L686" s="41"/>
      <c r="M686" s="193"/>
      <c r="N686" s="194"/>
      <c r="O686" s="66"/>
      <c r="P686" s="66"/>
      <c r="Q686" s="66"/>
      <c r="R686" s="66"/>
      <c r="S686" s="66"/>
      <c r="T686" s="67"/>
      <c r="U686" s="36"/>
      <c r="V686" s="36"/>
      <c r="W686" s="36"/>
      <c r="X686" s="36"/>
      <c r="Y686" s="36"/>
      <c r="Z686" s="36"/>
      <c r="AA686" s="36"/>
      <c r="AB686" s="36"/>
      <c r="AC686" s="36"/>
      <c r="AD686" s="36"/>
      <c r="AE686" s="36"/>
      <c r="AT686" s="19" t="s">
        <v>246</v>
      </c>
      <c r="AU686" s="19" t="s">
        <v>86</v>
      </c>
    </row>
    <row r="687" spans="2:51" s="13" customFormat="1" ht="12">
      <c r="B687" s="197"/>
      <c r="C687" s="198"/>
      <c r="D687" s="190" t="s">
        <v>248</v>
      </c>
      <c r="E687" s="199" t="s">
        <v>19</v>
      </c>
      <c r="F687" s="200" t="s">
        <v>176</v>
      </c>
      <c r="G687" s="198"/>
      <c r="H687" s="201">
        <v>5</v>
      </c>
      <c r="I687" s="202"/>
      <c r="J687" s="198"/>
      <c r="K687" s="198"/>
      <c r="L687" s="203"/>
      <c r="M687" s="204"/>
      <c r="N687" s="205"/>
      <c r="O687" s="205"/>
      <c r="P687" s="205"/>
      <c r="Q687" s="205"/>
      <c r="R687" s="205"/>
      <c r="S687" s="205"/>
      <c r="T687" s="206"/>
      <c r="AT687" s="207" t="s">
        <v>248</v>
      </c>
      <c r="AU687" s="207" t="s">
        <v>86</v>
      </c>
      <c r="AV687" s="13" t="s">
        <v>86</v>
      </c>
      <c r="AW687" s="13" t="s">
        <v>37</v>
      </c>
      <c r="AX687" s="13" t="s">
        <v>84</v>
      </c>
      <c r="AY687" s="207" t="s">
        <v>237</v>
      </c>
    </row>
    <row r="688" spans="1:65" s="2" customFormat="1" ht="16.5" customHeight="1">
      <c r="A688" s="36"/>
      <c r="B688" s="37"/>
      <c r="C688" s="177" t="s">
        <v>1005</v>
      </c>
      <c r="D688" s="177" t="s">
        <v>239</v>
      </c>
      <c r="E688" s="178" t="s">
        <v>1006</v>
      </c>
      <c r="F688" s="179" t="s">
        <v>1007</v>
      </c>
      <c r="G688" s="180" t="s">
        <v>92</v>
      </c>
      <c r="H688" s="181">
        <v>39</v>
      </c>
      <c r="I688" s="182"/>
      <c r="J688" s="183">
        <f>ROUND(I688*H688,2)</f>
        <v>0</v>
      </c>
      <c r="K688" s="179" t="s">
        <v>242</v>
      </c>
      <c r="L688" s="41"/>
      <c r="M688" s="184" t="s">
        <v>19</v>
      </c>
      <c r="N688" s="185" t="s">
        <v>47</v>
      </c>
      <c r="O688" s="66"/>
      <c r="P688" s="186">
        <f>O688*H688</f>
        <v>0</v>
      </c>
      <c r="Q688" s="186">
        <v>0.0835</v>
      </c>
      <c r="R688" s="186">
        <f>Q688*H688</f>
        <v>3.2565000000000004</v>
      </c>
      <c r="S688" s="186">
        <v>0</v>
      </c>
      <c r="T688" s="187">
        <f>S688*H688</f>
        <v>0</v>
      </c>
      <c r="U688" s="36"/>
      <c r="V688" s="36"/>
      <c r="W688" s="36"/>
      <c r="X688" s="36"/>
      <c r="Y688" s="36"/>
      <c r="Z688" s="36"/>
      <c r="AA688" s="36"/>
      <c r="AB688" s="36"/>
      <c r="AC688" s="36"/>
      <c r="AD688" s="36"/>
      <c r="AE688" s="36"/>
      <c r="AR688" s="188" t="s">
        <v>173</v>
      </c>
      <c r="AT688" s="188" t="s">
        <v>239</v>
      </c>
      <c r="AU688" s="188" t="s">
        <v>86</v>
      </c>
      <c r="AY688" s="19" t="s">
        <v>237</v>
      </c>
      <c r="BE688" s="189">
        <f>IF(N688="základní",J688,0)</f>
        <v>0</v>
      </c>
      <c r="BF688" s="189">
        <f>IF(N688="snížená",J688,0)</f>
        <v>0</v>
      </c>
      <c r="BG688" s="189">
        <f>IF(N688="zákl. přenesená",J688,0)</f>
        <v>0</v>
      </c>
      <c r="BH688" s="189">
        <f>IF(N688="sníž. přenesená",J688,0)</f>
        <v>0</v>
      </c>
      <c r="BI688" s="189">
        <f>IF(N688="nulová",J688,0)</f>
        <v>0</v>
      </c>
      <c r="BJ688" s="19" t="s">
        <v>84</v>
      </c>
      <c r="BK688" s="189">
        <f>ROUND(I688*H688,2)</f>
        <v>0</v>
      </c>
      <c r="BL688" s="19" t="s">
        <v>173</v>
      </c>
      <c r="BM688" s="188" t="s">
        <v>1008</v>
      </c>
    </row>
    <row r="689" spans="1:47" s="2" customFormat="1" ht="19.2">
      <c r="A689" s="36"/>
      <c r="B689" s="37"/>
      <c r="C689" s="38"/>
      <c r="D689" s="190" t="s">
        <v>244</v>
      </c>
      <c r="E689" s="38"/>
      <c r="F689" s="191" t="s">
        <v>1009</v>
      </c>
      <c r="G689" s="38"/>
      <c r="H689" s="38"/>
      <c r="I689" s="192"/>
      <c r="J689" s="38"/>
      <c r="K689" s="38"/>
      <c r="L689" s="41"/>
      <c r="M689" s="193"/>
      <c r="N689" s="194"/>
      <c r="O689" s="66"/>
      <c r="P689" s="66"/>
      <c r="Q689" s="66"/>
      <c r="R689" s="66"/>
      <c r="S689" s="66"/>
      <c r="T689" s="67"/>
      <c r="U689" s="36"/>
      <c r="V689" s="36"/>
      <c r="W689" s="36"/>
      <c r="X689" s="36"/>
      <c r="Y689" s="36"/>
      <c r="Z689" s="36"/>
      <c r="AA689" s="36"/>
      <c r="AB689" s="36"/>
      <c r="AC689" s="36"/>
      <c r="AD689" s="36"/>
      <c r="AE689" s="36"/>
      <c r="AT689" s="19" t="s">
        <v>244</v>
      </c>
      <c r="AU689" s="19" t="s">
        <v>86</v>
      </c>
    </row>
    <row r="690" spans="1:47" s="2" customFormat="1" ht="12">
      <c r="A690" s="36"/>
      <c r="B690" s="37"/>
      <c r="C690" s="38"/>
      <c r="D690" s="195" t="s">
        <v>246</v>
      </c>
      <c r="E690" s="38"/>
      <c r="F690" s="196" t="s">
        <v>1010</v>
      </c>
      <c r="G690" s="38"/>
      <c r="H690" s="38"/>
      <c r="I690" s="192"/>
      <c r="J690" s="38"/>
      <c r="K690" s="38"/>
      <c r="L690" s="41"/>
      <c r="M690" s="193"/>
      <c r="N690" s="194"/>
      <c r="O690" s="66"/>
      <c r="P690" s="66"/>
      <c r="Q690" s="66"/>
      <c r="R690" s="66"/>
      <c r="S690" s="66"/>
      <c r="T690" s="67"/>
      <c r="U690" s="36"/>
      <c r="V690" s="36"/>
      <c r="W690" s="36"/>
      <c r="X690" s="36"/>
      <c r="Y690" s="36"/>
      <c r="Z690" s="36"/>
      <c r="AA690" s="36"/>
      <c r="AB690" s="36"/>
      <c r="AC690" s="36"/>
      <c r="AD690" s="36"/>
      <c r="AE690" s="36"/>
      <c r="AT690" s="19" t="s">
        <v>246</v>
      </c>
      <c r="AU690" s="19" t="s">
        <v>86</v>
      </c>
    </row>
    <row r="691" spans="2:51" s="14" customFormat="1" ht="12">
      <c r="B691" s="209"/>
      <c r="C691" s="210"/>
      <c r="D691" s="190" t="s">
        <v>248</v>
      </c>
      <c r="E691" s="211" t="s">
        <v>19</v>
      </c>
      <c r="F691" s="212" t="s">
        <v>366</v>
      </c>
      <c r="G691" s="210"/>
      <c r="H691" s="211" t="s">
        <v>19</v>
      </c>
      <c r="I691" s="213"/>
      <c r="J691" s="210"/>
      <c r="K691" s="210"/>
      <c r="L691" s="214"/>
      <c r="M691" s="215"/>
      <c r="N691" s="216"/>
      <c r="O691" s="216"/>
      <c r="P691" s="216"/>
      <c r="Q691" s="216"/>
      <c r="R691" s="216"/>
      <c r="S691" s="216"/>
      <c r="T691" s="217"/>
      <c r="AT691" s="218" t="s">
        <v>248</v>
      </c>
      <c r="AU691" s="218" t="s">
        <v>86</v>
      </c>
      <c r="AV691" s="14" t="s">
        <v>84</v>
      </c>
      <c r="AW691" s="14" t="s">
        <v>37</v>
      </c>
      <c r="AX691" s="14" t="s">
        <v>76</v>
      </c>
      <c r="AY691" s="218" t="s">
        <v>237</v>
      </c>
    </row>
    <row r="692" spans="2:51" s="13" customFormat="1" ht="12">
      <c r="B692" s="197"/>
      <c r="C692" s="198"/>
      <c r="D692" s="190" t="s">
        <v>248</v>
      </c>
      <c r="E692" s="199" t="s">
        <v>19</v>
      </c>
      <c r="F692" s="200" t="s">
        <v>1011</v>
      </c>
      <c r="G692" s="198"/>
      <c r="H692" s="201">
        <v>30</v>
      </c>
      <c r="I692" s="202"/>
      <c r="J692" s="198"/>
      <c r="K692" s="198"/>
      <c r="L692" s="203"/>
      <c r="M692" s="204"/>
      <c r="N692" s="205"/>
      <c r="O692" s="205"/>
      <c r="P692" s="205"/>
      <c r="Q692" s="205"/>
      <c r="R692" s="205"/>
      <c r="S692" s="205"/>
      <c r="T692" s="206"/>
      <c r="AT692" s="207" t="s">
        <v>248</v>
      </c>
      <c r="AU692" s="207" t="s">
        <v>86</v>
      </c>
      <c r="AV692" s="13" t="s">
        <v>86</v>
      </c>
      <c r="AW692" s="13" t="s">
        <v>37</v>
      </c>
      <c r="AX692" s="13" t="s">
        <v>76</v>
      </c>
      <c r="AY692" s="207" t="s">
        <v>237</v>
      </c>
    </row>
    <row r="693" spans="2:51" s="13" customFormat="1" ht="12">
      <c r="B693" s="197"/>
      <c r="C693" s="198"/>
      <c r="D693" s="190" t="s">
        <v>248</v>
      </c>
      <c r="E693" s="199" t="s">
        <v>19</v>
      </c>
      <c r="F693" s="200" t="s">
        <v>1012</v>
      </c>
      <c r="G693" s="198"/>
      <c r="H693" s="201">
        <v>9</v>
      </c>
      <c r="I693" s="202"/>
      <c r="J693" s="198"/>
      <c r="K693" s="198"/>
      <c r="L693" s="203"/>
      <c r="M693" s="204"/>
      <c r="N693" s="205"/>
      <c r="O693" s="205"/>
      <c r="P693" s="205"/>
      <c r="Q693" s="205"/>
      <c r="R693" s="205"/>
      <c r="S693" s="205"/>
      <c r="T693" s="206"/>
      <c r="AT693" s="207" t="s">
        <v>248</v>
      </c>
      <c r="AU693" s="207" t="s">
        <v>86</v>
      </c>
      <c r="AV693" s="13" t="s">
        <v>86</v>
      </c>
      <c r="AW693" s="13" t="s">
        <v>37</v>
      </c>
      <c r="AX693" s="13" t="s">
        <v>76</v>
      </c>
      <c r="AY693" s="207" t="s">
        <v>237</v>
      </c>
    </row>
    <row r="694" spans="2:51" s="16" customFormat="1" ht="12">
      <c r="B694" s="230"/>
      <c r="C694" s="231"/>
      <c r="D694" s="190" t="s">
        <v>248</v>
      </c>
      <c r="E694" s="232" t="s">
        <v>90</v>
      </c>
      <c r="F694" s="233" t="s">
        <v>376</v>
      </c>
      <c r="G694" s="231"/>
      <c r="H694" s="234">
        <v>39</v>
      </c>
      <c r="I694" s="235"/>
      <c r="J694" s="231"/>
      <c r="K694" s="231"/>
      <c r="L694" s="236"/>
      <c r="M694" s="237"/>
      <c r="N694" s="238"/>
      <c r="O694" s="238"/>
      <c r="P694" s="238"/>
      <c r="Q694" s="238"/>
      <c r="R694" s="238"/>
      <c r="S694" s="238"/>
      <c r="T694" s="239"/>
      <c r="AT694" s="240" t="s">
        <v>248</v>
      </c>
      <c r="AU694" s="240" t="s">
        <v>86</v>
      </c>
      <c r="AV694" s="16" t="s">
        <v>173</v>
      </c>
      <c r="AW694" s="16" t="s">
        <v>37</v>
      </c>
      <c r="AX694" s="16" t="s">
        <v>84</v>
      </c>
      <c r="AY694" s="240" t="s">
        <v>237</v>
      </c>
    </row>
    <row r="695" spans="1:65" s="2" customFormat="1" ht="16.5" customHeight="1">
      <c r="A695" s="36"/>
      <c r="B695" s="37"/>
      <c r="C695" s="241" t="s">
        <v>1013</v>
      </c>
      <c r="D695" s="241" t="s">
        <v>433</v>
      </c>
      <c r="E695" s="242" t="s">
        <v>1014</v>
      </c>
      <c r="F695" s="243" t="s">
        <v>1015</v>
      </c>
      <c r="G695" s="244" t="s">
        <v>104</v>
      </c>
      <c r="H695" s="245">
        <v>13</v>
      </c>
      <c r="I695" s="246"/>
      <c r="J695" s="247">
        <f>ROUND(I695*H695,2)</f>
        <v>0</v>
      </c>
      <c r="K695" s="243" t="s">
        <v>19</v>
      </c>
      <c r="L695" s="248"/>
      <c r="M695" s="249" t="s">
        <v>19</v>
      </c>
      <c r="N695" s="250" t="s">
        <v>47</v>
      </c>
      <c r="O695" s="66"/>
      <c r="P695" s="186">
        <f>O695*H695</f>
        <v>0</v>
      </c>
      <c r="Q695" s="186">
        <v>1.12</v>
      </c>
      <c r="R695" s="186">
        <f>Q695*H695</f>
        <v>14.560000000000002</v>
      </c>
      <c r="S695" s="186">
        <v>0</v>
      </c>
      <c r="T695" s="187">
        <f>S695*H695</f>
        <v>0</v>
      </c>
      <c r="U695" s="36"/>
      <c r="V695" s="36"/>
      <c r="W695" s="36"/>
      <c r="X695" s="36"/>
      <c r="Y695" s="36"/>
      <c r="Z695" s="36"/>
      <c r="AA695" s="36"/>
      <c r="AB695" s="36"/>
      <c r="AC695" s="36"/>
      <c r="AD695" s="36"/>
      <c r="AE695" s="36"/>
      <c r="AR695" s="188" t="s">
        <v>289</v>
      </c>
      <c r="AT695" s="188" t="s">
        <v>433</v>
      </c>
      <c r="AU695" s="188" t="s">
        <v>86</v>
      </c>
      <c r="AY695" s="19" t="s">
        <v>237</v>
      </c>
      <c r="BE695" s="189">
        <f>IF(N695="základní",J695,0)</f>
        <v>0</v>
      </c>
      <c r="BF695" s="189">
        <f>IF(N695="snížená",J695,0)</f>
        <v>0</v>
      </c>
      <c r="BG695" s="189">
        <f>IF(N695="zákl. přenesená",J695,0)</f>
        <v>0</v>
      </c>
      <c r="BH695" s="189">
        <f>IF(N695="sníž. přenesená",J695,0)</f>
        <v>0</v>
      </c>
      <c r="BI695" s="189">
        <f>IF(N695="nulová",J695,0)</f>
        <v>0</v>
      </c>
      <c r="BJ695" s="19" t="s">
        <v>84</v>
      </c>
      <c r="BK695" s="189">
        <f>ROUND(I695*H695,2)</f>
        <v>0</v>
      </c>
      <c r="BL695" s="19" t="s">
        <v>173</v>
      </c>
      <c r="BM695" s="188" t="s">
        <v>1016</v>
      </c>
    </row>
    <row r="696" spans="1:47" s="2" customFormat="1" ht="38.4">
      <c r="A696" s="36"/>
      <c r="B696" s="37"/>
      <c r="C696" s="38"/>
      <c r="D696" s="190" t="s">
        <v>244</v>
      </c>
      <c r="E696" s="38"/>
      <c r="F696" s="191" t="s">
        <v>1017</v>
      </c>
      <c r="G696" s="38"/>
      <c r="H696" s="38"/>
      <c r="I696" s="192"/>
      <c r="J696" s="38"/>
      <c r="K696" s="38"/>
      <c r="L696" s="41"/>
      <c r="M696" s="193"/>
      <c r="N696" s="194"/>
      <c r="O696" s="66"/>
      <c r="P696" s="66"/>
      <c r="Q696" s="66"/>
      <c r="R696" s="66"/>
      <c r="S696" s="66"/>
      <c r="T696" s="67"/>
      <c r="U696" s="36"/>
      <c r="V696" s="36"/>
      <c r="W696" s="36"/>
      <c r="X696" s="36"/>
      <c r="Y696" s="36"/>
      <c r="Z696" s="36"/>
      <c r="AA696" s="36"/>
      <c r="AB696" s="36"/>
      <c r="AC696" s="36"/>
      <c r="AD696" s="36"/>
      <c r="AE696" s="36"/>
      <c r="AT696" s="19" t="s">
        <v>244</v>
      </c>
      <c r="AU696" s="19" t="s">
        <v>86</v>
      </c>
    </row>
    <row r="697" spans="2:51" s="13" customFormat="1" ht="12">
      <c r="B697" s="197"/>
      <c r="C697" s="198"/>
      <c r="D697" s="190" t="s">
        <v>248</v>
      </c>
      <c r="E697" s="199" t="s">
        <v>19</v>
      </c>
      <c r="F697" s="200" t="s">
        <v>1018</v>
      </c>
      <c r="G697" s="198"/>
      <c r="H697" s="201">
        <v>13</v>
      </c>
      <c r="I697" s="202"/>
      <c r="J697" s="198"/>
      <c r="K697" s="198"/>
      <c r="L697" s="203"/>
      <c r="M697" s="204"/>
      <c r="N697" s="205"/>
      <c r="O697" s="205"/>
      <c r="P697" s="205"/>
      <c r="Q697" s="205"/>
      <c r="R697" s="205"/>
      <c r="S697" s="205"/>
      <c r="T697" s="206"/>
      <c r="AT697" s="207" t="s">
        <v>248</v>
      </c>
      <c r="AU697" s="207" t="s">
        <v>86</v>
      </c>
      <c r="AV697" s="13" t="s">
        <v>86</v>
      </c>
      <c r="AW697" s="13" t="s">
        <v>37</v>
      </c>
      <c r="AX697" s="13" t="s">
        <v>84</v>
      </c>
      <c r="AY697" s="207" t="s">
        <v>237</v>
      </c>
    </row>
    <row r="698" spans="1:65" s="2" customFormat="1" ht="16.5" customHeight="1">
      <c r="A698" s="36"/>
      <c r="B698" s="37"/>
      <c r="C698" s="177" t="s">
        <v>1019</v>
      </c>
      <c r="D698" s="177" t="s">
        <v>239</v>
      </c>
      <c r="E698" s="178" t="s">
        <v>1020</v>
      </c>
      <c r="F698" s="179" t="s">
        <v>1021</v>
      </c>
      <c r="G698" s="180" t="s">
        <v>92</v>
      </c>
      <c r="H698" s="181">
        <v>5</v>
      </c>
      <c r="I698" s="182"/>
      <c r="J698" s="183">
        <f>ROUND(I698*H698,2)</f>
        <v>0</v>
      </c>
      <c r="K698" s="179" t="s">
        <v>242</v>
      </c>
      <c r="L698" s="41"/>
      <c r="M698" s="184" t="s">
        <v>19</v>
      </c>
      <c r="N698" s="185" t="s">
        <v>47</v>
      </c>
      <c r="O698" s="66"/>
      <c r="P698" s="186">
        <f>O698*H698</f>
        <v>0</v>
      </c>
      <c r="Q698" s="186">
        <v>0.11162</v>
      </c>
      <c r="R698" s="186">
        <f>Q698*H698</f>
        <v>0.5581</v>
      </c>
      <c r="S698" s="186">
        <v>0</v>
      </c>
      <c r="T698" s="187">
        <f>S698*H698</f>
        <v>0</v>
      </c>
      <c r="U698" s="36"/>
      <c r="V698" s="36"/>
      <c r="W698" s="36"/>
      <c r="X698" s="36"/>
      <c r="Y698" s="36"/>
      <c r="Z698" s="36"/>
      <c r="AA698" s="36"/>
      <c r="AB698" s="36"/>
      <c r="AC698" s="36"/>
      <c r="AD698" s="36"/>
      <c r="AE698" s="36"/>
      <c r="AR698" s="188" t="s">
        <v>173</v>
      </c>
      <c r="AT698" s="188" t="s">
        <v>239</v>
      </c>
      <c r="AU698" s="188" t="s">
        <v>86</v>
      </c>
      <c r="AY698" s="19" t="s">
        <v>237</v>
      </c>
      <c r="BE698" s="189">
        <f>IF(N698="základní",J698,0)</f>
        <v>0</v>
      </c>
      <c r="BF698" s="189">
        <f>IF(N698="snížená",J698,0)</f>
        <v>0</v>
      </c>
      <c r="BG698" s="189">
        <f>IF(N698="zákl. přenesená",J698,0)</f>
        <v>0</v>
      </c>
      <c r="BH698" s="189">
        <f>IF(N698="sníž. přenesená",J698,0)</f>
        <v>0</v>
      </c>
      <c r="BI698" s="189">
        <f>IF(N698="nulová",J698,0)</f>
        <v>0</v>
      </c>
      <c r="BJ698" s="19" t="s">
        <v>84</v>
      </c>
      <c r="BK698" s="189">
        <f>ROUND(I698*H698,2)</f>
        <v>0</v>
      </c>
      <c r="BL698" s="19" t="s">
        <v>173</v>
      </c>
      <c r="BM698" s="188" t="s">
        <v>1022</v>
      </c>
    </row>
    <row r="699" spans="1:47" s="2" customFormat="1" ht="28.8">
      <c r="A699" s="36"/>
      <c r="B699" s="37"/>
      <c r="C699" s="38"/>
      <c r="D699" s="190" t="s">
        <v>244</v>
      </c>
      <c r="E699" s="38"/>
      <c r="F699" s="191" t="s">
        <v>1023</v>
      </c>
      <c r="G699" s="38"/>
      <c r="H699" s="38"/>
      <c r="I699" s="192"/>
      <c r="J699" s="38"/>
      <c r="K699" s="38"/>
      <c r="L699" s="41"/>
      <c r="M699" s="193"/>
      <c r="N699" s="194"/>
      <c r="O699" s="66"/>
      <c r="P699" s="66"/>
      <c r="Q699" s="66"/>
      <c r="R699" s="66"/>
      <c r="S699" s="66"/>
      <c r="T699" s="67"/>
      <c r="U699" s="36"/>
      <c r="V699" s="36"/>
      <c r="W699" s="36"/>
      <c r="X699" s="36"/>
      <c r="Y699" s="36"/>
      <c r="Z699" s="36"/>
      <c r="AA699" s="36"/>
      <c r="AB699" s="36"/>
      <c r="AC699" s="36"/>
      <c r="AD699" s="36"/>
      <c r="AE699" s="36"/>
      <c r="AT699" s="19" t="s">
        <v>244</v>
      </c>
      <c r="AU699" s="19" t="s">
        <v>86</v>
      </c>
    </row>
    <row r="700" spans="1:47" s="2" customFormat="1" ht="12">
      <c r="A700" s="36"/>
      <c r="B700" s="37"/>
      <c r="C700" s="38"/>
      <c r="D700" s="195" t="s">
        <v>246</v>
      </c>
      <c r="E700" s="38"/>
      <c r="F700" s="196" t="s">
        <v>1024</v>
      </c>
      <c r="G700" s="38"/>
      <c r="H700" s="38"/>
      <c r="I700" s="192"/>
      <c r="J700" s="38"/>
      <c r="K700" s="38"/>
      <c r="L700" s="41"/>
      <c r="M700" s="193"/>
      <c r="N700" s="194"/>
      <c r="O700" s="66"/>
      <c r="P700" s="66"/>
      <c r="Q700" s="66"/>
      <c r="R700" s="66"/>
      <c r="S700" s="66"/>
      <c r="T700" s="67"/>
      <c r="U700" s="36"/>
      <c r="V700" s="36"/>
      <c r="W700" s="36"/>
      <c r="X700" s="36"/>
      <c r="Y700" s="36"/>
      <c r="Z700" s="36"/>
      <c r="AA700" s="36"/>
      <c r="AB700" s="36"/>
      <c r="AC700" s="36"/>
      <c r="AD700" s="36"/>
      <c r="AE700" s="36"/>
      <c r="AT700" s="19" t="s">
        <v>246</v>
      </c>
      <c r="AU700" s="19" t="s">
        <v>86</v>
      </c>
    </row>
    <row r="701" spans="2:51" s="13" customFormat="1" ht="12">
      <c r="B701" s="197"/>
      <c r="C701" s="198"/>
      <c r="D701" s="190" t="s">
        <v>248</v>
      </c>
      <c r="E701" s="199" t="s">
        <v>19</v>
      </c>
      <c r="F701" s="200" t="s">
        <v>1025</v>
      </c>
      <c r="G701" s="198"/>
      <c r="H701" s="201">
        <v>3</v>
      </c>
      <c r="I701" s="202"/>
      <c r="J701" s="198"/>
      <c r="K701" s="198"/>
      <c r="L701" s="203"/>
      <c r="M701" s="204"/>
      <c r="N701" s="205"/>
      <c r="O701" s="205"/>
      <c r="P701" s="205"/>
      <c r="Q701" s="205"/>
      <c r="R701" s="205"/>
      <c r="S701" s="205"/>
      <c r="T701" s="206"/>
      <c r="AT701" s="207" t="s">
        <v>248</v>
      </c>
      <c r="AU701" s="207" t="s">
        <v>86</v>
      </c>
      <c r="AV701" s="13" t="s">
        <v>86</v>
      </c>
      <c r="AW701" s="13" t="s">
        <v>37</v>
      </c>
      <c r="AX701" s="13" t="s">
        <v>76</v>
      </c>
      <c r="AY701" s="207" t="s">
        <v>237</v>
      </c>
    </row>
    <row r="702" spans="2:51" s="13" customFormat="1" ht="12">
      <c r="B702" s="197"/>
      <c r="C702" s="198"/>
      <c r="D702" s="190" t="s">
        <v>248</v>
      </c>
      <c r="E702" s="199" t="s">
        <v>174</v>
      </c>
      <c r="F702" s="200" t="s">
        <v>1026</v>
      </c>
      <c r="G702" s="198"/>
      <c r="H702" s="201">
        <v>2</v>
      </c>
      <c r="I702" s="202"/>
      <c r="J702" s="198"/>
      <c r="K702" s="198"/>
      <c r="L702" s="203"/>
      <c r="M702" s="204"/>
      <c r="N702" s="205"/>
      <c r="O702" s="205"/>
      <c r="P702" s="205"/>
      <c r="Q702" s="205"/>
      <c r="R702" s="205"/>
      <c r="S702" s="205"/>
      <c r="T702" s="206"/>
      <c r="AT702" s="207" t="s">
        <v>248</v>
      </c>
      <c r="AU702" s="207" t="s">
        <v>86</v>
      </c>
      <c r="AV702" s="13" t="s">
        <v>86</v>
      </c>
      <c r="AW702" s="13" t="s">
        <v>37</v>
      </c>
      <c r="AX702" s="13" t="s">
        <v>76</v>
      </c>
      <c r="AY702" s="207" t="s">
        <v>237</v>
      </c>
    </row>
    <row r="703" spans="2:51" s="16" customFormat="1" ht="12">
      <c r="B703" s="230"/>
      <c r="C703" s="231"/>
      <c r="D703" s="190" t="s">
        <v>248</v>
      </c>
      <c r="E703" s="232" t="s">
        <v>176</v>
      </c>
      <c r="F703" s="233" t="s">
        <v>376</v>
      </c>
      <c r="G703" s="231"/>
      <c r="H703" s="234">
        <v>5</v>
      </c>
      <c r="I703" s="235"/>
      <c r="J703" s="231"/>
      <c r="K703" s="231"/>
      <c r="L703" s="236"/>
      <c r="M703" s="237"/>
      <c r="N703" s="238"/>
      <c r="O703" s="238"/>
      <c r="P703" s="238"/>
      <c r="Q703" s="238"/>
      <c r="R703" s="238"/>
      <c r="S703" s="238"/>
      <c r="T703" s="239"/>
      <c r="AT703" s="240" t="s">
        <v>248</v>
      </c>
      <c r="AU703" s="240" t="s">
        <v>86</v>
      </c>
      <c r="AV703" s="16" t="s">
        <v>173</v>
      </c>
      <c r="AW703" s="16" t="s">
        <v>37</v>
      </c>
      <c r="AX703" s="16" t="s">
        <v>84</v>
      </c>
      <c r="AY703" s="240" t="s">
        <v>237</v>
      </c>
    </row>
    <row r="704" spans="1:65" s="2" customFormat="1" ht="16.5" customHeight="1">
      <c r="A704" s="36"/>
      <c r="B704" s="37"/>
      <c r="C704" s="241" t="s">
        <v>1027</v>
      </c>
      <c r="D704" s="241" t="s">
        <v>433</v>
      </c>
      <c r="E704" s="242" t="s">
        <v>1028</v>
      </c>
      <c r="F704" s="243" t="s">
        <v>1029</v>
      </c>
      <c r="G704" s="244" t="s">
        <v>92</v>
      </c>
      <c r="H704" s="245">
        <v>2.06</v>
      </c>
      <c r="I704" s="246"/>
      <c r="J704" s="247">
        <f>ROUND(I704*H704,2)</f>
        <v>0</v>
      </c>
      <c r="K704" s="243" t="s">
        <v>242</v>
      </c>
      <c r="L704" s="248"/>
      <c r="M704" s="249" t="s">
        <v>19</v>
      </c>
      <c r="N704" s="250" t="s">
        <v>47</v>
      </c>
      <c r="O704" s="66"/>
      <c r="P704" s="186">
        <f>O704*H704</f>
        <v>0</v>
      </c>
      <c r="Q704" s="186">
        <v>0.176</v>
      </c>
      <c r="R704" s="186">
        <f>Q704*H704</f>
        <v>0.36256</v>
      </c>
      <c r="S704" s="186">
        <v>0</v>
      </c>
      <c r="T704" s="187">
        <f>S704*H704</f>
        <v>0</v>
      </c>
      <c r="U704" s="36"/>
      <c r="V704" s="36"/>
      <c r="W704" s="36"/>
      <c r="X704" s="36"/>
      <c r="Y704" s="36"/>
      <c r="Z704" s="36"/>
      <c r="AA704" s="36"/>
      <c r="AB704" s="36"/>
      <c r="AC704" s="36"/>
      <c r="AD704" s="36"/>
      <c r="AE704" s="36"/>
      <c r="AR704" s="188" t="s">
        <v>289</v>
      </c>
      <c r="AT704" s="188" t="s">
        <v>433</v>
      </c>
      <c r="AU704" s="188" t="s">
        <v>86</v>
      </c>
      <c r="AY704" s="19" t="s">
        <v>237</v>
      </c>
      <c r="BE704" s="189">
        <f>IF(N704="základní",J704,0)</f>
        <v>0</v>
      </c>
      <c r="BF704" s="189">
        <f>IF(N704="snížená",J704,0)</f>
        <v>0</v>
      </c>
      <c r="BG704" s="189">
        <f>IF(N704="zákl. přenesená",J704,0)</f>
        <v>0</v>
      </c>
      <c r="BH704" s="189">
        <f>IF(N704="sníž. přenesená",J704,0)</f>
        <v>0</v>
      </c>
      <c r="BI704" s="189">
        <f>IF(N704="nulová",J704,0)</f>
        <v>0</v>
      </c>
      <c r="BJ704" s="19" t="s">
        <v>84</v>
      </c>
      <c r="BK704" s="189">
        <f>ROUND(I704*H704,2)</f>
        <v>0</v>
      </c>
      <c r="BL704" s="19" t="s">
        <v>173</v>
      </c>
      <c r="BM704" s="188" t="s">
        <v>1030</v>
      </c>
    </row>
    <row r="705" spans="1:47" s="2" customFormat="1" ht="12">
      <c r="A705" s="36"/>
      <c r="B705" s="37"/>
      <c r="C705" s="38"/>
      <c r="D705" s="190" t="s">
        <v>244</v>
      </c>
      <c r="E705" s="38"/>
      <c r="F705" s="191" t="s">
        <v>1029</v>
      </c>
      <c r="G705" s="38"/>
      <c r="H705" s="38"/>
      <c r="I705" s="192"/>
      <c r="J705" s="38"/>
      <c r="K705" s="38"/>
      <c r="L705" s="41"/>
      <c r="M705" s="193"/>
      <c r="N705" s="194"/>
      <c r="O705" s="66"/>
      <c r="P705" s="66"/>
      <c r="Q705" s="66"/>
      <c r="R705" s="66"/>
      <c r="S705" s="66"/>
      <c r="T705" s="67"/>
      <c r="U705" s="36"/>
      <c r="V705" s="36"/>
      <c r="W705" s="36"/>
      <c r="X705" s="36"/>
      <c r="Y705" s="36"/>
      <c r="Z705" s="36"/>
      <c r="AA705" s="36"/>
      <c r="AB705" s="36"/>
      <c r="AC705" s="36"/>
      <c r="AD705" s="36"/>
      <c r="AE705" s="36"/>
      <c r="AT705" s="19" t="s">
        <v>244</v>
      </c>
      <c r="AU705" s="19" t="s">
        <v>86</v>
      </c>
    </row>
    <row r="706" spans="2:51" s="13" customFormat="1" ht="12">
      <c r="B706" s="197"/>
      <c r="C706" s="198"/>
      <c r="D706" s="190" t="s">
        <v>248</v>
      </c>
      <c r="E706" s="199" t="s">
        <v>19</v>
      </c>
      <c r="F706" s="200" t="s">
        <v>1031</v>
      </c>
      <c r="G706" s="198"/>
      <c r="H706" s="201">
        <v>2.06</v>
      </c>
      <c r="I706" s="202"/>
      <c r="J706" s="198"/>
      <c r="K706" s="198"/>
      <c r="L706" s="203"/>
      <c r="M706" s="204"/>
      <c r="N706" s="205"/>
      <c r="O706" s="205"/>
      <c r="P706" s="205"/>
      <c r="Q706" s="205"/>
      <c r="R706" s="205"/>
      <c r="S706" s="205"/>
      <c r="T706" s="206"/>
      <c r="AT706" s="207" t="s">
        <v>248</v>
      </c>
      <c r="AU706" s="207" t="s">
        <v>86</v>
      </c>
      <c r="AV706" s="13" t="s">
        <v>86</v>
      </c>
      <c r="AW706" s="13" t="s">
        <v>37</v>
      </c>
      <c r="AX706" s="13" t="s">
        <v>84</v>
      </c>
      <c r="AY706" s="207" t="s">
        <v>237</v>
      </c>
    </row>
    <row r="707" spans="2:63" s="12" customFormat="1" ht="22.95" customHeight="1">
      <c r="B707" s="161"/>
      <c r="C707" s="162"/>
      <c r="D707" s="163" t="s">
        <v>75</v>
      </c>
      <c r="E707" s="175" t="s">
        <v>277</v>
      </c>
      <c r="F707" s="175" t="s">
        <v>1032</v>
      </c>
      <c r="G707" s="162"/>
      <c r="H707" s="162"/>
      <c r="I707" s="165"/>
      <c r="J707" s="176">
        <f>BK707</f>
        <v>0</v>
      </c>
      <c r="K707" s="162"/>
      <c r="L707" s="167"/>
      <c r="M707" s="168"/>
      <c r="N707" s="169"/>
      <c r="O707" s="169"/>
      <c r="P707" s="170">
        <f>SUM(P708:P719)</f>
        <v>0</v>
      </c>
      <c r="Q707" s="169"/>
      <c r="R707" s="170">
        <f>SUM(R708:R719)</f>
        <v>0.07067999999999999</v>
      </c>
      <c r="S707" s="169"/>
      <c r="T707" s="171">
        <f>SUM(T708:T719)</f>
        <v>0.14136</v>
      </c>
      <c r="AR707" s="172" t="s">
        <v>84</v>
      </c>
      <c r="AT707" s="173" t="s">
        <v>75</v>
      </c>
      <c r="AU707" s="173" t="s">
        <v>84</v>
      </c>
      <c r="AY707" s="172" t="s">
        <v>237</v>
      </c>
      <c r="BK707" s="174">
        <f>SUM(BK708:BK719)</f>
        <v>0</v>
      </c>
    </row>
    <row r="708" spans="1:65" s="2" customFormat="1" ht="16.5" customHeight="1">
      <c r="A708" s="36"/>
      <c r="B708" s="37"/>
      <c r="C708" s="177" t="s">
        <v>1033</v>
      </c>
      <c r="D708" s="177" t="s">
        <v>239</v>
      </c>
      <c r="E708" s="178" t="s">
        <v>1034</v>
      </c>
      <c r="F708" s="179" t="s">
        <v>1035</v>
      </c>
      <c r="G708" s="180" t="s">
        <v>92</v>
      </c>
      <c r="H708" s="181">
        <v>70.68</v>
      </c>
      <c r="I708" s="182"/>
      <c r="J708" s="183">
        <f>ROUND(I708*H708,2)</f>
        <v>0</v>
      </c>
      <c r="K708" s="179" t="s">
        <v>242</v>
      </c>
      <c r="L708" s="41"/>
      <c r="M708" s="184" t="s">
        <v>19</v>
      </c>
      <c r="N708" s="185" t="s">
        <v>47</v>
      </c>
      <c r="O708" s="66"/>
      <c r="P708" s="186">
        <f>O708*H708</f>
        <v>0</v>
      </c>
      <c r="Q708" s="186">
        <v>0.00022</v>
      </c>
      <c r="R708" s="186">
        <f>Q708*H708</f>
        <v>0.015549600000000002</v>
      </c>
      <c r="S708" s="186">
        <v>0.002</v>
      </c>
      <c r="T708" s="187">
        <f>S708*H708</f>
        <v>0.14136</v>
      </c>
      <c r="U708" s="36"/>
      <c r="V708" s="36"/>
      <c r="W708" s="36"/>
      <c r="X708" s="36"/>
      <c r="Y708" s="36"/>
      <c r="Z708" s="36"/>
      <c r="AA708" s="36"/>
      <c r="AB708" s="36"/>
      <c r="AC708" s="36"/>
      <c r="AD708" s="36"/>
      <c r="AE708" s="36"/>
      <c r="AR708" s="188" t="s">
        <v>173</v>
      </c>
      <c r="AT708" s="188" t="s">
        <v>239</v>
      </c>
      <c r="AU708" s="188" t="s">
        <v>86</v>
      </c>
      <c r="AY708" s="19" t="s">
        <v>237</v>
      </c>
      <c r="BE708" s="189">
        <f>IF(N708="základní",J708,0)</f>
        <v>0</v>
      </c>
      <c r="BF708" s="189">
        <f>IF(N708="snížená",J708,0)</f>
        <v>0</v>
      </c>
      <c r="BG708" s="189">
        <f>IF(N708="zákl. přenesená",J708,0)</f>
        <v>0</v>
      </c>
      <c r="BH708" s="189">
        <f>IF(N708="sníž. přenesená",J708,0)</f>
        <v>0</v>
      </c>
      <c r="BI708" s="189">
        <f>IF(N708="nulová",J708,0)</f>
        <v>0</v>
      </c>
      <c r="BJ708" s="19" t="s">
        <v>84</v>
      </c>
      <c r="BK708" s="189">
        <f>ROUND(I708*H708,2)</f>
        <v>0</v>
      </c>
      <c r="BL708" s="19" t="s">
        <v>173</v>
      </c>
      <c r="BM708" s="188" t="s">
        <v>1036</v>
      </c>
    </row>
    <row r="709" spans="1:47" s="2" customFormat="1" ht="19.2">
      <c r="A709" s="36"/>
      <c r="B709" s="37"/>
      <c r="C709" s="38"/>
      <c r="D709" s="190" t="s">
        <v>244</v>
      </c>
      <c r="E709" s="38"/>
      <c r="F709" s="191" t="s">
        <v>1037</v>
      </c>
      <c r="G709" s="38"/>
      <c r="H709" s="38"/>
      <c r="I709" s="192"/>
      <c r="J709" s="38"/>
      <c r="K709" s="38"/>
      <c r="L709" s="41"/>
      <c r="M709" s="193"/>
      <c r="N709" s="194"/>
      <c r="O709" s="66"/>
      <c r="P709" s="66"/>
      <c r="Q709" s="66"/>
      <c r="R709" s="66"/>
      <c r="S709" s="66"/>
      <c r="T709" s="67"/>
      <c r="U709" s="36"/>
      <c r="V709" s="36"/>
      <c r="W709" s="36"/>
      <c r="X709" s="36"/>
      <c r="Y709" s="36"/>
      <c r="Z709" s="36"/>
      <c r="AA709" s="36"/>
      <c r="AB709" s="36"/>
      <c r="AC709" s="36"/>
      <c r="AD709" s="36"/>
      <c r="AE709" s="36"/>
      <c r="AT709" s="19" t="s">
        <v>244</v>
      </c>
      <c r="AU709" s="19" t="s">
        <v>86</v>
      </c>
    </row>
    <row r="710" spans="1:47" s="2" customFormat="1" ht="12">
      <c r="A710" s="36"/>
      <c r="B710" s="37"/>
      <c r="C710" s="38"/>
      <c r="D710" s="195" t="s">
        <v>246</v>
      </c>
      <c r="E710" s="38"/>
      <c r="F710" s="196" t="s">
        <v>1038</v>
      </c>
      <c r="G710" s="38"/>
      <c r="H710" s="38"/>
      <c r="I710" s="192"/>
      <c r="J710" s="38"/>
      <c r="K710" s="38"/>
      <c r="L710" s="41"/>
      <c r="M710" s="193"/>
      <c r="N710" s="194"/>
      <c r="O710" s="66"/>
      <c r="P710" s="66"/>
      <c r="Q710" s="66"/>
      <c r="R710" s="66"/>
      <c r="S710" s="66"/>
      <c r="T710" s="67"/>
      <c r="U710" s="36"/>
      <c r="V710" s="36"/>
      <c r="W710" s="36"/>
      <c r="X710" s="36"/>
      <c r="Y710" s="36"/>
      <c r="Z710" s="36"/>
      <c r="AA710" s="36"/>
      <c r="AB710" s="36"/>
      <c r="AC710" s="36"/>
      <c r="AD710" s="36"/>
      <c r="AE710" s="36"/>
      <c r="AT710" s="19" t="s">
        <v>246</v>
      </c>
      <c r="AU710" s="19" t="s">
        <v>86</v>
      </c>
    </row>
    <row r="711" spans="2:51" s="14" customFormat="1" ht="12">
      <c r="B711" s="209"/>
      <c r="C711" s="210"/>
      <c r="D711" s="190" t="s">
        <v>248</v>
      </c>
      <c r="E711" s="211" t="s">
        <v>19</v>
      </c>
      <c r="F711" s="212" t="s">
        <v>1039</v>
      </c>
      <c r="G711" s="210"/>
      <c r="H711" s="211" t="s">
        <v>19</v>
      </c>
      <c r="I711" s="213"/>
      <c r="J711" s="210"/>
      <c r="K711" s="210"/>
      <c r="L711" s="214"/>
      <c r="M711" s="215"/>
      <c r="N711" s="216"/>
      <c r="O711" s="216"/>
      <c r="P711" s="216"/>
      <c r="Q711" s="216"/>
      <c r="R711" s="216"/>
      <c r="S711" s="216"/>
      <c r="T711" s="217"/>
      <c r="AT711" s="218" t="s">
        <v>248</v>
      </c>
      <c r="AU711" s="218" t="s">
        <v>86</v>
      </c>
      <c r="AV711" s="14" t="s">
        <v>84</v>
      </c>
      <c r="AW711" s="14" t="s">
        <v>37</v>
      </c>
      <c r="AX711" s="14" t="s">
        <v>76</v>
      </c>
      <c r="AY711" s="218" t="s">
        <v>237</v>
      </c>
    </row>
    <row r="712" spans="2:51" s="14" customFormat="1" ht="12">
      <c r="B712" s="209"/>
      <c r="C712" s="210"/>
      <c r="D712" s="190" t="s">
        <v>248</v>
      </c>
      <c r="E712" s="211" t="s">
        <v>19</v>
      </c>
      <c r="F712" s="212" t="s">
        <v>584</v>
      </c>
      <c r="G712" s="210"/>
      <c r="H712" s="211" t="s">
        <v>19</v>
      </c>
      <c r="I712" s="213"/>
      <c r="J712" s="210"/>
      <c r="K712" s="210"/>
      <c r="L712" s="214"/>
      <c r="M712" s="215"/>
      <c r="N712" s="216"/>
      <c r="O712" s="216"/>
      <c r="P712" s="216"/>
      <c r="Q712" s="216"/>
      <c r="R712" s="216"/>
      <c r="S712" s="216"/>
      <c r="T712" s="217"/>
      <c r="AT712" s="218" t="s">
        <v>248</v>
      </c>
      <c r="AU712" s="218" t="s">
        <v>86</v>
      </c>
      <c r="AV712" s="14" t="s">
        <v>84</v>
      </c>
      <c r="AW712" s="14" t="s">
        <v>37</v>
      </c>
      <c r="AX712" s="14" t="s">
        <v>76</v>
      </c>
      <c r="AY712" s="218" t="s">
        <v>237</v>
      </c>
    </row>
    <row r="713" spans="2:51" s="13" customFormat="1" ht="12">
      <c r="B713" s="197"/>
      <c r="C713" s="198"/>
      <c r="D713" s="190" t="s">
        <v>248</v>
      </c>
      <c r="E713" s="199" t="s">
        <v>19</v>
      </c>
      <c r="F713" s="200" t="s">
        <v>1040</v>
      </c>
      <c r="G713" s="198"/>
      <c r="H713" s="201">
        <v>54</v>
      </c>
      <c r="I713" s="202"/>
      <c r="J713" s="198"/>
      <c r="K713" s="198"/>
      <c r="L713" s="203"/>
      <c r="M713" s="204"/>
      <c r="N713" s="205"/>
      <c r="O713" s="205"/>
      <c r="P713" s="205"/>
      <c r="Q713" s="205"/>
      <c r="R713" s="205"/>
      <c r="S713" s="205"/>
      <c r="T713" s="206"/>
      <c r="AT713" s="207" t="s">
        <v>248</v>
      </c>
      <c r="AU713" s="207" t="s">
        <v>86</v>
      </c>
      <c r="AV713" s="13" t="s">
        <v>86</v>
      </c>
      <c r="AW713" s="13" t="s">
        <v>37</v>
      </c>
      <c r="AX713" s="13" t="s">
        <v>76</v>
      </c>
      <c r="AY713" s="207" t="s">
        <v>237</v>
      </c>
    </row>
    <row r="714" spans="2:51" s="14" customFormat="1" ht="12">
      <c r="B714" s="209"/>
      <c r="C714" s="210"/>
      <c r="D714" s="190" t="s">
        <v>248</v>
      </c>
      <c r="E714" s="211" t="s">
        <v>19</v>
      </c>
      <c r="F714" s="212" t="s">
        <v>586</v>
      </c>
      <c r="G714" s="210"/>
      <c r="H714" s="211" t="s">
        <v>19</v>
      </c>
      <c r="I714" s="213"/>
      <c r="J714" s="210"/>
      <c r="K714" s="210"/>
      <c r="L714" s="214"/>
      <c r="M714" s="215"/>
      <c r="N714" s="216"/>
      <c r="O714" s="216"/>
      <c r="P714" s="216"/>
      <c r="Q714" s="216"/>
      <c r="R714" s="216"/>
      <c r="S714" s="216"/>
      <c r="T714" s="217"/>
      <c r="AT714" s="218" t="s">
        <v>248</v>
      </c>
      <c r="AU714" s="218" t="s">
        <v>86</v>
      </c>
      <c r="AV714" s="14" t="s">
        <v>84</v>
      </c>
      <c r="AW714" s="14" t="s">
        <v>37</v>
      </c>
      <c r="AX714" s="14" t="s">
        <v>76</v>
      </c>
      <c r="AY714" s="218" t="s">
        <v>237</v>
      </c>
    </row>
    <row r="715" spans="2:51" s="13" customFormat="1" ht="12">
      <c r="B715" s="197"/>
      <c r="C715" s="198"/>
      <c r="D715" s="190" t="s">
        <v>248</v>
      </c>
      <c r="E715" s="199" t="s">
        <v>19</v>
      </c>
      <c r="F715" s="200" t="s">
        <v>1041</v>
      </c>
      <c r="G715" s="198"/>
      <c r="H715" s="201">
        <v>16.68</v>
      </c>
      <c r="I715" s="202"/>
      <c r="J715" s="198"/>
      <c r="K715" s="198"/>
      <c r="L715" s="203"/>
      <c r="M715" s="204"/>
      <c r="N715" s="205"/>
      <c r="O715" s="205"/>
      <c r="P715" s="205"/>
      <c r="Q715" s="205"/>
      <c r="R715" s="205"/>
      <c r="S715" s="205"/>
      <c r="T715" s="206"/>
      <c r="AT715" s="207" t="s">
        <v>248</v>
      </c>
      <c r="AU715" s="207" t="s">
        <v>86</v>
      </c>
      <c r="AV715" s="13" t="s">
        <v>86</v>
      </c>
      <c r="AW715" s="13" t="s">
        <v>37</v>
      </c>
      <c r="AX715" s="13" t="s">
        <v>76</v>
      </c>
      <c r="AY715" s="207" t="s">
        <v>237</v>
      </c>
    </row>
    <row r="716" spans="2:51" s="16" customFormat="1" ht="12">
      <c r="B716" s="230"/>
      <c r="C716" s="231"/>
      <c r="D716" s="190" t="s">
        <v>248</v>
      </c>
      <c r="E716" s="232" t="s">
        <v>151</v>
      </c>
      <c r="F716" s="233" t="s">
        <v>376</v>
      </c>
      <c r="G716" s="231"/>
      <c r="H716" s="234">
        <v>70.68</v>
      </c>
      <c r="I716" s="235"/>
      <c r="J716" s="231"/>
      <c r="K716" s="231"/>
      <c r="L716" s="236"/>
      <c r="M716" s="237"/>
      <c r="N716" s="238"/>
      <c r="O716" s="238"/>
      <c r="P716" s="238"/>
      <c r="Q716" s="238"/>
      <c r="R716" s="238"/>
      <c r="S716" s="238"/>
      <c r="T716" s="239"/>
      <c r="AT716" s="240" t="s">
        <v>248</v>
      </c>
      <c r="AU716" s="240" t="s">
        <v>86</v>
      </c>
      <c r="AV716" s="16" t="s">
        <v>173</v>
      </c>
      <c r="AW716" s="16" t="s">
        <v>37</v>
      </c>
      <c r="AX716" s="16" t="s">
        <v>84</v>
      </c>
      <c r="AY716" s="240" t="s">
        <v>237</v>
      </c>
    </row>
    <row r="717" spans="1:65" s="2" customFormat="1" ht="16.5" customHeight="1">
      <c r="A717" s="36"/>
      <c r="B717" s="37"/>
      <c r="C717" s="241" t="s">
        <v>1042</v>
      </c>
      <c r="D717" s="241" t="s">
        <v>433</v>
      </c>
      <c r="E717" s="242" t="s">
        <v>1043</v>
      </c>
      <c r="F717" s="243" t="s">
        <v>1044</v>
      </c>
      <c r="G717" s="244" t="s">
        <v>92</v>
      </c>
      <c r="H717" s="245">
        <v>91.884</v>
      </c>
      <c r="I717" s="246"/>
      <c r="J717" s="247">
        <f>ROUND(I717*H717,2)</f>
        <v>0</v>
      </c>
      <c r="K717" s="243" t="s">
        <v>242</v>
      </c>
      <c r="L717" s="248"/>
      <c r="M717" s="249" t="s">
        <v>19</v>
      </c>
      <c r="N717" s="250" t="s">
        <v>47</v>
      </c>
      <c r="O717" s="66"/>
      <c r="P717" s="186">
        <f>O717*H717</f>
        <v>0</v>
      </c>
      <c r="Q717" s="186">
        <v>0.0006</v>
      </c>
      <c r="R717" s="186">
        <f>Q717*H717</f>
        <v>0.055130399999999996</v>
      </c>
      <c r="S717" s="186">
        <v>0</v>
      </c>
      <c r="T717" s="187">
        <f>S717*H717</f>
        <v>0</v>
      </c>
      <c r="U717" s="36"/>
      <c r="V717" s="36"/>
      <c r="W717" s="36"/>
      <c r="X717" s="36"/>
      <c r="Y717" s="36"/>
      <c r="Z717" s="36"/>
      <c r="AA717" s="36"/>
      <c r="AB717" s="36"/>
      <c r="AC717" s="36"/>
      <c r="AD717" s="36"/>
      <c r="AE717" s="36"/>
      <c r="AR717" s="188" t="s">
        <v>289</v>
      </c>
      <c r="AT717" s="188" t="s">
        <v>433</v>
      </c>
      <c r="AU717" s="188" t="s">
        <v>86</v>
      </c>
      <c r="AY717" s="19" t="s">
        <v>237</v>
      </c>
      <c r="BE717" s="189">
        <f>IF(N717="základní",J717,0)</f>
        <v>0</v>
      </c>
      <c r="BF717" s="189">
        <f>IF(N717="snížená",J717,0)</f>
        <v>0</v>
      </c>
      <c r="BG717" s="189">
        <f>IF(N717="zákl. přenesená",J717,0)</f>
        <v>0</v>
      </c>
      <c r="BH717" s="189">
        <f>IF(N717="sníž. přenesená",J717,0)</f>
        <v>0</v>
      </c>
      <c r="BI717" s="189">
        <f>IF(N717="nulová",J717,0)</f>
        <v>0</v>
      </c>
      <c r="BJ717" s="19" t="s">
        <v>84</v>
      </c>
      <c r="BK717" s="189">
        <f>ROUND(I717*H717,2)</f>
        <v>0</v>
      </c>
      <c r="BL717" s="19" t="s">
        <v>173</v>
      </c>
      <c r="BM717" s="188" t="s">
        <v>1045</v>
      </c>
    </row>
    <row r="718" spans="1:47" s="2" customFormat="1" ht="12">
      <c r="A718" s="36"/>
      <c r="B718" s="37"/>
      <c r="C718" s="38"/>
      <c r="D718" s="190" t="s">
        <v>244</v>
      </c>
      <c r="E718" s="38"/>
      <c r="F718" s="191" t="s">
        <v>1044</v>
      </c>
      <c r="G718" s="38"/>
      <c r="H718" s="38"/>
      <c r="I718" s="192"/>
      <c r="J718" s="38"/>
      <c r="K718" s="38"/>
      <c r="L718" s="41"/>
      <c r="M718" s="193"/>
      <c r="N718" s="194"/>
      <c r="O718" s="66"/>
      <c r="P718" s="66"/>
      <c r="Q718" s="66"/>
      <c r="R718" s="66"/>
      <c r="S718" s="66"/>
      <c r="T718" s="67"/>
      <c r="U718" s="36"/>
      <c r="V718" s="36"/>
      <c r="W718" s="36"/>
      <c r="X718" s="36"/>
      <c r="Y718" s="36"/>
      <c r="Z718" s="36"/>
      <c r="AA718" s="36"/>
      <c r="AB718" s="36"/>
      <c r="AC718" s="36"/>
      <c r="AD718" s="36"/>
      <c r="AE718" s="36"/>
      <c r="AT718" s="19" t="s">
        <v>244</v>
      </c>
      <c r="AU718" s="19" t="s">
        <v>86</v>
      </c>
    </row>
    <row r="719" spans="2:51" s="13" customFormat="1" ht="12">
      <c r="B719" s="197"/>
      <c r="C719" s="198"/>
      <c r="D719" s="190" t="s">
        <v>248</v>
      </c>
      <c r="E719" s="199" t="s">
        <v>19</v>
      </c>
      <c r="F719" s="200" t="s">
        <v>1046</v>
      </c>
      <c r="G719" s="198"/>
      <c r="H719" s="201">
        <v>91.884</v>
      </c>
      <c r="I719" s="202"/>
      <c r="J719" s="198"/>
      <c r="K719" s="198"/>
      <c r="L719" s="203"/>
      <c r="M719" s="204"/>
      <c r="N719" s="205"/>
      <c r="O719" s="205"/>
      <c r="P719" s="205"/>
      <c r="Q719" s="205"/>
      <c r="R719" s="205"/>
      <c r="S719" s="205"/>
      <c r="T719" s="206"/>
      <c r="AT719" s="207" t="s">
        <v>248</v>
      </c>
      <c r="AU719" s="207" t="s">
        <v>86</v>
      </c>
      <c r="AV719" s="13" t="s">
        <v>86</v>
      </c>
      <c r="AW719" s="13" t="s">
        <v>37</v>
      </c>
      <c r="AX719" s="13" t="s">
        <v>84</v>
      </c>
      <c r="AY719" s="207" t="s">
        <v>237</v>
      </c>
    </row>
    <row r="720" spans="2:63" s="12" customFormat="1" ht="22.95" customHeight="1">
      <c r="B720" s="161"/>
      <c r="C720" s="162"/>
      <c r="D720" s="163" t="s">
        <v>75</v>
      </c>
      <c r="E720" s="175" t="s">
        <v>136</v>
      </c>
      <c r="F720" s="175" t="s">
        <v>1047</v>
      </c>
      <c r="G720" s="162"/>
      <c r="H720" s="162"/>
      <c r="I720" s="165"/>
      <c r="J720" s="176">
        <f>BK720</f>
        <v>0</v>
      </c>
      <c r="K720" s="162"/>
      <c r="L720" s="167"/>
      <c r="M720" s="168"/>
      <c r="N720" s="169"/>
      <c r="O720" s="169"/>
      <c r="P720" s="170">
        <f>SUM(P721:P784)</f>
        <v>0</v>
      </c>
      <c r="Q720" s="169"/>
      <c r="R720" s="170">
        <f>SUM(R721:R784)</f>
        <v>0.8708728</v>
      </c>
      <c r="S720" s="169"/>
      <c r="T720" s="171">
        <f>SUM(T721:T784)</f>
        <v>331.82099999999997</v>
      </c>
      <c r="AR720" s="172" t="s">
        <v>84</v>
      </c>
      <c r="AT720" s="173" t="s">
        <v>75</v>
      </c>
      <c r="AU720" s="173" t="s">
        <v>84</v>
      </c>
      <c r="AY720" s="172" t="s">
        <v>237</v>
      </c>
      <c r="BK720" s="174">
        <f>SUM(BK721:BK784)</f>
        <v>0</v>
      </c>
    </row>
    <row r="721" spans="1:65" s="2" customFormat="1" ht="16.5" customHeight="1">
      <c r="A721" s="36"/>
      <c r="B721" s="37"/>
      <c r="C721" s="177" t="s">
        <v>1048</v>
      </c>
      <c r="D721" s="177" t="s">
        <v>239</v>
      </c>
      <c r="E721" s="178" t="s">
        <v>1049</v>
      </c>
      <c r="F721" s="179" t="s">
        <v>1050</v>
      </c>
      <c r="G721" s="180" t="s">
        <v>124</v>
      </c>
      <c r="H721" s="181">
        <v>4</v>
      </c>
      <c r="I721" s="182"/>
      <c r="J721" s="183">
        <f>ROUND(I721*H721,2)</f>
        <v>0</v>
      </c>
      <c r="K721" s="179" t="s">
        <v>242</v>
      </c>
      <c r="L721" s="41"/>
      <c r="M721" s="184" t="s">
        <v>19</v>
      </c>
      <c r="N721" s="185" t="s">
        <v>47</v>
      </c>
      <c r="O721" s="66"/>
      <c r="P721" s="186">
        <f>O721*H721</f>
        <v>0</v>
      </c>
      <c r="Q721" s="186">
        <v>0.1295</v>
      </c>
      <c r="R721" s="186">
        <f>Q721*H721</f>
        <v>0.518</v>
      </c>
      <c r="S721" s="186">
        <v>0</v>
      </c>
      <c r="T721" s="187">
        <f>S721*H721</f>
        <v>0</v>
      </c>
      <c r="U721" s="36"/>
      <c r="V721" s="36"/>
      <c r="W721" s="36"/>
      <c r="X721" s="36"/>
      <c r="Y721" s="36"/>
      <c r="Z721" s="36"/>
      <c r="AA721" s="36"/>
      <c r="AB721" s="36"/>
      <c r="AC721" s="36"/>
      <c r="AD721" s="36"/>
      <c r="AE721" s="36"/>
      <c r="AR721" s="188" t="s">
        <v>173</v>
      </c>
      <c r="AT721" s="188" t="s">
        <v>239</v>
      </c>
      <c r="AU721" s="188" t="s">
        <v>86</v>
      </c>
      <c r="AY721" s="19" t="s">
        <v>237</v>
      </c>
      <c r="BE721" s="189">
        <f>IF(N721="základní",J721,0)</f>
        <v>0</v>
      </c>
      <c r="BF721" s="189">
        <f>IF(N721="snížená",J721,0)</f>
        <v>0</v>
      </c>
      <c r="BG721" s="189">
        <f>IF(N721="zákl. přenesená",J721,0)</f>
        <v>0</v>
      </c>
      <c r="BH721" s="189">
        <f>IF(N721="sníž. přenesená",J721,0)</f>
        <v>0</v>
      </c>
      <c r="BI721" s="189">
        <f>IF(N721="nulová",J721,0)</f>
        <v>0</v>
      </c>
      <c r="BJ721" s="19" t="s">
        <v>84</v>
      </c>
      <c r="BK721" s="189">
        <f>ROUND(I721*H721,2)</f>
        <v>0</v>
      </c>
      <c r="BL721" s="19" t="s">
        <v>173</v>
      </c>
      <c r="BM721" s="188" t="s">
        <v>1051</v>
      </c>
    </row>
    <row r="722" spans="1:47" s="2" customFormat="1" ht="19.2">
      <c r="A722" s="36"/>
      <c r="B722" s="37"/>
      <c r="C722" s="38"/>
      <c r="D722" s="190" t="s">
        <v>244</v>
      </c>
      <c r="E722" s="38"/>
      <c r="F722" s="191" t="s">
        <v>1052</v>
      </c>
      <c r="G722" s="38"/>
      <c r="H722" s="38"/>
      <c r="I722" s="192"/>
      <c r="J722" s="38"/>
      <c r="K722" s="38"/>
      <c r="L722" s="41"/>
      <c r="M722" s="193"/>
      <c r="N722" s="194"/>
      <c r="O722" s="66"/>
      <c r="P722" s="66"/>
      <c r="Q722" s="66"/>
      <c r="R722" s="66"/>
      <c r="S722" s="66"/>
      <c r="T722" s="67"/>
      <c r="U722" s="36"/>
      <c r="V722" s="36"/>
      <c r="W722" s="36"/>
      <c r="X722" s="36"/>
      <c r="Y722" s="36"/>
      <c r="Z722" s="36"/>
      <c r="AA722" s="36"/>
      <c r="AB722" s="36"/>
      <c r="AC722" s="36"/>
      <c r="AD722" s="36"/>
      <c r="AE722" s="36"/>
      <c r="AT722" s="19" t="s">
        <v>244</v>
      </c>
      <c r="AU722" s="19" t="s">
        <v>86</v>
      </c>
    </row>
    <row r="723" spans="1:47" s="2" customFormat="1" ht="12">
      <c r="A723" s="36"/>
      <c r="B723" s="37"/>
      <c r="C723" s="38"/>
      <c r="D723" s="195" t="s">
        <v>246</v>
      </c>
      <c r="E723" s="38"/>
      <c r="F723" s="196" t="s">
        <v>1053</v>
      </c>
      <c r="G723" s="38"/>
      <c r="H723" s="38"/>
      <c r="I723" s="192"/>
      <c r="J723" s="38"/>
      <c r="K723" s="38"/>
      <c r="L723" s="41"/>
      <c r="M723" s="193"/>
      <c r="N723" s="194"/>
      <c r="O723" s="66"/>
      <c r="P723" s="66"/>
      <c r="Q723" s="66"/>
      <c r="R723" s="66"/>
      <c r="S723" s="66"/>
      <c r="T723" s="67"/>
      <c r="U723" s="36"/>
      <c r="V723" s="36"/>
      <c r="W723" s="36"/>
      <c r="X723" s="36"/>
      <c r="Y723" s="36"/>
      <c r="Z723" s="36"/>
      <c r="AA723" s="36"/>
      <c r="AB723" s="36"/>
      <c r="AC723" s="36"/>
      <c r="AD723" s="36"/>
      <c r="AE723" s="36"/>
      <c r="AT723" s="19" t="s">
        <v>246</v>
      </c>
      <c r="AU723" s="19" t="s">
        <v>86</v>
      </c>
    </row>
    <row r="724" spans="2:51" s="13" customFormat="1" ht="12">
      <c r="B724" s="197"/>
      <c r="C724" s="198"/>
      <c r="D724" s="190" t="s">
        <v>248</v>
      </c>
      <c r="E724" s="199" t="s">
        <v>19</v>
      </c>
      <c r="F724" s="200" t="s">
        <v>1054</v>
      </c>
      <c r="G724" s="198"/>
      <c r="H724" s="201">
        <v>4</v>
      </c>
      <c r="I724" s="202"/>
      <c r="J724" s="198"/>
      <c r="K724" s="198"/>
      <c r="L724" s="203"/>
      <c r="M724" s="204"/>
      <c r="N724" s="205"/>
      <c r="O724" s="205"/>
      <c r="P724" s="205"/>
      <c r="Q724" s="205"/>
      <c r="R724" s="205"/>
      <c r="S724" s="205"/>
      <c r="T724" s="206"/>
      <c r="AT724" s="207" t="s">
        <v>248</v>
      </c>
      <c r="AU724" s="207" t="s">
        <v>86</v>
      </c>
      <c r="AV724" s="13" t="s">
        <v>86</v>
      </c>
      <c r="AW724" s="13" t="s">
        <v>37</v>
      </c>
      <c r="AX724" s="13" t="s">
        <v>84</v>
      </c>
      <c r="AY724" s="207" t="s">
        <v>237</v>
      </c>
    </row>
    <row r="725" spans="1:65" s="2" customFormat="1" ht="16.5" customHeight="1">
      <c r="A725" s="36"/>
      <c r="B725" s="37"/>
      <c r="C725" s="241" t="s">
        <v>1055</v>
      </c>
      <c r="D725" s="241" t="s">
        <v>433</v>
      </c>
      <c r="E725" s="242" t="s">
        <v>1056</v>
      </c>
      <c r="F725" s="243" t="s">
        <v>1057</v>
      </c>
      <c r="G725" s="244" t="s">
        <v>124</v>
      </c>
      <c r="H725" s="245">
        <v>4</v>
      </c>
      <c r="I725" s="246"/>
      <c r="J725" s="247">
        <f>ROUND(I725*H725,2)</f>
        <v>0</v>
      </c>
      <c r="K725" s="243" t="s">
        <v>242</v>
      </c>
      <c r="L725" s="248"/>
      <c r="M725" s="249" t="s">
        <v>19</v>
      </c>
      <c r="N725" s="250" t="s">
        <v>47</v>
      </c>
      <c r="O725" s="66"/>
      <c r="P725" s="186">
        <f>O725*H725</f>
        <v>0</v>
      </c>
      <c r="Q725" s="186">
        <v>0.05612</v>
      </c>
      <c r="R725" s="186">
        <f>Q725*H725</f>
        <v>0.22448</v>
      </c>
      <c r="S725" s="186">
        <v>0</v>
      </c>
      <c r="T725" s="187">
        <f>S725*H725</f>
        <v>0</v>
      </c>
      <c r="U725" s="36"/>
      <c r="V725" s="36"/>
      <c r="W725" s="36"/>
      <c r="X725" s="36"/>
      <c r="Y725" s="36"/>
      <c r="Z725" s="36"/>
      <c r="AA725" s="36"/>
      <c r="AB725" s="36"/>
      <c r="AC725" s="36"/>
      <c r="AD725" s="36"/>
      <c r="AE725" s="36"/>
      <c r="AR725" s="188" t="s">
        <v>289</v>
      </c>
      <c r="AT725" s="188" t="s">
        <v>433</v>
      </c>
      <c r="AU725" s="188" t="s">
        <v>86</v>
      </c>
      <c r="AY725" s="19" t="s">
        <v>237</v>
      </c>
      <c r="BE725" s="189">
        <f>IF(N725="základní",J725,0)</f>
        <v>0</v>
      </c>
      <c r="BF725" s="189">
        <f>IF(N725="snížená",J725,0)</f>
        <v>0</v>
      </c>
      <c r="BG725" s="189">
        <f>IF(N725="zákl. přenesená",J725,0)</f>
        <v>0</v>
      </c>
      <c r="BH725" s="189">
        <f>IF(N725="sníž. přenesená",J725,0)</f>
        <v>0</v>
      </c>
      <c r="BI725" s="189">
        <f>IF(N725="nulová",J725,0)</f>
        <v>0</v>
      </c>
      <c r="BJ725" s="19" t="s">
        <v>84</v>
      </c>
      <c r="BK725" s="189">
        <f>ROUND(I725*H725,2)</f>
        <v>0</v>
      </c>
      <c r="BL725" s="19" t="s">
        <v>173</v>
      </c>
      <c r="BM725" s="188" t="s">
        <v>1058</v>
      </c>
    </row>
    <row r="726" spans="1:47" s="2" customFormat="1" ht="12">
      <c r="A726" s="36"/>
      <c r="B726" s="37"/>
      <c r="C726" s="38"/>
      <c r="D726" s="190" t="s">
        <v>244</v>
      </c>
      <c r="E726" s="38"/>
      <c r="F726" s="191" t="s">
        <v>1057</v>
      </c>
      <c r="G726" s="38"/>
      <c r="H726" s="38"/>
      <c r="I726" s="192"/>
      <c r="J726" s="38"/>
      <c r="K726" s="38"/>
      <c r="L726" s="41"/>
      <c r="M726" s="193"/>
      <c r="N726" s="194"/>
      <c r="O726" s="66"/>
      <c r="P726" s="66"/>
      <c r="Q726" s="66"/>
      <c r="R726" s="66"/>
      <c r="S726" s="66"/>
      <c r="T726" s="67"/>
      <c r="U726" s="36"/>
      <c r="V726" s="36"/>
      <c r="W726" s="36"/>
      <c r="X726" s="36"/>
      <c r="Y726" s="36"/>
      <c r="Z726" s="36"/>
      <c r="AA726" s="36"/>
      <c r="AB726" s="36"/>
      <c r="AC726" s="36"/>
      <c r="AD726" s="36"/>
      <c r="AE726" s="36"/>
      <c r="AT726" s="19" t="s">
        <v>244</v>
      </c>
      <c r="AU726" s="19" t="s">
        <v>86</v>
      </c>
    </row>
    <row r="727" spans="1:65" s="2" customFormat="1" ht="16.5" customHeight="1">
      <c r="A727" s="36"/>
      <c r="B727" s="37"/>
      <c r="C727" s="177" t="s">
        <v>1059</v>
      </c>
      <c r="D727" s="177" t="s">
        <v>239</v>
      </c>
      <c r="E727" s="178" t="s">
        <v>1060</v>
      </c>
      <c r="F727" s="179" t="s">
        <v>1061</v>
      </c>
      <c r="G727" s="180" t="s">
        <v>92</v>
      </c>
      <c r="H727" s="181">
        <v>46.8</v>
      </c>
      <c r="I727" s="182"/>
      <c r="J727" s="183">
        <f>ROUND(I727*H727,2)</f>
        <v>0</v>
      </c>
      <c r="K727" s="179" t="s">
        <v>19</v>
      </c>
      <c r="L727" s="41"/>
      <c r="M727" s="184" t="s">
        <v>19</v>
      </c>
      <c r="N727" s="185" t="s">
        <v>47</v>
      </c>
      <c r="O727" s="66"/>
      <c r="P727" s="186">
        <f>O727*H727</f>
        <v>0</v>
      </c>
      <c r="Q727" s="186">
        <v>0.00036</v>
      </c>
      <c r="R727" s="186">
        <f>Q727*H727</f>
        <v>0.016848</v>
      </c>
      <c r="S727" s="186">
        <v>0</v>
      </c>
      <c r="T727" s="187">
        <f>S727*H727</f>
        <v>0</v>
      </c>
      <c r="U727" s="36"/>
      <c r="V727" s="36"/>
      <c r="W727" s="36"/>
      <c r="X727" s="36"/>
      <c r="Y727" s="36"/>
      <c r="Z727" s="36"/>
      <c r="AA727" s="36"/>
      <c r="AB727" s="36"/>
      <c r="AC727" s="36"/>
      <c r="AD727" s="36"/>
      <c r="AE727" s="36"/>
      <c r="AR727" s="188" t="s">
        <v>173</v>
      </c>
      <c r="AT727" s="188" t="s">
        <v>239</v>
      </c>
      <c r="AU727" s="188" t="s">
        <v>86</v>
      </c>
      <c r="AY727" s="19" t="s">
        <v>237</v>
      </c>
      <c r="BE727" s="189">
        <f>IF(N727="základní",J727,0)</f>
        <v>0</v>
      </c>
      <c r="BF727" s="189">
        <f>IF(N727="snížená",J727,0)</f>
        <v>0</v>
      </c>
      <c r="BG727" s="189">
        <f>IF(N727="zákl. přenesená",J727,0)</f>
        <v>0</v>
      </c>
      <c r="BH727" s="189">
        <f>IF(N727="sníž. přenesená",J727,0)</f>
        <v>0</v>
      </c>
      <c r="BI727" s="189">
        <f>IF(N727="nulová",J727,0)</f>
        <v>0</v>
      </c>
      <c r="BJ727" s="19" t="s">
        <v>84</v>
      </c>
      <c r="BK727" s="189">
        <f>ROUND(I727*H727,2)</f>
        <v>0</v>
      </c>
      <c r="BL727" s="19" t="s">
        <v>173</v>
      </c>
      <c r="BM727" s="188" t="s">
        <v>1062</v>
      </c>
    </row>
    <row r="728" spans="1:47" s="2" customFormat="1" ht="12">
      <c r="A728" s="36"/>
      <c r="B728" s="37"/>
      <c r="C728" s="38"/>
      <c r="D728" s="190" t="s">
        <v>244</v>
      </c>
      <c r="E728" s="38"/>
      <c r="F728" s="191" t="s">
        <v>1063</v>
      </c>
      <c r="G728" s="38"/>
      <c r="H728" s="38"/>
      <c r="I728" s="192"/>
      <c r="J728" s="38"/>
      <c r="K728" s="38"/>
      <c r="L728" s="41"/>
      <c r="M728" s="193"/>
      <c r="N728" s="194"/>
      <c r="O728" s="66"/>
      <c r="P728" s="66"/>
      <c r="Q728" s="66"/>
      <c r="R728" s="66"/>
      <c r="S728" s="66"/>
      <c r="T728" s="67"/>
      <c r="U728" s="36"/>
      <c r="V728" s="36"/>
      <c r="W728" s="36"/>
      <c r="X728" s="36"/>
      <c r="Y728" s="36"/>
      <c r="Z728" s="36"/>
      <c r="AA728" s="36"/>
      <c r="AB728" s="36"/>
      <c r="AC728" s="36"/>
      <c r="AD728" s="36"/>
      <c r="AE728" s="36"/>
      <c r="AT728" s="19" t="s">
        <v>244</v>
      </c>
      <c r="AU728" s="19" t="s">
        <v>86</v>
      </c>
    </row>
    <row r="729" spans="2:51" s="14" customFormat="1" ht="12">
      <c r="B729" s="209"/>
      <c r="C729" s="210"/>
      <c r="D729" s="190" t="s">
        <v>248</v>
      </c>
      <c r="E729" s="211" t="s">
        <v>19</v>
      </c>
      <c r="F729" s="212" t="s">
        <v>366</v>
      </c>
      <c r="G729" s="210"/>
      <c r="H729" s="211" t="s">
        <v>19</v>
      </c>
      <c r="I729" s="213"/>
      <c r="J729" s="210"/>
      <c r="K729" s="210"/>
      <c r="L729" s="214"/>
      <c r="M729" s="215"/>
      <c r="N729" s="216"/>
      <c r="O729" s="216"/>
      <c r="P729" s="216"/>
      <c r="Q729" s="216"/>
      <c r="R729" s="216"/>
      <c r="S729" s="216"/>
      <c r="T729" s="217"/>
      <c r="AT729" s="218" t="s">
        <v>248</v>
      </c>
      <c r="AU729" s="218" t="s">
        <v>86</v>
      </c>
      <c r="AV729" s="14" t="s">
        <v>84</v>
      </c>
      <c r="AW729" s="14" t="s">
        <v>37</v>
      </c>
      <c r="AX729" s="14" t="s">
        <v>76</v>
      </c>
      <c r="AY729" s="218" t="s">
        <v>237</v>
      </c>
    </row>
    <row r="730" spans="2:51" s="13" customFormat="1" ht="12">
      <c r="B730" s="197"/>
      <c r="C730" s="198"/>
      <c r="D730" s="190" t="s">
        <v>248</v>
      </c>
      <c r="E730" s="199" t="s">
        <v>19</v>
      </c>
      <c r="F730" s="200" t="s">
        <v>1064</v>
      </c>
      <c r="G730" s="198"/>
      <c r="H730" s="201">
        <v>36</v>
      </c>
      <c r="I730" s="202"/>
      <c r="J730" s="198"/>
      <c r="K730" s="198"/>
      <c r="L730" s="203"/>
      <c r="M730" s="204"/>
      <c r="N730" s="205"/>
      <c r="O730" s="205"/>
      <c r="P730" s="205"/>
      <c r="Q730" s="205"/>
      <c r="R730" s="205"/>
      <c r="S730" s="205"/>
      <c r="T730" s="206"/>
      <c r="AT730" s="207" t="s">
        <v>248</v>
      </c>
      <c r="AU730" s="207" t="s">
        <v>86</v>
      </c>
      <c r="AV730" s="13" t="s">
        <v>86</v>
      </c>
      <c r="AW730" s="13" t="s">
        <v>37</v>
      </c>
      <c r="AX730" s="13" t="s">
        <v>76</v>
      </c>
      <c r="AY730" s="207" t="s">
        <v>237</v>
      </c>
    </row>
    <row r="731" spans="2:51" s="13" customFormat="1" ht="12">
      <c r="B731" s="197"/>
      <c r="C731" s="198"/>
      <c r="D731" s="190" t="s">
        <v>248</v>
      </c>
      <c r="E731" s="199" t="s">
        <v>19</v>
      </c>
      <c r="F731" s="200" t="s">
        <v>1065</v>
      </c>
      <c r="G731" s="198"/>
      <c r="H731" s="201">
        <v>10.8</v>
      </c>
      <c r="I731" s="202"/>
      <c r="J731" s="198"/>
      <c r="K731" s="198"/>
      <c r="L731" s="203"/>
      <c r="M731" s="204"/>
      <c r="N731" s="205"/>
      <c r="O731" s="205"/>
      <c r="P731" s="205"/>
      <c r="Q731" s="205"/>
      <c r="R731" s="205"/>
      <c r="S731" s="205"/>
      <c r="T731" s="206"/>
      <c r="AT731" s="207" t="s">
        <v>248</v>
      </c>
      <c r="AU731" s="207" t="s">
        <v>86</v>
      </c>
      <c r="AV731" s="13" t="s">
        <v>86</v>
      </c>
      <c r="AW731" s="13" t="s">
        <v>37</v>
      </c>
      <c r="AX731" s="13" t="s">
        <v>76</v>
      </c>
      <c r="AY731" s="207" t="s">
        <v>237</v>
      </c>
    </row>
    <row r="732" spans="2:51" s="16" customFormat="1" ht="12">
      <c r="B732" s="230"/>
      <c r="C732" s="231"/>
      <c r="D732" s="190" t="s">
        <v>248</v>
      </c>
      <c r="E732" s="232" t="s">
        <v>94</v>
      </c>
      <c r="F732" s="233" t="s">
        <v>376</v>
      </c>
      <c r="G732" s="231"/>
      <c r="H732" s="234">
        <v>46.8</v>
      </c>
      <c r="I732" s="235"/>
      <c r="J732" s="231"/>
      <c r="K732" s="231"/>
      <c r="L732" s="236"/>
      <c r="M732" s="237"/>
      <c r="N732" s="238"/>
      <c r="O732" s="238"/>
      <c r="P732" s="238"/>
      <c r="Q732" s="238"/>
      <c r="R732" s="238"/>
      <c r="S732" s="238"/>
      <c r="T732" s="239"/>
      <c r="AT732" s="240" t="s">
        <v>248</v>
      </c>
      <c r="AU732" s="240" t="s">
        <v>86</v>
      </c>
      <c r="AV732" s="16" t="s">
        <v>173</v>
      </c>
      <c r="AW732" s="16" t="s">
        <v>37</v>
      </c>
      <c r="AX732" s="16" t="s">
        <v>84</v>
      </c>
      <c r="AY732" s="240" t="s">
        <v>237</v>
      </c>
    </row>
    <row r="733" spans="1:65" s="2" customFormat="1" ht="16.5" customHeight="1">
      <c r="A733" s="36"/>
      <c r="B733" s="37"/>
      <c r="C733" s="177" t="s">
        <v>1066</v>
      </c>
      <c r="D733" s="177" t="s">
        <v>239</v>
      </c>
      <c r="E733" s="178" t="s">
        <v>1067</v>
      </c>
      <c r="F733" s="179" t="s">
        <v>1068</v>
      </c>
      <c r="G733" s="180" t="s">
        <v>92</v>
      </c>
      <c r="H733" s="181">
        <v>5.06</v>
      </c>
      <c r="I733" s="182"/>
      <c r="J733" s="183">
        <f>ROUND(I733*H733,2)</f>
        <v>0</v>
      </c>
      <c r="K733" s="179" t="s">
        <v>19</v>
      </c>
      <c r="L733" s="41"/>
      <c r="M733" s="184" t="s">
        <v>19</v>
      </c>
      <c r="N733" s="185" t="s">
        <v>47</v>
      </c>
      <c r="O733" s="66"/>
      <c r="P733" s="186">
        <f>O733*H733</f>
        <v>0</v>
      </c>
      <c r="Q733" s="186">
        <v>0</v>
      </c>
      <c r="R733" s="186">
        <f>Q733*H733</f>
        <v>0</v>
      </c>
      <c r="S733" s="186">
        <v>0</v>
      </c>
      <c r="T733" s="187">
        <f>S733*H733</f>
        <v>0</v>
      </c>
      <c r="U733" s="36"/>
      <c r="V733" s="36"/>
      <c r="W733" s="36"/>
      <c r="X733" s="36"/>
      <c r="Y733" s="36"/>
      <c r="Z733" s="36"/>
      <c r="AA733" s="36"/>
      <c r="AB733" s="36"/>
      <c r="AC733" s="36"/>
      <c r="AD733" s="36"/>
      <c r="AE733" s="36"/>
      <c r="AR733" s="188" t="s">
        <v>173</v>
      </c>
      <c r="AT733" s="188" t="s">
        <v>239</v>
      </c>
      <c r="AU733" s="188" t="s">
        <v>86</v>
      </c>
      <c r="AY733" s="19" t="s">
        <v>237</v>
      </c>
      <c r="BE733" s="189">
        <f>IF(N733="základní",J733,0)</f>
        <v>0</v>
      </c>
      <c r="BF733" s="189">
        <f>IF(N733="snížená",J733,0)</f>
        <v>0</v>
      </c>
      <c r="BG733" s="189">
        <f>IF(N733="zákl. přenesená",J733,0)</f>
        <v>0</v>
      </c>
      <c r="BH733" s="189">
        <f>IF(N733="sníž. přenesená",J733,0)</f>
        <v>0</v>
      </c>
      <c r="BI733" s="189">
        <f>IF(N733="nulová",J733,0)</f>
        <v>0</v>
      </c>
      <c r="BJ733" s="19" t="s">
        <v>84</v>
      </c>
      <c r="BK733" s="189">
        <f>ROUND(I733*H733,2)</f>
        <v>0</v>
      </c>
      <c r="BL733" s="19" t="s">
        <v>173</v>
      </c>
      <c r="BM733" s="188" t="s">
        <v>1069</v>
      </c>
    </row>
    <row r="734" spans="1:47" s="2" customFormat="1" ht="12">
      <c r="A734" s="36"/>
      <c r="B734" s="37"/>
      <c r="C734" s="38"/>
      <c r="D734" s="190" t="s">
        <v>244</v>
      </c>
      <c r="E734" s="38"/>
      <c r="F734" s="191" t="s">
        <v>1068</v>
      </c>
      <c r="G734" s="38"/>
      <c r="H734" s="38"/>
      <c r="I734" s="192"/>
      <c r="J734" s="38"/>
      <c r="K734" s="38"/>
      <c r="L734" s="41"/>
      <c r="M734" s="193"/>
      <c r="N734" s="194"/>
      <c r="O734" s="66"/>
      <c r="P734" s="66"/>
      <c r="Q734" s="66"/>
      <c r="R734" s="66"/>
      <c r="S734" s="66"/>
      <c r="T734" s="67"/>
      <c r="U734" s="36"/>
      <c r="V734" s="36"/>
      <c r="W734" s="36"/>
      <c r="X734" s="36"/>
      <c r="Y734" s="36"/>
      <c r="Z734" s="36"/>
      <c r="AA734" s="36"/>
      <c r="AB734" s="36"/>
      <c r="AC734" s="36"/>
      <c r="AD734" s="36"/>
      <c r="AE734" s="36"/>
      <c r="AT734" s="19" t="s">
        <v>244</v>
      </c>
      <c r="AU734" s="19" t="s">
        <v>86</v>
      </c>
    </row>
    <row r="735" spans="2:51" s="14" customFormat="1" ht="12">
      <c r="B735" s="209"/>
      <c r="C735" s="210"/>
      <c r="D735" s="190" t="s">
        <v>248</v>
      </c>
      <c r="E735" s="211" t="s">
        <v>19</v>
      </c>
      <c r="F735" s="212" t="s">
        <v>1070</v>
      </c>
      <c r="G735" s="210"/>
      <c r="H735" s="211" t="s">
        <v>19</v>
      </c>
      <c r="I735" s="213"/>
      <c r="J735" s="210"/>
      <c r="K735" s="210"/>
      <c r="L735" s="214"/>
      <c r="M735" s="215"/>
      <c r="N735" s="216"/>
      <c r="O735" s="216"/>
      <c r="P735" s="216"/>
      <c r="Q735" s="216"/>
      <c r="R735" s="216"/>
      <c r="S735" s="216"/>
      <c r="T735" s="217"/>
      <c r="AT735" s="218" t="s">
        <v>248</v>
      </c>
      <c r="AU735" s="218" t="s">
        <v>86</v>
      </c>
      <c r="AV735" s="14" t="s">
        <v>84</v>
      </c>
      <c r="AW735" s="14" t="s">
        <v>37</v>
      </c>
      <c r="AX735" s="14" t="s">
        <v>76</v>
      </c>
      <c r="AY735" s="218" t="s">
        <v>237</v>
      </c>
    </row>
    <row r="736" spans="2:51" s="13" customFormat="1" ht="12">
      <c r="B736" s="197"/>
      <c r="C736" s="198"/>
      <c r="D736" s="190" t="s">
        <v>248</v>
      </c>
      <c r="E736" s="199" t="s">
        <v>19</v>
      </c>
      <c r="F736" s="200" t="s">
        <v>1071</v>
      </c>
      <c r="G736" s="198"/>
      <c r="H736" s="201">
        <v>2.53</v>
      </c>
      <c r="I736" s="202"/>
      <c r="J736" s="198"/>
      <c r="K736" s="198"/>
      <c r="L736" s="203"/>
      <c r="M736" s="204"/>
      <c r="N736" s="205"/>
      <c r="O736" s="205"/>
      <c r="P736" s="205"/>
      <c r="Q736" s="205"/>
      <c r="R736" s="205"/>
      <c r="S736" s="205"/>
      <c r="T736" s="206"/>
      <c r="AT736" s="207" t="s">
        <v>248</v>
      </c>
      <c r="AU736" s="207" t="s">
        <v>86</v>
      </c>
      <c r="AV736" s="13" t="s">
        <v>86</v>
      </c>
      <c r="AW736" s="13" t="s">
        <v>37</v>
      </c>
      <c r="AX736" s="13" t="s">
        <v>76</v>
      </c>
      <c r="AY736" s="207" t="s">
        <v>237</v>
      </c>
    </row>
    <row r="737" spans="2:51" s="14" customFormat="1" ht="12">
      <c r="B737" s="209"/>
      <c r="C737" s="210"/>
      <c r="D737" s="190" t="s">
        <v>248</v>
      </c>
      <c r="E737" s="211" t="s">
        <v>19</v>
      </c>
      <c r="F737" s="212" t="s">
        <v>1072</v>
      </c>
      <c r="G737" s="210"/>
      <c r="H737" s="211" t="s">
        <v>19</v>
      </c>
      <c r="I737" s="213"/>
      <c r="J737" s="210"/>
      <c r="K737" s="210"/>
      <c r="L737" s="214"/>
      <c r="M737" s="215"/>
      <c r="N737" s="216"/>
      <c r="O737" s="216"/>
      <c r="P737" s="216"/>
      <c r="Q737" s="216"/>
      <c r="R737" s="216"/>
      <c r="S737" s="216"/>
      <c r="T737" s="217"/>
      <c r="AT737" s="218" t="s">
        <v>248</v>
      </c>
      <c r="AU737" s="218" t="s">
        <v>86</v>
      </c>
      <c r="AV737" s="14" t="s">
        <v>84</v>
      </c>
      <c r="AW737" s="14" t="s">
        <v>37</v>
      </c>
      <c r="AX737" s="14" t="s">
        <v>76</v>
      </c>
      <c r="AY737" s="218" t="s">
        <v>237</v>
      </c>
    </row>
    <row r="738" spans="2:51" s="13" customFormat="1" ht="12">
      <c r="B738" s="197"/>
      <c r="C738" s="198"/>
      <c r="D738" s="190" t="s">
        <v>248</v>
      </c>
      <c r="E738" s="199" t="s">
        <v>19</v>
      </c>
      <c r="F738" s="200" t="s">
        <v>1071</v>
      </c>
      <c r="G738" s="198"/>
      <c r="H738" s="201">
        <v>2.53</v>
      </c>
      <c r="I738" s="202"/>
      <c r="J738" s="198"/>
      <c r="K738" s="198"/>
      <c r="L738" s="203"/>
      <c r="M738" s="204"/>
      <c r="N738" s="205"/>
      <c r="O738" s="205"/>
      <c r="P738" s="205"/>
      <c r="Q738" s="205"/>
      <c r="R738" s="205"/>
      <c r="S738" s="205"/>
      <c r="T738" s="206"/>
      <c r="AT738" s="207" t="s">
        <v>248</v>
      </c>
      <c r="AU738" s="207" t="s">
        <v>86</v>
      </c>
      <c r="AV738" s="13" t="s">
        <v>86</v>
      </c>
      <c r="AW738" s="13" t="s">
        <v>37</v>
      </c>
      <c r="AX738" s="13" t="s">
        <v>76</v>
      </c>
      <c r="AY738" s="207" t="s">
        <v>237</v>
      </c>
    </row>
    <row r="739" spans="2:51" s="16" customFormat="1" ht="12">
      <c r="B739" s="230"/>
      <c r="C739" s="231"/>
      <c r="D739" s="190" t="s">
        <v>248</v>
      </c>
      <c r="E739" s="232" t="s">
        <v>19</v>
      </c>
      <c r="F739" s="233" t="s">
        <v>376</v>
      </c>
      <c r="G739" s="231"/>
      <c r="H739" s="234">
        <v>5.06</v>
      </c>
      <c r="I739" s="235"/>
      <c r="J739" s="231"/>
      <c r="K739" s="231"/>
      <c r="L739" s="236"/>
      <c r="M739" s="237"/>
      <c r="N739" s="238"/>
      <c r="O739" s="238"/>
      <c r="P739" s="238"/>
      <c r="Q739" s="238"/>
      <c r="R739" s="238"/>
      <c r="S739" s="238"/>
      <c r="T739" s="239"/>
      <c r="AT739" s="240" t="s">
        <v>248</v>
      </c>
      <c r="AU739" s="240" t="s">
        <v>86</v>
      </c>
      <c r="AV739" s="16" t="s">
        <v>173</v>
      </c>
      <c r="AW739" s="16" t="s">
        <v>37</v>
      </c>
      <c r="AX739" s="16" t="s">
        <v>84</v>
      </c>
      <c r="AY739" s="240" t="s">
        <v>237</v>
      </c>
    </row>
    <row r="740" spans="1:65" s="2" customFormat="1" ht="16.5" customHeight="1">
      <c r="A740" s="36"/>
      <c r="B740" s="37"/>
      <c r="C740" s="177" t="s">
        <v>1073</v>
      </c>
      <c r="D740" s="177" t="s">
        <v>239</v>
      </c>
      <c r="E740" s="178" t="s">
        <v>1074</v>
      </c>
      <c r="F740" s="179" t="s">
        <v>1075</v>
      </c>
      <c r="G740" s="180" t="s">
        <v>104</v>
      </c>
      <c r="H740" s="181">
        <v>24</v>
      </c>
      <c r="I740" s="182"/>
      <c r="J740" s="183">
        <f>ROUND(I740*H740,2)</f>
        <v>0</v>
      </c>
      <c r="K740" s="179" t="s">
        <v>242</v>
      </c>
      <c r="L740" s="41"/>
      <c r="M740" s="184" t="s">
        <v>19</v>
      </c>
      <c r="N740" s="185" t="s">
        <v>47</v>
      </c>
      <c r="O740" s="66"/>
      <c r="P740" s="186">
        <f>O740*H740</f>
        <v>0</v>
      </c>
      <c r="Q740" s="186">
        <v>0</v>
      </c>
      <c r="R740" s="186">
        <f>Q740*H740</f>
        <v>0</v>
      </c>
      <c r="S740" s="186">
        <v>0</v>
      </c>
      <c r="T740" s="187">
        <f>S740*H740</f>
        <v>0</v>
      </c>
      <c r="U740" s="36"/>
      <c r="V740" s="36"/>
      <c r="W740" s="36"/>
      <c r="X740" s="36"/>
      <c r="Y740" s="36"/>
      <c r="Z740" s="36"/>
      <c r="AA740" s="36"/>
      <c r="AB740" s="36"/>
      <c r="AC740" s="36"/>
      <c r="AD740" s="36"/>
      <c r="AE740" s="36"/>
      <c r="AR740" s="188" t="s">
        <v>173</v>
      </c>
      <c r="AT740" s="188" t="s">
        <v>239</v>
      </c>
      <c r="AU740" s="188" t="s">
        <v>86</v>
      </c>
      <c r="AY740" s="19" t="s">
        <v>237</v>
      </c>
      <c r="BE740" s="189">
        <f>IF(N740="základní",J740,0)</f>
        <v>0</v>
      </c>
      <c r="BF740" s="189">
        <f>IF(N740="snížená",J740,0)</f>
        <v>0</v>
      </c>
      <c r="BG740" s="189">
        <f>IF(N740="zákl. přenesená",J740,0)</f>
        <v>0</v>
      </c>
      <c r="BH740" s="189">
        <f>IF(N740="sníž. přenesená",J740,0)</f>
        <v>0</v>
      </c>
      <c r="BI740" s="189">
        <f>IF(N740="nulová",J740,0)</f>
        <v>0</v>
      </c>
      <c r="BJ740" s="19" t="s">
        <v>84</v>
      </c>
      <c r="BK740" s="189">
        <f>ROUND(I740*H740,2)</f>
        <v>0</v>
      </c>
      <c r="BL740" s="19" t="s">
        <v>173</v>
      </c>
      <c r="BM740" s="188" t="s">
        <v>1076</v>
      </c>
    </row>
    <row r="741" spans="1:47" s="2" customFormat="1" ht="19.2">
      <c r="A741" s="36"/>
      <c r="B741" s="37"/>
      <c r="C741" s="38"/>
      <c r="D741" s="190" t="s">
        <v>244</v>
      </c>
      <c r="E741" s="38"/>
      <c r="F741" s="191" t="s">
        <v>1077</v>
      </c>
      <c r="G741" s="38"/>
      <c r="H741" s="38"/>
      <c r="I741" s="192"/>
      <c r="J741" s="38"/>
      <c r="K741" s="38"/>
      <c r="L741" s="41"/>
      <c r="M741" s="193"/>
      <c r="N741" s="194"/>
      <c r="O741" s="66"/>
      <c r="P741" s="66"/>
      <c r="Q741" s="66"/>
      <c r="R741" s="66"/>
      <c r="S741" s="66"/>
      <c r="T741" s="67"/>
      <c r="U741" s="36"/>
      <c r="V741" s="36"/>
      <c r="W741" s="36"/>
      <c r="X741" s="36"/>
      <c r="Y741" s="36"/>
      <c r="Z741" s="36"/>
      <c r="AA741" s="36"/>
      <c r="AB741" s="36"/>
      <c r="AC741" s="36"/>
      <c r="AD741" s="36"/>
      <c r="AE741" s="36"/>
      <c r="AT741" s="19" t="s">
        <v>244</v>
      </c>
      <c r="AU741" s="19" t="s">
        <v>86</v>
      </c>
    </row>
    <row r="742" spans="1:47" s="2" customFormat="1" ht="12">
      <c r="A742" s="36"/>
      <c r="B742" s="37"/>
      <c r="C742" s="38"/>
      <c r="D742" s="195" t="s">
        <v>246</v>
      </c>
      <c r="E742" s="38"/>
      <c r="F742" s="196" t="s">
        <v>1078</v>
      </c>
      <c r="G742" s="38"/>
      <c r="H742" s="38"/>
      <c r="I742" s="192"/>
      <c r="J742" s="38"/>
      <c r="K742" s="38"/>
      <c r="L742" s="41"/>
      <c r="M742" s="193"/>
      <c r="N742" s="194"/>
      <c r="O742" s="66"/>
      <c r="P742" s="66"/>
      <c r="Q742" s="66"/>
      <c r="R742" s="66"/>
      <c r="S742" s="66"/>
      <c r="T742" s="67"/>
      <c r="U742" s="36"/>
      <c r="V742" s="36"/>
      <c r="W742" s="36"/>
      <c r="X742" s="36"/>
      <c r="Y742" s="36"/>
      <c r="Z742" s="36"/>
      <c r="AA742" s="36"/>
      <c r="AB742" s="36"/>
      <c r="AC742" s="36"/>
      <c r="AD742" s="36"/>
      <c r="AE742" s="36"/>
      <c r="AT742" s="19" t="s">
        <v>246</v>
      </c>
      <c r="AU742" s="19" t="s">
        <v>86</v>
      </c>
    </row>
    <row r="743" spans="2:51" s="14" customFormat="1" ht="12">
      <c r="B743" s="209"/>
      <c r="C743" s="210"/>
      <c r="D743" s="190" t="s">
        <v>248</v>
      </c>
      <c r="E743" s="211" t="s">
        <v>19</v>
      </c>
      <c r="F743" s="212" t="s">
        <v>1070</v>
      </c>
      <c r="G743" s="210"/>
      <c r="H743" s="211" t="s">
        <v>19</v>
      </c>
      <c r="I743" s="213"/>
      <c r="J743" s="210"/>
      <c r="K743" s="210"/>
      <c r="L743" s="214"/>
      <c r="M743" s="215"/>
      <c r="N743" s="216"/>
      <c r="O743" s="216"/>
      <c r="P743" s="216"/>
      <c r="Q743" s="216"/>
      <c r="R743" s="216"/>
      <c r="S743" s="216"/>
      <c r="T743" s="217"/>
      <c r="AT743" s="218" t="s">
        <v>248</v>
      </c>
      <c r="AU743" s="218" t="s">
        <v>86</v>
      </c>
      <c r="AV743" s="14" t="s">
        <v>84</v>
      </c>
      <c r="AW743" s="14" t="s">
        <v>37</v>
      </c>
      <c r="AX743" s="14" t="s">
        <v>76</v>
      </c>
      <c r="AY743" s="218" t="s">
        <v>237</v>
      </c>
    </row>
    <row r="744" spans="2:51" s="13" customFormat="1" ht="12">
      <c r="B744" s="197"/>
      <c r="C744" s="198"/>
      <c r="D744" s="190" t="s">
        <v>248</v>
      </c>
      <c r="E744" s="199" t="s">
        <v>19</v>
      </c>
      <c r="F744" s="200" t="s">
        <v>1079</v>
      </c>
      <c r="G744" s="198"/>
      <c r="H744" s="201">
        <v>12</v>
      </c>
      <c r="I744" s="202"/>
      <c r="J744" s="198"/>
      <c r="K744" s="198"/>
      <c r="L744" s="203"/>
      <c r="M744" s="204"/>
      <c r="N744" s="205"/>
      <c r="O744" s="205"/>
      <c r="P744" s="205"/>
      <c r="Q744" s="205"/>
      <c r="R744" s="205"/>
      <c r="S744" s="205"/>
      <c r="T744" s="206"/>
      <c r="AT744" s="207" t="s">
        <v>248</v>
      </c>
      <c r="AU744" s="207" t="s">
        <v>86</v>
      </c>
      <c r="AV744" s="13" t="s">
        <v>86</v>
      </c>
      <c r="AW744" s="13" t="s">
        <v>37</v>
      </c>
      <c r="AX744" s="13" t="s">
        <v>76</v>
      </c>
      <c r="AY744" s="207" t="s">
        <v>237</v>
      </c>
    </row>
    <row r="745" spans="2:51" s="14" customFormat="1" ht="12">
      <c r="B745" s="209"/>
      <c r="C745" s="210"/>
      <c r="D745" s="190" t="s">
        <v>248</v>
      </c>
      <c r="E745" s="211" t="s">
        <v>19</v>
      </c>
      <c r="F745" s="212" t="s">
        <v>1072</v>
      </c>
      <c r="G745" s="210"/>
      <c r="H745" s="211" t="s">
        <v>19</v>
      </c>
      <c r="I745" s="213"/>
      <c r="J745" s="210"/>
      <c r="K745" s="210"/>
      <c r="L745" s="214"/>
      <c r="M745" s="215"/>
      <c r="N745" s="216"/>
      <c r="O745" s="216"/>
      <c r="P745" s="216"/>
      <c r="Q745" s="216"/>
      <c r="R745" s="216"/>
      <c r="S745" s="216"/>
      <c r="T745" s="217"/>
      <c r="AT745" s="218" t="s">
        <v>248</v>
      </c>
      <c r="AU745" s="218" t="s">
        <v>86</v>
      </c>
      <c r="AV745" s="14" t="s">
        <v>84</v>
      </c>
      <c r="AW745" s="14" t="s">
        <v>37</v>
      </c>
      <c r="AX745" s="14" t="s">
        <v>76</v>
      </c>
      <c r="AY745" s="218" t="s">
        <v>237</v>
      </c>
    </row>
    <row r="746" spans="2:51" s="13" customFormat="1" ht="12">
      <c r="B746" s="197"/>
      <c r="C746" s="198"/>
      <c r="D746" s="190" t="s">
        <v>248</v>
      </c>
      <c r="E746" s="199" t="s">
        <v>19</v>
      </c>
      <c r="F746" s="200" t="s">
        <v>1079</v>
      </c>
      <c r="G746" s="198"/>
      <c r="H746" s="201">
        <v>12</v>
      </c>
      <c r="I746" s="202"/>
      <c r="J746" s="198"/>
      <c r="K746" s="198"/>
      <c r="L746" s="203"/>
      <c r="M746" s="204"/>
      <c r="N746" s="205"/>
      <c r="O746" s="205"/>
      <c r="P746" s="205"/>
      <c r="Q746" s="205"/>
      <c r="R746" s="205"/>
      <c r="S746" s="205"/>
      <c r="T746" s="206"/>
      <c r="AT746" s="207" t="s">
        <v>248</v>
      </c>
      <c r="AU746" s="207" t="s">
        <v>86</v>
      </c>
      <c r="AV746" s="13" t="s">
        <v>86</v>
      </c>
      <c r="AW746" s="13" t="s">
        <v>37</v>
      </c>
      <c r="AX746" s="13" t="s">
        <v>76</v>
      </c>
      <c r="AY746" s="207" t="s">
        <v>237</v>
      </c>
    </row>
    <row r="747" spans="2:51" s="16" customFormat="1" ht="12">
      <c r="B747" s="230"/>
      <c r="C747" s="231"/>
      <c r="D747" s="190" t="s">
        <v>248</v>
      </c>
      <c r="E747" s="232" t="s">
        <v>19</v>
      </c>
      <c r="F747" s="233" t="s">
        <v>376</v>
      </c>
      <c r="G747" s="231"/>
      <c r="H747" s="234">
        <v>24</v>
      </c>
      <c r="I747" s="235"/>
      <c r="J747" s="231"/>
      <c r="K747" s="231"/>
      <c r="L747" s="236"/>
      <c r="M747" s="237"/>
      <c r="N747" s="238"/>
      <c r="O747" s="238"/>
      <c r="P747" s="238"/>
      <c r="Q747" s="238"/>
      <c r="R747" s="238"/>
      <c r="S747" s="238"/>
      <c r="T747" s="239"/>
      <c r="AT747" s="240" t="s">
        <v>248</v>
      </c>
      <c r="AU747" s="240" t="s">
        <v>86</v>
      </c>
      <c r="AV747" s="16" t="s">
        <v>173</v>
      </c>
      <c r="AW747" s="16" t="s">
        <v>37</v>
      </c>
      <c r="AX747" s="16" t="s">
        <v>84</v>
      </c>
      <c r="AY747" s="240" t="s">
        <v>237</v>
      </c>
    </row>
    <row r="748" spans="1:65" s="2" customFormat="1" ht="24.15" customHeight="1">
      <c r="A748" s="36"/>
      <c r="B748" s="37"/>
      <c r="C748" s="241" t="s">
        <v>1080</v>
      </c>
      <c r="D748" s="241" t="s">
        <v>433</v>
      </c>
      <c r="E748" s="242" t="s">
        <v>1081</v>
      </c>
      <c r="F748" s="243" t="s">
        <v>1082</v>
      </c>
      <c r="G748" s="244" t="s">
        <v>104</v>
      </c>
      <c r="H748" s="245">
        <v>24</v>
      </c>
      <c r="I748" s="246"/>
      <c r="J748" s="247">
        <f>ROUND(I748*H748,2)</f>
        <v>0</v>
      </c>
      <c r="K748" s="243" t="s">
        <v>242</v>
      </c>
      <c r="L748" s="248"/>
      <c r="M748" s="249" t="s">
        <v>19</v>
      </c>
      <c r="N748" s="250" t="s">
        <v>47</v>
      </c>
      <c r="O748" s="66"/>
      <c r="P748" s="186">
        <f>O748*H748</f>
        <v>0</v>
      </c>
      <c r="Q748" s="186">
        <v>5E-05</v>
      </c>
      <c r="R748" s="186">
        <f>Q748*H748</f>
        <v>0.0012000000000000001</v>
      </c>
      <c r="S748" s="186">
        <v>0</v>
      </c>
      <c r="T748" s="187">
        <f>S748*H748</f>
        <v>0</v>
      </c>
      <c r="U748" s="36"/>
      <c r="V748" s="36"/>
      <c r="W748" s="36"/>
      <c r="X748" s="36"/>
      <c r="Y748" s="36"/>
      <c r="Z748" s="36"/>
      <c r="AA748" s="36"/>
      <c r="AB748" s="36"/>
      <c r="AC748" s="36"/>
      <c r="AD748" s="36"/>
      <c r="AE748" s="36"/>
      <c r="AR748" s="188" t="s">
        <v>289</v>
      </c>
      <c r="AT748" s="188" t="s">
        <v>433</v>
      </c>
      <c r="AU748" s="188" t="s">
        <v>86</v>
      </c>
      <c r="AY748" s="19" t="s">
        <v>237</v>
      </c>
      <c r="BE748" s="189">
        <f>IF(N748="základní",J748,0)</f>
        <v>0</v>
      </c>
      <c r="BF748" s="189">
        <f>IF(N748="snížená",J748,0)</f>
        <v>0</v>
      </c>
      <c r="BG748" s="189">
        <f>IF(N748="zákl. přenesená",J748,0)</f>
        <v>0</v>
      </c>
      <c r="BH748" s="189">
        <f>IF(N748="sníž. přenesená",J748,0)</f>
        <v>0</v>
      </c>
      <c r="BI748" s="189">
        <f>IF(N748="nulová",J748,0)</f>
        <v>0</v>
      </c>
      <c r="BJ748" s="19" t="s">
        <v>84</v>
      </c>
      <c r="BK748" s="189">
        <f>ROUND(I748*H748,2)</f>
        <v>0</v>
      </c>
      <c r="BL748" s="19" t="s">
        <v>173</v>
      </c>
      <c r="BM748" s="188" t="s">
        <v>1083</v>
      </c>
    </row>
    <row r="749" spans="1:47" s="2" customFormat="1" ht="12">
      <c r="A749" s="36"/>
      <c r="B749" s="37"/>
      <c r="C749" s="38"/>
      <c r="D749" s="190" t="s">
        <v>244</v>
      </c>
      <c r="E749" s="38"/>
      <c r="F749" s="191" t="s">
        <v>1082</v>
      </c>
      <c r="G749" s="38"/>
      <c r="H749" s="38"/>
      <c r="I749" s="192"/>
      <c r="J749" s="38"/>
      <c r="K749" s="38"/>
      <c r="L749" s="41"/>
      <c r="M749" s="193"/>
      <c r="N749" s="194"/>
      <c r="O749" s="66"/>
      <c r="P749" s="66"/>
      <c r="Q749" s="66"/>
      <c r="R749" s="66"/>
      <c r="S749" s="66"/>
      <c r="T749" s="67"/>
      <c r="U749" s="36"/>
      <c r="V749" s="36"/>
      <c r="W749" s="36"/>
      <c r="X749" s="36"/>
      <c r="Y749" s="36"/>
      <c r="Z749" s="36"/>
      <c r="AA749" s="36"/>
      <c r="AB749" s="36"/>
      <c r="AC749" s="36"/>
      <c r="AD749" s="36"/>
      <c r="AE749" s="36"/>
      <c r="AT749" s="19" t="s">
        <v>244</v>
      </c>
      <c r="AU749" s="19" t="s">
        <v>86</v>
      </c>
    </row>
    <row r="750" spans="1:65" s="2" customFormat="1" ht="16.5" customHeight="1">
      <c r="A750" s="36"/>
      <c r="B750" s="37"/>
      <c r="C750" s="177" t="s">
        <v>125</v>
      </c>
      <c r="D750" s="177" t="s">
        <v>239</v>
      </c>
      <c r="E750" s="178" t="s">
        <v>1084</v>
      </c>
      <c r="F750" s="179" t="s">
        <v>1085</v>
      </c>
      <c r="G750" s="180" t="s">
        <v>120</v>
      </c>
      <c r="H750" s="181">
        <v>19.65</v>
      </c>
      <c r="I750" s="182"/>
      <c r="J750" s="183">
        <f>ROUND(I750*H750,2)</f>
        <v>0</v>
      </c>
      <c r="K750" s="179" t="s">
        <v>242</v>
      </c>
      <c r="L750" s="41"/>
      <c r="M750" s="184" t="s">
        <v>19</v>
      </c>
      <c r="N750" s="185" t="s">
        <v>47</v>
      </c>
      <c r="O750" s="66"/>
      <c r="P750" s="186">
        <f>O750*H750</f>
        <v>0</v>
      </c>
      <c r="Q750" s="186">
        <v>0</v>
      </c>
      <c r="R750" s="186">
        <f>Q750*H750</f>
        <v>0</v>
      </c>
      <c r="S750" s="186">
        <v>2.3</v>
      </c>
      <c r="T750" s="187">
        <f>S750*H750</f>
        <v>45.19499999999999</v>
      </c>
      <c r="U750" s="36"/>
      <c r="V750" s="36"/>
      <c r="W750" s="36"/>
      <c r="X750" s="36"/>
      <c r="Y750" s="36"/>
      <c r="Z750" s="36"/>
      <c r="AA750" s="36"/>
      <c r="AB750" s="36"/>
      <c r="AC750" s="36"/>
      <c r="AD750" s="36"/>
      <c r="AE750" s="36"/>
      <c r="AR750" s="188" t="s">
        <v>173</v>
      </c>
      <c r="AT750" s="188" t="s">
        <v>239</v>
      </c>
      <c r="AU750" s="188" t="s">
        <v>86</v>
      </c>
      <c r="AY750" s="19" t="s">
        <v>237</v>
      </c>
      <c r="BE750" s="189">
        <f>IF(N750="základní",J750,0)</f>
        <v>0</v>
      </c>
      <c r="BF750" s="189">
        <f>IF(N750="snížená",J750,0)</f>
        <v>0</v>
      </c>
      <c r="BG750" s="189">
        <f>IF(N750="zákl. přenesená",J750,0)</f>
        <v>0</v>
      </c>
      <c r="BH750" s="189">
        <f>IF(N750="sníž. přenesená",J750,0)</f>
        <v>0</v>
      </c>
      <c r="BI750" s="189">
        <f>IF(N750="nulová",J750,0)</f>
        <v>0</v>
      </c>
      <c r="BJ750" s="19" t="s">
        <v>84</v>
      </c>
      <c r="BK750" s="189">
        <f>ROUND(I750*H750,2)</f>
        <v>0</v>
      </c>
      <c r="BL750" s="19" t="s">
        <v>173</v>
      </c>
      <c r="BM750" s="188" t="s">
        <v>1086</v>
      </c>
    </row>
    <row r="751" spans="1:47" s="2" customFormat="1" ht="12">
      <c r="A751" s="36"/>
      <c r="B751" s="37"/>
      <c r="C751" s="38"/>
      <c r="D751" s="190" t="s">
        <v>244</v>
      </c>
      <c r="E751" s="38"/>
      <c r="F751" s="191" t="s">
        <v>1087</v>
      </c>
      <c r="G751" s="38"/>
      <c r="H751" s="38"/>
      <c r="I751" s="192"/>
      <c r="J751" s="38"/>
      <c r="K751" s="38"/>
      <c r="L751" s="41"/>
      <c r="M751" s="193"/>
      <c r="N751" s="194"/>
      <c r="O751" s="66"/>
      <c r="P751" s="66"/>
      <c r="Q751" s="66"/>
      <c r="R751" s="66"/>
      <c r="S751" s="66"/>
      <c r="T751" s="67"/>
      <c r="U751" s="36"/>
      <c r="V751" s="36"/>
      <c r="W751" s="36"/>
      <c r="X751" s="36"/>
      <c r="Y751" s="36"/>
      <c r="Z751" s="36"/>
      <c r="AA751" s="36"/>
      <c r="AB751" s="36"/>
      <c r="AC751" s="36"/>
      <c r="AD751" s="36"/>
      <c r="AE751" s="36"/>
      <c r="AT751" s="19" t="s">
        <v>244</v>
      </c>
      <c r="AU751" s="19" t="s">
        <v>86</v>
      </c>
    </row>
    <row r="752" spans="1:47" s="2" customFormat="1" ht="12">
      <c r="A752" s="36"/>
      <c r="B752" s="37"/>
      <c r="C752" s="38"/>
      <c r="D752" s="195" t="s">
        <v>246</v>
      </c>
      <c r="E752" s="38"/>
      <c r="F752" s="196" t="s">
        <v>1088</v>
      </c>
      <c r="G752" s="38"/>
      <c r="H752" s="38"/>
      <c r="I752" s="192"/>
      <c r="J752" s="38"/>
      <c r="K752" s="38"/>
      <c r="L752" s="41"/>
      <c r="M752" s="193"/>
      <c r="N752" s="194"/>
      <c r="O752" s="66"/>
      <c r="P752" s="66"/>
      <c r="Q752" s="66"/>
      <c r="R752" s="66"/>
      <c r="S752" s="66"/>
      <c r="T752" s="67"/>
      <c r="U752" s="36"/>
      <c r="V752" s="36"/>
      <c r="W752" s="36"/>
      <c r="X752" s="36"/>
      <c r="Y752" s="36"/>
      <c r="Z752" s="36"/>
      <c r="AA752" s="36"/>
      <c r="AB752" s="36"/>
      <c r="AC752" s="36"/>
      <c r="AD752" s="36"/>
      <c r="AE752" s="36"/>
      <c r="AT752" s="19" t="s">
        <v>246</v>
      </c>
      <c r="AU752" s="19" t="s">
        <v>86</v>
      </c>
    </row>
    <row r="753" spans="2:51" s="14" customFormat="1" ht="12">
      <c r="B753" s="209"/>
      <c r="C753" s="210"/>
      <c r="D753" s="190" t="s">
        <v>248</v>
      </c>
      <c r="E753" s="211" t="s">
        <v>19</v>
      </c>
      <c r="F753" s="212" t="s">
        <v>1089</v>
      </c>
      <c r="G753" s="210"/>
      <c r="H753" s="211" t="s">
        <v>19</v>
      </c>
      <c r="I753" s="213"/>
      <c r="J753" s="210"/>
      <c r="K753" s="210"/>
      <c r="L753" s="214"/>
      <c r="M753" s="215"/>
      <c r="N753" s="216"/>
      <c r="O753" s="216"/>
      <c r="P753" s="216"/>
      <c r="Q753" s="216"/>
      <c r="R753" s="216"/>
      <c r="S753" s="216"/>
      <c r="T753" s="217"/>
      <c r="AT753" s="218" t="s">
        <v>248</v>
      </c>
      <c r="AU753" s="218" t="s">
        <v>86</v>
      </c>
      <c r="AV753" s="14" t="s">
        <v>84</v>
      </c>
      <c r="AW753" s="14" t="s">
        <v>37</v>
      </c>
      <c r="AX753" s="14" t="s">
        <v>76</v>
      </c>
      <c r="AY753" s="218" t="s">
        <v>237</v>
      </c>
    </row>
    <row r="754" spans="2:51" s="14" customFormat="1" ht="12">
      <c r="B754" s="209"/>
      <c r="C754" s="210"/>
      <c r="D754" s="190" t="s">
        <v>248</v>
      </c>
      <c r="E754" s="211" t="s">
        <v>19</v>
      </c>
      <c r="F754" s="212" t="s">
        <v>308</v>
      </c>
      <c r="G754" s="210"/>
      <c r="H754" s="211" t="s">
        <v>19</v>
      </c>
      <c r="I754" s="213"/>
      <c r="J754" s="210"/>
      <c r="K754" s="210"/>
      <c r="L754" s="214"/>
      <c r="M754" s="215"/>
      <c r="N754" s="216"/>
      <c r="O754" s="216"/>
      <c r="P754" s="216"/>
      <c r="Q754" s="216"/>
      <c r="R754" s="216"/>
      <c r="S754" s="216"/>
      <c r="T754" s="217"/>
      <c r="AT754" s="218" t="s">
        <v>248</v>
      </c>
      <c r="AU754" s="218" t="s">
        <v>86</v>
      </c>
      <c r="AV754" s="14" t="s">
        <v>84</v>
      </c>
      <c r="AW754" s="14" t="s">
        <v>37</v>
      </c>
      <c r="AX754" s="14" t="s">
        <v>76</v>
      </c>
      <c r="AY754" s="218" t="s">
        <v>237</v>
      </c>
    </row>
    <row r="755" spans="2:51" s="13" customFormat="1" ht="12">
      <c r="B755" s="197"/>
      <c r="C755" s="198"/>
      <c r="D755" s="190" t="s">
        <v>248</v>
      </c>
      <c r="E755" s="199" t="s">
        <v>166</v>
      </c>
      <c r="F755" s="200" t="s">
        <v>1090</v>
      </c>
      <c r="G755" s="198"/>
      <c r="H755" s="201">
        <v>19.65</v>
      </c>
      <c r="I755" s="202"/>
      <c r="J755" s="198"/>
      <c r="K755" s="198"/>
      <c r="L755" s="203"/>
      <c r="M755" s="204"/>
      <c r="N755" s="205"/>
      <c r="O755" s="205"/>
      <c r="P755" s="205"/>
      <c r="Q755" s="205"/>
      <c r="R755" s="205"/>
      <c r="S755" s="205"/>
      <c r="T755" s="206"/>
      <c r="AT755" s="207" t="s">
        <v>248</v>
      </c>
      <c r="AU755" s="207" t="s">
        <v>86</v>
      </c>
      <c r="AV755" s="13" t="s">
        <v>86</v>
      </c>
      <c r="AW755" s="13" t="s">
        <v>37</v>
      </c>
      <c r="AX755" s="13" t="s">
        <v>84</v>
      </c>
      <c r="AY755" s="207" t="s">
        <v>237</v>
      </c>
    </row>
    <row r="756" spans="1:65" s="2" customFormat="1" ht="16.5" customHeight="1">
      <c r="A756" s="36"/>
      <c r="B756" s="37"/>
      <c r="C756" s="177" t="s">
        <v>1091</v>
      </c>
      <c r="D756" s="177" t="s">
        <v>239</v>
      </c>
      <c r="E756" s="178" t="s">
        <v>1092</v>
      </c>
      <c r="F756" s="179" t="s">
        <v>1093</v>
      </c>
      <c r="G756" s="180" t="s">
        <v>120</v>
      </c>
      <c r="H756" s="181">
        <v>124.08</v>
      </c>
      <c r="I756" s="182"/>
      <c r="J756" s="183">
        <f>ROUND(I756*H756,2)</f>
        <v>0</v>
      </c>
      <c r="K756" s="179" t="s">
        <v>242</v>
      </c>
      <c r="L756" s="41"/>
      <c r="M756" s="184" t="s">
        <v>19</v>
      </c>
      <c r="N756" s="185" t="s">
        <v>47</v>
      </c>
      <c r="O756" s="66"/>
      <c r="P756" s="186">
        <f>O756*H756</f>
        <v>0</v>
      </c>
      <c r="Q756" s="186">
        <v>0</v>
      </c>
      <c r="R756" s="186">
        <f>Q756*H756</f>
        <v>0</v>
      </c>
      <c r="S756" s="186">
        <v>2.3</v>
      </c>
      <c r="T756" s="187">
        <f>S756*H756</f>
        <v>285.38399999999996</v>
      </c>
      <c r="U756" s="36"/>
      <c r="V756" s="36"/>
      <c r="W756" s="36"/>
      <c r="X756" s="36"/>
      <c r="Y756" s="36"/>
      <c r="Z756" s="36"/>
      <c r="AA756" s="36"/>
      <c r="AB756" s="36"/>
      <c r="AC756" s="36"/>
      <c r="AD756" s="36"/>
      <c r="AE756" s="36"/>
      <c r="AR756" s="188" t="s">
        <v>173</v>
      </c>
      <c r="AT756" s="188" t="s">
        <v>239</v>
      </c>
      <c r="AU756" s="188" t="s">
        <v>86</v>
      </c>
      <c r="AY756" s="19" t="s">
        <v>237</v>
      </c>
      <c r="BE756" s="189">
        <f>IF(N756="základní",J756,0)</f>
        <v>0</v>
      </c>
      <c r="BF756" s="189">
        <f>IF(N756="snížená",J756,0)</f>
        <v>0</v>
      </c>
      <c r="BG756" s="189">
        <f>IF(N756="zákl. přenesená",J756,0)</f>
        <v>0</v>
      </c>
      <c r="BH756" s="189">
        <f>IF(N756="sníž. přenesená",J756,0)</f>
        <v>0</v>
      </c>
      <c r="BI756" s="189">
        <f>IF(N756="nulová",J756,0)</f>
        <v>0</v>
      </c>
      <c r="BJ756" s="19" t="s">
        <v>84</v>
      </c>
      <c r="BK756" s="189">
        <f>ROUND(I756*H756,2)</f>
        <v>0</v>
      </c>
      <c r="BL756" s="19" t="s">
        <v>173</v>
      </c>
      <c r="BM756" s="188" t="s">
        <v>1094</v>
      </c>
    </row>
    <row r="757" spans="1:47" s="2" customFormat="1" ht="12">
      <c r="A757" s="36"/>
      <c r="B757" s="37"/>
      <c r="C757" s="38"/>
      <c r="D757" s="190" t="s">
        <v>244</v>
      </c>
      <c r="E757" s="38"/>
      <c r="F757" s="191" t="s">
        <v>1095</v>
      </c>
      <c r="G757" s="38"/>
      <c r="H757" s="38"/>
      <c r="I757" s="192"/>
      <c r="J757" s="38"/>
      <c r="K757" s="38"/>
      <c r="L757" s="41"/>
      <c r="M757" s="193"/>
      <c r="N757" s="194"/>
      <c r="O757" s="66"/>
      <c r="P757" s="66"/>
      <c r="Q757" s="66"/>
      <c r="R757" s="66"/>
      <c r="S757" s="66"/>
      <c r="T757" s="67"/>
      <c r="U757" s="36"/>
      <c r="V757" s="36"/>
      <c r="W757" s="36"/>
      <c r="X757" s="36"/>
      <c r="Y757" s="36"/>
      <c r="Z757" s="36"/>
      <c r="AA757" s="36"/>
      <c r="AB757" s="36"/>
      <c r="AC757" s="36"/>
      <c r="AD757" s="36"/>
      <c r="AE757" s="36"/>
      <c r="AT757" s="19" t="s">
        <v>244</v>
      </c>
      <c r="AU757" s="19" t="s">
        <v>86</v>
      </c>
    </row>
    <row r="758" spans="1:47" s="2" customFormat="1" ht="12">
      <c r="A758" s="36"/>
      <c r="B758" s="37"/>
      <c r="C758" s="38"/>
      <c r="D758" s="195" t="s">
        <v>246</v>
      </c>
      <c r="E758" s="38"/>
      <c r="F758" s="196" t="s">
        <v>1096</v>
      </c>
      <c r="G758" s="38"/>
      <c r="H758" s="38"/>
      <c r="I758" s="192"/>
      <c r="J758" s="38"/>
      <c r="K758" s="38"/>
      <c r="L758" s="41"/>
      <c r="M758" s="193"/>
      <c r="N758" s="194"/>
      <c r="O758" s="66"/>
      <c r="P758" s="66"/>
      <c r="Q758" s="66"/>
      <c r="R758" s="66"/>
      <c r="S758" s="66"/>
      <c r="T758" s="67"/>
      <c r="U758" s="36"/>
      <c r="V758" s="36"/>
      <c r="W758" s="36"/>
      <c r="X758" s="36"/>
      <c r="Y758" s="36"/>
      <c r="Z758" s="36"/>
      <c r="AA758" s="36"/>
      <c r="AB758" s="36"/>
      <c r="AC758" s="36"/>
      <c r="AD758" s="36"/>
      <c r="AE758" s="36"/>
      <c r="AT758" s="19" t="s">
        <v>246</v>
      </c>
      <c r="AU758" s="19" t="s">
        <v>86</v>
      </c>
    </row>
    <row r="759" spans="2:51" s="14" customFormat="1" ht="12">
      <c r="B759" s="209"/>
      <c r="C759" s="210"/>
      <c r="D759" s="190" t="s">
        <v>248</v>
      </c>
      <c r="E759" s="211" t="s">
        <v>19</v>
      </c>
      <c r="F759" s="212" t="s">
        <v>1097</v>
      </c>
      <c r="G759" s="210"/>
      <c r="H759" s="211" t="s">
        <v>19</v>
      </c>
      <c r="I759" s="213"/>
      <c r="J759" s="210"/>
      <c r="K759" s="210"/>
      <c r="L759" s="214"/>
      <c r="M759" s="215"/>
      <c r="N759" s="216"/>
      <c r="O759" s="216"/>
      <c r="P759" s="216"/>
      <c r="Q759" s="216"/>
      <c r="R759" s="216"/>
      <c r="S759" s="216"/>
      <c r="T759" s="217"/>
      <c r="AT759" s="218" t="s">
        <v>248</v>
      </c>
      <c r="AU759" s="218" t="s">
        <v>86</v>
      </c>
      <c r="AV759" s="14" t="s">
        <v>84</v>
      </c>
      <c r="AW759" s="14" t="s">
        <v>37</v>
      </c>
      <c r="AX759" s="14" t="s">
        <v>76</v>
      </c>
      <c r="AY759" s="218" t="s">
        <v>237</v>
      </c>
    </row>
    <row r="760" spans="2:51" s="14" customFormat="1" ht="12">
      <c r="B760" s="209"/>
      <c r="C760" s="210"/>
      <c r="D760" s="190" t="s">
        <v>248</v>
      </c>
      <c r="E760" s="211" t="s">
        <v>19</v>
      </c>
      <c r="F760" s="212" t="s">
        <v>308</v>
      </c>
      <c r="G760" s="210"/>
      <c r="H760" s="211" t="s">
        <v>19</v>
      </c>
      <c r="I760" s="213"/>
      <c r="J760" s="210"/>
      <c r="K760" s="210"/>
      <c r="L760" s="214"/>
      <c r="M760" s="215"/>
      <c r="N760" s="216"/>
      <c r="O760" s="216"/>
      <c r="P760" s="216"/>
      <c r="Q760" s="216"/>
      <c r="R760" s="216"/>
      <c r="S760" s="216"/>
      <c r="T760" s="217"/>
      <c r="AT760" s="218" t="s">
        <v>248</v>
      </c>
      <c r="AU760" s="218" t="s">
        <v>86</v>
      </c>
      <c r="AV760" s="14" t="s">
        <v>84</v>
      </c>
      <c r="AW760" s="14" t="s">
        <v>37</v>
      </c>
      <c r="AX760" s="14" t="s">
        <v>76</v>
      </c>
      <c r="AY760" s="218" t="s">
        <v>237</v>
      </c>
    </row>
    <row r="761" spans="2:51" s="13" customFormat="1" ht="12">
      <c r="B761" s="197"/>
      <c r="C761" s="198"/>
      <c r="D761" s="190" t="s">
        <v>248</v>
      </c>
      <c r="E761" s="199" t="s">
        <v>163</v>
      </c>
      <c r="F761" s="200" t="s">
        <v>1098</v>
      </c>
      <c r="G761" s="198"/>
      <c r="H761" s="201">
        <v>124.08</v>
      </c>
      <c r="I761" s="202"/>
      <c r="J761" s="198"/>
      <c r="K761" s="198"/>
      <c r="L761" s="203"/>
      <c r="M761" s="204"/>
      <c r="N761" s="205"/>
      <c r="O761" s="205"/>
      <c r="P761" s="205"/>
      <c r="Q761" s="205"/>
      <c r="R761" s="205"/>
      <c r="S761" s="205"/>
      <c r="T761" s="206"/>
      <c r="AT761" s="207" t="s">
        <v>248</v>
      </c>
      <c r="AU761" s="207" t="s">
        <v>86</v>
      </c>
      <c r="AV761" s="13" t="s">
        <v>86</v>
      </c>
      <c r="AW761" s="13" t="s">
        <v>37</v>
      </c>
      <c r="AX761" s="13" t="s">
        <v>84</v>
      </c>
      <c r="AY761" s="207" t="s">
        <v>237</v>
      </c>
    </row>
    <row r="762" spans="1:65" s="2" customFormat="1" ht="16.5" customHeight="1">
      <c r="A762" s="36"/>
      <c r="B762" s="37"/>
      <c r="C762" s="177" t="s">
        <v>1099</v>
      </c>
      <c r="D762" s="177" t="s">
        <v>239</v>
      </c>
      <c r="E762" s="178" t="s">
        <v>1100</v>
      </c>
      <c r="F762" s="179" t="s">
        <v>1101</v>
      </c>
      <c r="G762" s="180" t="s">
        <v>92</v>
      </c>
      <c r="H762" s="181">
        <v>3</v>
      </c>
      <c r="I762" s="182"/>
      <c r="J762" s="183">
        <f>ROUND(I762*H762,2)</f>
        <v>0</v>
      </c>
      <c r="K762" s="179" t="s">
        <v>242</v>
      </c>
      <c r="L762" s="41"/>
      <c r="M762" s="184" t="s">
        <v>19</v>
      </c>
      <c r="N762" s="185" t="s">
        <v>47</v>
      </c>
      <c r="O762" s="66"/>
      <c r="P762" s="186">
        <f>O762*H762</f>
        <v>0</v>
      </c>
      <c r="Q762" s="186">
        <v>0</v>
      </c>
      <c r="R762" s="186">
        <f>Q762*H762</f>
        <v>0</v>
      </c>
      <c r="S762" s="186">
        <v>0</v>
      </c>
      <c r="T762" s="187">
        <f>S762*H762</f>
        <v>0</v>
      </c>
      <c r="U762" s="36"/>
      <c r="V762" s="36"/>
      <c r="W762" s="36"/>
      <c r="X762" s="36"/>
      <c r="Y762" s="36"/>
      <c r="Z762" s="36"/>
      <c r="AA762" s="36"/>
      <c r="AB762" s="36"/>
      <c r="AC762" s="36"/>
      <c r="AD762" s="36"/>
      <c r="AE762" s="36"/>
      <c r="AR762" s="188" t="s">
        <v>173</v>
      </c>
      <c r="AT762" s="188" t="s">
        <v>239</v>
      </c>
      <c r="AU762" s="188" t="s">
        <v>86</v>
      </c>
      <c r="AY762" s="19" t="s">
        <v>237</v>
      </c>
      <c r="BE762" s="189">
        <f>IF(N762="základní",J762,0)</f>
        <v>0</v>
      </c>
      <c r="BF762" s="189">
        <f>IF(N762="snížená",J762,0)</f>
        <v>0</v>
      </c>
      <c r="BG762" s="189">
        <f>IF(N762="zákl. přenesená",J762,0)</f>
        <v>0</v>
      </c>
      <c r="BH762" s="189">
        <f>IF(N762="sníž. přenesená",J762,0)</f>
        <v>0</v>
      </c>
      <c r="BI762" s="189">
        <f>IF(N762="nulová",J762,0)</f>
        <v>0</v>
      </c>
      <c r="BJ762" s="19" t="s">
        <v>84</v>
      </c>
      <c r="BK762" s="189">
        <f>ROUND(I762*H762,2)</f>
        <v>0</v>
      </c>
      <c r="BL762" s="19" t="s">
        <v>173</v>
      </c>
      <c r="BM762" s="188" t="s">
        <v>1102</v>
      </c>
    </row>
    <row r="763" spans="1:47" s="2" customFormat="1" ht="19.2">
      <c r="A763" s="36"/>
      <c r="B763" s="37"/>
      <c r="C763" s="38"/>
      <c r="D763" s="190" t="s">
        <v>244</v>
      </c>
      <c r="E763" s="38"/>
      <c r="F763" s="191" t="s">
        <v>1103</v>
      </c>
      <c r="G763" s="38"/>
      <c r="H763" s="38"/>
      <c r="I763" s="192"/>
      <c r="J763" s="38"/>
      <c r="K763" s="38"/>
      <c r="L763" s="41"/>
      <c r="M763" s="193"/>
      <c r="N763" s="194"/>
      <c r="O763" s="66"/>
      <c r="P763" s="66"/>
      <c r="Q763" s="66"/>
      <c r="R763" s="66"/>
      <c r="S763" s="66"/>
      <c r="T763" s="67"/>
      <c r="U763" s="36"/>
      <c r="V763" s="36"/>
      <c r="W763" s="36"/>
      <c r="X763" s="36"/>
      <c r="Y763" s="36"/>
      <c r="Z763" s="36"/>
      <c r="AA763" s="36"/>
      <c r="AB763" s="36"/>
      <c r="AC763" s="36"/>
      <c r="AD763" s="36"/>
      <c r="AE763" s="36"/>
      <c r="AT763" s="19" t="s">
        <v>244</v>
      </c>
      <c r="AU763" s="19" t="s">
        <v>86</v>
      </c>
    </row>
    <row r="764" spans="1:47" s="2" customFormat="1" ht="12">
      <c r="A764" s="36"/>
      <c r="B764" s="37"/>
      <c r="C764" s="38"/>
      <c r="D764" s="195" t="s">
        <v>246</v>
      </c>
      <c r="E764" s="38"/>
      <c r="F764" s="196" t="s">
        <v>1104</v>
      </c>
      <c r="G764" s="38"/>
      <c r="H764" s="38"/>
      <c r="I764" s="192"/>
      <c r="J764" s="38"/>
      <c r="K764" s="38"/>
      <c r="L764" s="41"/>
      <c r="M764" s="193"/>
      <c r="N764" s="194"/>
      <c r="O764" s="66"/>
      <c r="P764" s="66"/>
      <c r="Q764" s="66"/>
      <c r="R764" s="66"/>
      <c r="S764" s="66"/>
      <c r="T764" s="67"/>
      <c r="U764" s="36"/>
      <c r="V764" s="36"/>
      <c r="W764" s="36"/>
      <c r="X764" s="36"/>
      <c r="Y764" s="36"/>
      <c r="Z764" s="36"/>
      <c r="AA764" s="36"/>
      <c r="AB764" s="36"/>
      <c r="AC764" s="36"/>
      <c r="AD764" s="36"/>
      <c r="AE764" s="36"/>
      <c r="AT764" s="19" t="s">
        <v>246</v>
      </c>
      <c r="AU764" s="19" t="s">
        <v>86</v>
      </c>
    </row>
    <row r="765" spans="2:51" s="13" customFormat="1" ht="12">
      <c r="B765" s="197"/>
      <c r="C765" s="198"/>
      <c r="D765" s="190" t="s">
        <v>248</v>
      </c>
      <c r="E765" s="199" t="s">
        <v>19</v>
      </c>
      <c r="F765" s="200" t="s">
        <v>169</v>
      </c>
      <c r="G765" s="198"/>
      <c r="H765" s="201">
        <v>3</v>
      </c>
      <c r="I765" s="202"/>
      <c r="J765" s="198"/>
      <c r="K765" s="198"/>
      <c r="L765" s="203"/>
      <c r="M765" s="204"/>
      <c r="N765" s="205"/>
      <c r="O765" s="205"/>
      <c r="P765" s="205"/>
      <c r="Q765" s="205"/>
      <c r="R765" s="205"/>
      <c r="S765" s="205"/>
      <c r="T765" s="206"/>
      <c r="AT765" s="207" t="s">
        <v>248</v>
      </c>
      <c r="AU765" s="207" t="s">
        <v>86</v>
      </c>
      <c r="AV765" s="13" t="s">
        <v>86</v>
      </c>
      <c r="AW765" s="13" t="s">
        <v>37</v>
      </c>
      <c r="AX765" s="13" t="s">
        <v>84</v>
      </c>
      <c r="AY765" s="207" t="s">
        <v>237</v>
      </c>
    </row>
    <row r="766" spans="1:65" s="2" customFormat="1" ht="16.5" customHeight="1">
      <c r="A766" s="36"/>
      <c r="B766" s="37"/>
      <c r="C766" s="177" t="s">
        <v>1105</v>
      </c>
      <c r="D766" s="177" t="s">
        <v>239</v>
      </c>
      <c r="E766" s="178" t="s">
        <v>1106</v>
      </c>
      <c r="F766" s="179" t="s">
        <v>1107</v>
      </c>
      <c r="G766" s="180" t="s">
        <v>92</v>
      </c>
      <c r="H766" s="181">
        <v>9.2</v>
      </c>
      <c r="I766" s="182"/>
      <c r="J766" s="183">
        <f>ROUND(I766*H766,2)</f>
        <v>0</v>
      </c>
      <c r="K766" s="179" t="s">
        <v>242</v>
      </c>
      <c r="L766" s="41"/>
      <c r="M766" s="184" t="s">
        <v>19</v>
      </c>
      <c r="N766" s="185" t="s">
        <v>47</v>
      </c>
      <c r="O766" s="66"/>
      <c r="P766" s="186">
        <f>O766*H766</f>
        <v>0</v>
      </c>
      <c r="Q766" s="186">
        <v>0</v>
      </c>
      <c r="R766" s="186">
        <f>Q766*H766</f>
        <v>0</v>
      </c>
      <c r="S766" s="186">
        <v>0.0225</v>
      </c>
      <c r="T766" s="187">
        <f>S766*H766</f>
        <v>0.207</v>
      </c>
      <c r="U766" s="36"/>
      <c r="V766" s="36"/>
      <c r="W766" s="36"/>
      <c r="X766" s="36"/>
      <c r="Y766" s="36"/>
      <c r="Z766" s="36"/>
      <c r="AA766" s="36"/>
      <c r="AB766" s="36"/>
      <c r="AC766" s="36"/>
      <c r="AD766" s="36"/>
      <c r="AE766" s="36"/>
      <c r="AR766" s="188" t="s">
        <v>173</v>
      </c>
      <c r="AT766" s="188" t="s">
        <v>239</v>
      </c>
      <c r="AU766" s="188" t="s">
        <v>86</v>
      </c>
      <c r="AY766" s="19" t="s">
        <v>237</v>
      </c>
      <c r="BE766" s="189">
        <f>IF(N766="základní",J766,0)</f>
        <v>0</v>
      </c>
      <c r="BF766" s="189">
        <f>IF(N766="snížená",J766,0)</f>
        <v>0</v>
      </c>
      <c r="BG766" s="189">
        <f>IF(N766="zákl. přenesená",J766,0)</f>
        <v>0</v>
      </c>
      <c r="BH766" s="189">
        <f>IF(N766="sníž. přenesená",J766,0)</f>
        <v>0</v>
      </c>
      <c r="BI766" s="189">
        <f>IF(N766="nulová",J766,0)</f>
        <v>0</v>
      </c>
      <c r="BJ766" s="19" t="s">
        <v>84</v>
      </c>
      <c r="BK766" s="189">
        <f>ROUND(I766*H766,2)</f>
        <v>0</v>
      </c>
      <c r="BL766" s="19" t="s">
        <v>173</v>
      </c>
      <c r="BM766" s="188" t="s">
        <v>1108</v>
      </c>
    </row>
    <row r="767" spans="1:47" s="2" customFormat="1" ht="12">
      <c r="A767" s="36"/>
      <c r="B767" s="37"/>
      <c r="C767" s="38"/>
      <c r="D767" s="190" t="s">
        <v>244</v>
      </c>
      <c r="E767" s="38"/>
      <c r="F767" s="191" t="s">
        <v>1109</v>
      </c>
      <c r="G767" s="38"/>
      <c r="H767" s="38"/>
      <c r="I767" s="192"/>
      <c r="J767" s="38"/>
      <c r="K767" s="38"/>
      <c r="L767" s="41"/>
      <c r="M767" s="193"/>
      <c r="N767" s="194"/>
      <c r="O767" s="66"/>
      <c r="P767" s="66"/>
      <c r="Q767" s="66"/>
      <c r="R767" s="66"/>
      <c r="S767" s="66"/>
      <c r="T767" s="67"/>
      <c r="U767" s="36"/>
      <c r="V767" s="36"/>
      <c r="W767" s="36"/>
      <c r="X767" s="36"/>
      <c r="Y767" s="36"/>
      <c r="Z767" s="36"/>
      <c r="AA767" s="36"/>
      <c r="AB767" s="36"/>
      <c r="AC767" s="36"/>
      <c r="AD767" s="36"/>
      <c r="AE767" s="36"/>
      <c r="AT767" s="19" t="s">
        <v>244</v>
      </c>
      <c r="AU767" s="19" t="s">
        <v>86</v>
      </c>
    </row>
    <row r="768" spans="1:47" s="2" customFormat="1" ht="12">
      <c r="A768" s="36"/>
      <c r="B768" s="37"/>
      <c r="C768" s="38"/>
      <c r="D768" s="195" t="s">
        <v>246</v>
      </c>
      <c r="E768" s="38"/>
      <c r="F768" s="196" t="s">
        <v>1110</v>
      </c>
      <c r="G768" s="38"/>
      <c r="H768" s="38"/>
      <c r="I768" s="192"/>
      <c r="J768" s="38"/>
      <c r="K768" s="38"/>
      <c r="L768" s="41"/>
      <c r="M768" s="193"/>
      <c r="N768" s="194"/>
      <c r="O768" s="66"/>
      <c r="P768" s="66"/>
      <c r="Q768" s="66"/>
      <c r="R768" s="66"/>
      <c r="S768" s="66"/>
      <c r="T768" s="67"/>
      <c r="U768" s="36"/>
      <c r="V768" s="36"/>
      <c r="W768" s="36"/>
      <c r="X768" s="36"/>
      <c r="Y768" s="36"/>
      <c r="Z768" s="36"/>
      <c r="AA768" s="36"/>
      <c r="AB768" s="36"/>
      <c r="AC768" s="36"/>
      <c r="AD768" s="36"/>
      <c r="AE768" s="36"/>
      <c r="AT768" s="19" t="s">
        <v>246</v>
      </c>
      <c r="AU768" s="19" t="s">
        <v>86</v>
      </c>
    </row>
    <row r="769" spans="1:47" s="2" customFormat="1" ht="28.8">
      <c r="A769" s="36"/>
      <c r="B769" s="37"/>
      <c r="C769" s="38"/>
      <c r="D769" s="190" t="s">
        <v>255</v>
      </c>
      <c r="E769" s="38"/>
      <c r="F769" s="208" t="s">
        <v>1111</v>
      </c>
      <c r="G769" s="38"/>
      <c r="H769" s="38"/>
      <c r="I769" s="192"/>
      <c r="J769" s="38"/>
      <c r="K769" s="38"/>
      <c r="L769" s="41"/>
      <c r="M769" s="193"/>
      <c r="N769" s="194"/>
      <c r="O769" s="66"/>
      <c r="P769" s="66"/>
      <c r="Q769" s="66"/>
      <c r="R769" s="66"/>
      <c r="S769" s="66"/>
      <c r="T769" s="67"/>
      <c r="U769" s="36"/>
      <c r="V769" s="36"/>
      <c r="W769" s="36"/>
      <c r="X769" s="36"/>
      <c r="Y769" s="36"/>
      <c r="Z769" s="36"/>
      <c r="AA769" s="36"/>
      <c r="AB769" s="36"/>
      <c r="AC769" s="36"/>
      <c r="AD769" s="36"/>
      <c r="AE769" s="36"/>
      <c r="AT769" s="19" t="s">
        <v>255</v>
      </c>
      <c r="AU769" s="19" t="s">
        <v>86</v>
      </c>
    </row>
    <row r="770" spans="2:51" s="14" customFormat="1" ht="12">
      <c r="B770" s="209"/>
      <c r="C770" s="210"/>
      <c r="D770" s="190" t="s">
        <v>248</v>
      </c>
      <c r="E770" s="211" t="s">
        <v>19</v>
      </c>
      <c r="F770" s="212" t="s">
        <v>308</v>
      </c>
      <c r="G770" s="210"/>
      <c r="H770" s="211" t="s">
        <v>19</v>
      </c>
      <c r="I770" s="213"/>
      <c r="J770" s="210"/>
      <c r="K770" s="210"/>
      <c r="L770" s="214"/>
      <c r="M770" s="215"/>
      <c r="N770" s="216"/>
      <c r="O770" s="216"/>
      <c r="P770" s="216"/>
      <c r="Q770" s="216"/>
      <c r="R770" s="216"/>
      <c r="S770" s="216"/>
      <c r="T770" s="217"/>
      <c r="AT770" s="218" t="s">
        <v>248</v>
      </c>
      <c r="AU770" s="218" t="s">
        <v>86</v>
      </c>
      <c r="AV770" s="14" t="s">
        <v>84</v>
      </c>
      <c r="AW770" s="14" t="s">
        <v>37</v>
      </c>
      <c r="AX770" s="14" t="s">
        <v>76</v>
      </c>
      <c r="AY770" s="218" t="s">
        <v>237</v>
      </c>
    </row>
    <row r="771" spans="2:51" s="13" customFormat="1" ht="12">
      <c r="B771" s="197"/>
      <c r="C771" s="198"/>
      <c r="D771" s="190" t="s">
        <v>248</v>
      </c>
      <c r="E771" s="199" t="s">
        <v>142</v>
      </c>
      <c r="F771" s="200" t="s">
        <v>1112</v>
      </c>
      <c r="G771" s="198"/>
      <c r="H771" s="201">
        <v>9.2</v>
      </c>
      <c r="I771" s="202"/>
      <c r="J771" s="198"/>
      <c r="K771" s="198"/>
      <c r="L771" s="203"/>
      <c r="M771" s="204"/>
      <c r="N771" s="205"/>
      <c r="O771" s="205"/>
      <c r="P771" s="205"/>
      <c r="Q771" s="205"/>
      <c r="R771" s="205"/>
      <c r="S771" s="205"/>
      <c r="T771" s="206"/>
      <c r="AT771" s="207" t="s">
        <v>248</v>
      </c>
      <c r="AU771" s="207" t="s">
        <v>86</v>
      </c>
      <c r="AV771" s="13" t="s">
        <v>86</v>
      </c>
      <c r="AW771" s="13" t="s">
        <v>37</v>
      </c>
      <c r="AX771" s="13" t="s">
        <v>84</v>
      </c>
      <c r="AY771" s="207" t="s">
        <v>237</v>
      </c>
    </row>
    <row r="772" spans="1:65" s="2" customFormat="1" ht="16.5" customHeight="1">
      <c r="A772" s="36"/>
      <c r="B772" s="37"/>
      <c r="C772" s="177" t="s">
        <v>1113</v>
      </c>
      <c r="D772" s="177" t="s">
        <v>239</v>
      </c>
      <c r="E772" s="178" t="s">
        <v>1114</v>
      </c>
      <c r="F772" s="179" t="s">
        <v>1115</v>
      </c>
      <c r="G772" s="180" t="s">
        <v>92</v>
      </c>
      <c r="H772" s="181">
        <v>230</v>
      </c>
      <c r="I772" s="182"/>
      <c r="J772" s="183">
        <f>ROUND(I772*H772,2)</f>
        <v>0</v>
      </c>
      <c r="K772" s="179" t="s">
        <v>242</v>
      </c>
      <c r="L772" s="41"/>
      <c r="M772" s="184" t="s">
        <v>19</v>
      </c>
      <c r="N772" s="185" t="s">
        <v>47</v>
      </c>
      <c r="O772" s="66"/>
      <c r="P772" s="186">
        <f>O772*H772</f>
        <v>0</v>
      </c>
      <c r="Q772" s="186">
        <v>0</v>
      </c>
      <c r="R772" s="186">
        <f>Q772*H772</f>
        <v>0</v>
      </c>
      <c r="S772" s="186">
        <v>0.0045</v>
      </c>
      <c r="T772" s="187">
        <f>S772*H772</f>
        <v>1.035</v>
      </c>
      <c r="U772" s="36"/>
      <c r="V772" s="36"/>
      <c r="W772" s="36"/>
      <c r="X772" s="36"/>
      <c r="Y772" s="36"/>
      <c r="Z772" s="36"/>
      <c r="AA772" s="36"/>
      <c r="AB772" s="36"/>
      <c r="AC772" s="36"/>
      <c r="AD772" s="36"/>
      <c r="AE772" s="36"/>
      <c r="AR772" s="188" t="s">
        <v>173</v>
      </c>
      <c r="AT772" s="188" t="s">
        <v>239</v>
      </c>
      <c r="AU772" s="188" t="s">
        <v>86</v>
      </c>
      <c r="AY772" s="19" t="s">
        <v>237</v>
      </c>
      <c r="BE772" s="189">
        <f>IF(N772="základní",J772,0)</f>
        <v>0</v>
      </c>
      <c r="BF772" s="189">
        <f>IF(N772="snížená",J772,0)</f>
        <v>0</v>
      </c>
      <c r="BG772" s="189">
        <f>IF(N772="zákl. přenesená",J772,0)</f>
        <v>0</v>
      </c>
      <c r="BH772" s="189">
        <f>IF(N772="sníž. přenesená",J772,0)</f>
        <v>0</v>
      </c>
      <c r="BI772" s="189">
        <f>IF(N772="nulová",J772,0)</f>
        <v>0</v>
      </c>
      <c r="BJ772" s="19" t="s">
        <v>84</v>
      </c>
      <c r="BK772" s="189">
        <f>ROUND(I772*H772,2)</f>
        <v>0</v>
      </c>
      <c r="BL772" s="19" t="s">
        <v>173</v>
      </c>
      <c r="BM772" s="188" t="s">
        <v>1116</v>
      </c>
    </row>
    <row r="773" spans="1:47" s="2" customFormat="1" ht="19.2">
      <c r="A773" s="36"/>
      <c r="B773" s="37"/>
      <c r="C773" s="38"/>
      <c r="D773" s="190" t="s">
        <v>244</v>
      </c>
      <c r="E773" s="38"/>
      <c r="F773" s="191" t="s">
        <v>1117</v>
      </c>
      <c r="G773" s="38"/>
      <c r="H773" s="38"/>
      <c r="I773" s="192"/>
      <c r="J773" s="38"/>
      <c r="K773" s="38"/>
      <c r="L773" s="41"/>
      <c r="M773" s="193"/>
      <c r="N773" s="194"/>
      <c r="O773" s="66"/>
      <c r="P773" s="66"/>
      <c r="Q773" s="66"/>
      <c r="R773" s="66"/>
      <c r="S773" s="66"/>
      <c r="T773" s="67"/>
      <c r="U773" s="36"/>
      <c r="V773" s="36"/>
      <c r="W773" s="36"/>
      <c r="X773" s="36"/>
      <c r="Y773" s="36"/>
      <c r="Z773" s="36"/>
      <c r="AA773" s="36"/>
      <c r="AB773" s="36"/>
      <c r="AC773" s="36"/>
      <c r="AD773" s="36"/>
      <c r="AE773" s="36"/>
      <c r="AT773" s="19" t="s">
        <v>244</v>
      </c>
      <c r="AU773" s="19" t="s">
        <v>86</v>
      </c>
    </row>
    <row r="774" spans="1:47" s="2" customFormat="1" ht="12">
      <c r="A774" s="36"/>
      <c r="B774" s="37"/>
      <c r="C774" s="38"/>
      <c r="D774" s="195" t="s">
        <v>246</v>
      </c>
      <c r="E774" s="38"/>
      <c r="F774" s="196" t="s">
        <v>1118</v>
      </c>
      <c r="G774" s="38"/>
      <c r="H774" s="38"/>
      <c r="I774" s="192"/>
      <c r="J774" s="38"/>
      <c r="K774" s="38"/>
      <c r="L774" s="41"/>
      <c r="M774" s="193"/>
      <c r="N774" s="194"/>
      <c r="O774" s="66"/>
      <c r="P774" s="66"/>
      <c r="Q774" s="66"/>
      <c r="R774" s="66"/>
      <c r="S774" s="66"/>
      <c r="T774" s="67"/>
      <c r="U774" s="36"/>
      <c r="V774" s="36"/>
      <c r="W774" s="36"/>
      <c r="X774" s="36"/>
      <c r="Y774" s="36"/>
      <c r="Z774" s="36"/>
      <c r="AA774" s="36"/>
      <c r="AB774" s="36"/>
      <c r="AC774" s="36"/>
      <c r="AD774" s="36"/>
      <c r="AE774" s="36"/>
      <c r="AT774" s="19" t="s">
        <v>246</v>
      </c>
      <c r="AU774" s="19" t="s">
        <v>86</v>
      </c>
    </row>
    <row r="775" spans="2:51" s="13" customFormat="1" ht="12">
      <c r="B775" s="197"/>
      <c r="C775" s="198"/>
      <c r="D775" s="190" t="s">
        <v>248</v>
      </c>
      <c r="E775" s="199" t="s">
        <v>19</v>
      </c>
      <c r="F775" s="200" t="s">
        <v>1119</v>
      </c>
      <c r="G775" s="198"/>
      <c r="H775" s="201">
        <v>230</v>
      </c>
      <c r="I775" s="202"/>
      <c r="J775" s="198"/>
      <c r="K775" s="198"/>
      <c r="L775" s="203"/>
      <c r="M775" s="204"/>
      <c r="N775" s="205"/>
      <c r="O775" s="205"/>
      <c r="P775" s="205"/>
      <c r="Q775" s="205"/>
      <c r="R775" s="205"/>
      <c r="S775" s="205"/>
      <c r="T775" s="206"/>
      <c r="AT775" s="207" t="s">
        <v>248</v>
      </c>
      <c r="AU775" s="207" t="s">
        <v>86</v>
      </c>
      <c r="AV775" s="13" t="s">
        <v>86</v>
      </c>
      <c r="AW775" s="13" t="s">
        <v>37</v>
      </c>
      <c r="AX775" s="13" t="s">
        <v>84</v>
      </c>
      <c r="AY775" s="207" t="s">
        <v>237</v>
      </c>
    </row>
    <row r="776" spans="1:65" s="2" customFormat="1" ht="24.15" customHeight="1">
      <c r="A776" s="36"/>
      <c r="B776" s="37"/>
      <c r="C776" s="177" t="s">
        <v>1120</v>
      </c>
      <c r="D776" s="177" t="s">
        <v>239</v>
      </c>
      <c r="E776" s="178" t="s">
        <v>1121</v>
      </c>
      <c r="F776" s="179" t="s">
        <v>1122</v>
      </c>
      <c r="G776" s="180" t="s">
        <v>92</v>
      </c>
      <c r="H776" s="181">
        <v>11.04</v>
      </c>
      <c r="I776" s="182"/>
      <c r="J776" s="183">
        <f>ROUND(I776*H776,2)</f>
        <v>0</v>
      </c>
      <c r="K776" s="179" t="s">
        <v>242</v>
      </c>
      <c r="L776" s="41"/>
      <c r="M776" s="184" t="s">
        <v>19</v>
      </c>
      <c r="N776" s="185" t="s">
        <v>47</v>
      </c>
      <c r="O776" s="66"/>
      <c r="P776" s="186">
        <f>O776*H776</f>
        <v>0</v>
      </c>
      <c r="Q776" s="186">
        <v>0.00257</v>
      </c>
      <c r="R776" s="186">
        <f>Q776*H776</f>
        <v>0.028372799999999997</v>
      </c>
      <c r="S776" s="186">
        <v>0</v>
      </c>
      <c r="T776" s="187">
        <f>S776*H776</f>
        <v>0</v>
      </c>
      <c r="U776" s="36"/>
      <c r="V776" s="36"/>
      <c r="W776" s="36"/>
      <c r="X776" s="36"/>
      <c r="Y776" s="36"/>
      <c r="Z776" s="36"/>
      <c r="AA776" s="36"/>
      <c r="AB776" s="36"/>
      <c r="AC776" s="36"/>
      <c r="AD776" s="36"/>
      <c r="AE776" s="36"/>
      <c r="AR776" s="188" t="s">
        <v>173</v>
      </c>
      <c r="AT776" s="188" t="s">
        <v>239</v>
      </c>
      <c r="AU776" s="188" t="s">
        <v>86</v>
      </c>
      <c r="AY776" s="19" t="s">
        <v>237</v>
      </c>
      <c r="BE776" s="189">
        <f>IF(N776="základní",J776,0)</f>
        <v>0</v>
      </c>
      <c r="BF776" s="189">
        <f>IF(N776="snížená",J776,0)</f>
        <v>0</v>
      </c>
      <c r="BG776" s="189">
        <f>IF(N776="zákl. přenesená",J776,0)</f>
        <v>0</v>
      </c>
      <c r="BH776" s="189">
        <f>IF(N776="sníž. přenesená",J776,0)</f>
        <v>0</v>
      </c>
      <c r="BI776" s="189">
        <f>IF(N776="nulová",J776,0)</f>
        <v>0</v>
      </c>
      <c r="BJ776" s="19" t="s">
        <v>84</v>
      </c>
      <c r="BK776" s="189">
        <f>ROUND(I776*H776,2)</f>
        <v>0</v>
      </c>
      <c r="BL776" s="19" t="s">
        <v>173</v>
      </c>
      <c r="BM776" s="188" t="s">
        <v>1123</v>
      </c>
    </row>
    <row r="777" spans="1:47" s="2" customFormat="1" ht="19.2">
      <c r="A777" s="36"/>
      <c r="B777" s="37"/>
      <c r="C777" s="38"/>
      <c r="D777" s="190" t="s">
        <v>244</v>
      </c>
      <c r="E777" s="38"/>
      <c r="F777" s="191" t="s">
        <v>1124</v>
      </c>
      <c r="G777" s="38"/>
      <c r="H777" s="38"/>
      <c r="I777" s="192"/>
      <c r="J777" s="38"/>
      <c r="K777" s="38"/>
      <c r="L777" s="41"/>
      <c r="M777" s="193"/>
      <c r="N777" s="194"/>
      <c r="O777" s="66"/>
      <c r="P777" s="66"/>
      <c r="Q777" s="66"/>
      <c r="R777" s="66"/>
      <c r="S777" s="66"/>
      <c r="T777" s="67"/>
      <c r="U777" s="36"/>
      <c r="V777" s="36"/>
      <c r="W777" s="36"/>
      <c r="X777" s="36"/>
      <c r="Y777" s="36"/>
      <c r="Z777" s="36"/>
      <c r="AA777" s="36"/>
      <c r="AB777" s="36"/>
      <c r="AC777" s="36"/>
      <c r="AD777" s="36"/>
      <c r="AE777" s="36"/>
      <c r="AT777" s="19" t="s">
        <v>244</v>
      </c>
      <c r="AU777" s="19" t="s">
        <v>86</v>
      </c>
    </row>
    <row r="778" spans="1:47" s="2" customFormat="1" ht="12">
      <c r="A778" s="36"/>
      <c r="B778" s="37"/>
      <c r="C778" s="38"/>
      <c r="D778" s="195" t="s">
        <v>246</v>
      </c>
      <c r="E778" s="38"/>
      <c r="F778" s="196" t="s">
        <v>1125</v>
      </c>
      <c r="G778" s="38"/>
      <c r="H778" s="38"/>
      <c r="I778" s="192"/>
      <c r="J778" s="38"/>
      <c r="K778" s="38"/>
      <c r="L778" s="41"/>
      <c r="M778" s="193"/>
      <c r="N778" s="194"/>
      <c r="O778" s="66"/>
      <c r="P778" s="66"/>
      <c r="Q778" s="66"/>
      <c r="R778" s="66"/>
      <c r="S778" s="66"/>
      <c r="T778" s="67"/>
      <c r="U778" s="36"/>
      <c r="V778" s="36"/>
      <c r="W778" s="36"/>
      <c r="X778" s="36"/>
      <c r="Y778" s="36"/>
      <c r="Z778" s="36"/>
      <c r="AA778" s="36"/>
      <c r="AB778" s="36"/>
      <c r="AC778" s="36"/>
      <c r="AD778" s="36"/>
      <c r="AE778" s="36"/>
      <c r="AT778" s="19" t="s">
        <v>246</v>
      </c>
      <c r="AU778" s="19" t="s">
        <v>86</v>
      </c>
    </row>
    <row r="779" spans="1:47" s="2" customFormat="1" ht="19.2">
      <c r="A779" s="36"/>
      <c r="B779" s="37"/>
      <c r="C779" s="38"/>
      <c r="D779" s="190" t="s">
        <v>255</v>
      </c>
      <c r="E779" s="38"/>
      <c r="F779" s="208" t="s">
        <v>1126</v>
      </c>
      <c r="G779" s="38"/>
      <c r="H779" s="38"/>
      <c r="I779" s="192"/>
      <c r="J779" s="38"/>
      <c r="K779" s="38"/>
      <c r="L779" s="41"/>
      <c r="M779" s="193"/>
      <c r="N779" s="194"/>
      <c r="O779" s="66"/>
      <c r="P779" s="66"/>
      <c r="Q779" s="66"/>
      <c r="R779" s="66"/>
      <c r="S779" s="66"/>
      <c r="T779" s="67"/>
      <c r="U779" s="36"/>
      <c r="V779" s="36"/>
      <c r="W779" s="36"/>
      <c r="X779" s="36"/>
      <c r="Y779" s="36"/>
      <c r="Z779" s="36"/>
      <c r="AA779" s="36"/>
      <c r="AB779" s="36"/>
      <c r="AC779" s="36"/>
      <c r="AD779" s="36"/>
      <c r="AE779" s="36"/>
      <c r="AT779" s="19" t="s">
        <v>255</v>
      </c>
      <c r="AU779" s="19" t="s">
        <v>86</v>
      </c>
    </row>
    <row r="780" spans="2:51" s="13" customFormat="1" ht="12">
      <c r="B780" s="197"/>
      <c r="C780" s="198"/>
      <c r="D780" s="190" t="s">
        <v>248</v>
      </c>
      <c r="E780" s="199" t="s">
        <v>19</v>
      </c>
      <c r="F780" s="200" t="s">
        <v>1127</v>
      </c>
      <c r="G780" s="198"/>
      <c r="H780" s="201">
        <v>11.04</v>
      </c>
      <c r="I780" s="202"/>
      <c r="J780" s="198"/>
      <c r="K780" s="198"/>
      <c r="L780" s="203"/>
      <c r="M780" s="204"/>
      <c r="N780" s="205"/>
      <c r="O780" s="205"/>
      <c r="P780" s="205"/>
      <c r="Q780" s="205"/>
      <c r="R780" s="205"/>
      <c r="S780" s="205"/>
      <c r="T780" s="206"/>
      <c r="AT780" s="207" t="s">
        <v>248</v>
      </c>
      <c r="AU780" s="207" t="s">
        <v>86</v>
      </c>
      <c r="AV780" s="13" t="s">
        <v>86</v>
      </c>
      <c r="AW780" s="13" t="s">
        <v>37</v>
      </c>
      <c r="AX780" s="13" t="s">
        <v>84</v>
      </c>
      <c r="AY780" s="207" t="s">
        <v>237</v>
      </c>
    </row>
    <row r="781" spans="1:65" s="2" customFormat="1" ht="21.75" customHeight="1">
      <c r="A781" s="36"/>
      <c r="B781" s="37"/>
      <c r="C781" s="177" t="s">
        <v>1128</v>
      </c>
      <c r="D781" s="177" t="s">
        <v>239</v>
      </c>
      <c r="E781" s="178" t="s">
        <v>1129</v>
      </c>
      <c r="F781" s="179" t="s">
        <v>1130</v>
      </c>
      <c r="G781" s="180" t="s">
        <v>104</v>
      </c>
      <c r="H781" s="181">
        <v>82.8</v>
      </c>
      <c r="I781" s="182"/>
      <c r="J781" s="183">
        <f>ROUND(I781*H781,2)</f>
        <v>0</v>
      </c>
      <c r="K781" s="179" t="s">
        <v>242</v>
      </c>
      <c r="L781" s="41"/>
      <c r="M781" s="184" t="s">
        <v>19</v>
      </c>
      <c r="N781" s="185" t="s">
        <v>47</v>
      </c>
      <c r="O781" s="66"/>
      <c r="P781" s="186">
        <f>O781*H781</f>
        <v>0</v>
      </c>
      <c r="Q781" s="186">
        <v>0.00099</v>
      </c>
      <c r="R781" s="186">
        <f>Q781*H781</f>
        <v>0.081972</v>
      </c>
      <c r="S781" s="186">
        <v>0</v>
      </c>
      <c r="T781" s="187">
        <f>S781*H781</f>
        <v>0</v>
      </c>
      <c r="U781" s="36"/>
      <c r="V781" s="36"/>
      <c r="W781" s="36"/>
      <c r="X781" s="36"/>
      <c r="Y781" s="36"/>
      <c r="Z781" s="36"/>
      <c r="AA781" s="36"/>
      <c r="AB781" s="36"/>
      <c r="AC781" s="36"/>
      <c r="AD781" s="36"/>
      <c r="AE781" s="36"/>
      <c r="AR781" s="188" t="s">
        <v>173</v>
      </c>
      <c r="AT781" s="188" t="s">
        <v>239</v>
      </c>
      <c r="AU781" s="188" t="s">
        <v>86</v>
      </c>
      <c r="AY781" s="19" t="s">
        <v>237</v>
      </c>
      <c r="BE781" s="189">
        <f>IF(N781="základní",J781,0)</f>
        <v>0</v>
      </c>
      <c r="BF781" s="189">
        <f>IF(N781="snížená",J781,0)</f>
        <v>0</v>
      </c>
      <c r="BG781" s="189">
        <f>IF(N781="zákl. přenesená",J781,0)</f>
        <v>0</v>
      </c>
      <c r="BH781" s="189">
        <f>IF(N781="sníž. přenesená",J781,0)</f>
        <v>0</v>
      </c>
      <c r="BI781" s="189">
        <f>IF(N781="nulová",J781,0)</f>
        <v>0</v>
      </c>
      <c r="BJ781" s="19" t="s">
        <v>84</v>
      </c>
      <c r="BK781" s="189">
        <f>ROUND(I781*H781,2)</f>
        <v>0</v>
      </c>
      <c r="BL781" s="19" t="s">
        <v>173</v>
      </c>
      <c r="BM781" s="188" t="s">
        <v>1131</v>
      </c>
    </row>
    <row r="782" spans="1:47" s="2" customFormat="1" ht="19.2">
      <c r="A782" s="36"/>
      <c r="B782" s="37"/>
      <c r="C782" s="38"/>
      <c r="D782" s="190" t="s">
        <v>244</v>
      </c>
      <c r="E782" s="38"/>
      <c r="F782" s="191" t="s">
        <v>1132</v>
      </c>
      <c r="G782" s="38"/>
      <c r="H782" s="38"/>
      <c r="I782" s="192"/>
      <c r="J782" s="38"/>
      <c r="K782" s="38"/>
      <c r="L782" s="41"/>
      <c r="M782" s="193"/>
      <c r="N782" s="194"/>
      <c r="O782" s="66"/>
      <c r="P782" s="66"/>
      <c r="Q782" s="66"/>
      <c r="R782" s="66"/>
      <c r="S782" s="66"/>
      <c r="T782" s="67"/>
      <c r="U782" s="36"/>
      <c r="V782" s="36"/>
      <c r="W782" s="36"/>
      <c r="X782" s="36"/>
      <c r="Y782" s="36"/>
      <c r="Z782" s="36"/>
      <c r="AA782" s="36"/>
      <c r="AB782" s="36"/>
      <c r="AC782" s="36"/>
      <c r="AD782" s="36"/>
      <c r="AE782" s="36"/>
      <c r="AT782" s="19" t="s">
        <v>244</v>
      </c>
      <c r="AU782" s="19" t="s">
        <v>86</v>
      </c>
    </row>
    <row r="783" spans="1:47" s="2" customFormat="1" ht="12">
      <c r="A783" s="36"/>
      <c r="B783" s="37"/>
      <c r="C783" s="38"/>
      <c r="D783" s="195" t="s">
        <v>246</v>
      </c>
      <c r="E783" s="38"/>
      <c r="F783" s="196" t="s">
        <v>1133</v>
      </c>
      <c r="G783" s="38"/>
      <c r="H783" s="38"/>
      <c r="I783" s="192"/>
      <c r="J783" s="38"/>
      <c r="K783" s="38"/>
      <c r="L783" s="41"/>
      <c r="M783" s="193"/>
      <c r="N783" s="194"/>
      <c r="O783" s="66"/>
      <c r="P783" s="66"/>
      <c r="Q783" s="66"/>
      <c r="R783" s="66"/>
      <c r="S783" s="66"/>
      <c r="T783" s="67"/>
      <c r="U783" s="36"/>
      <c r="V783" s="36"/>
      <c r="W783" s="36"/>
      <c r="X783" s="36"/>
      <c r="Y783" s="36"/>
      <c r="Z783" s="36"/>
      <c r="AA783" s="36"/>
      <c r="AB783" s="36"/>
      <c r="AC783" s="36"/>
      <c r="AD783" s="36"/>
      <c r="AE783" s="36"/>
      <c r="AT783" s="19" t="s">
        <v>246</v>
      </c>
      <c r="AU783" s="19" t="s">
        <v>86</v>
      </c>
    </row>
    <row r="784" spans="2:51" s="13" customFormat="1" ht="12">
      <c r="B784" s="197"/>
      <c r="C784" s="198"/>
      <c r="D784" s="190" t="s">
        <v>248</v>
      </c>
      <c r="E784" s="199" t="s">
        <v>19</v>
      </c>
      <c r="F784" s="200" t="s">
        <v>1134</v>
      </c>
      <c r="G784" s="198"/>
      <c r="H784" s="201">
        <v>82.8</v>
      </c>
      <c r="I784" s="202"/>
      <c r="J784" s="198"/>
      <c r="K784" s="198"/>
      <c r="L784" s="203"/>
      <c r="M784" s="204"/>
      <c r="N784" s="205"/>
      <c r="O784" s="205"/>
      <c r="P784" s="205"/>
      <c r="Q784" s="205"/>
      <c r="R784" s="205"/>
      <c r="S784" s="205"/>
      <c r="T784" s="206"/>
      <c r="AT784" s="207" t="s">
        <v>248</v>
      </c>
      <c r="AU784" s="207" t="s">
        <v>86</v>
      </c>
      <c r="AV784" s="13" t="s">
        <v>86</v>
      </c>
      <c r="AW784" s="13" t="s">
        <v>37</v>
      </c>
      <c r="AX784" s="13" t="s">
        <v>84</v>
      </c>
      <c r="AY784" s="207" t="s">
        <v>237</v>
      </c>
    </row>
    <row r="785" spans="2:63" s="12" customFormat="1" ht="22.95" customHeight="1">
      <c r="B785" s="161"/>
      <c r="C785" s="162"/>
      <c r="D785" s="163" t="s">
        <v>75</v>
      </c>
      <c r="E785" s="175" t="s">
        <v>1135</v>
      </c>
      <c r="F785" s="175" t="s">
        <v>1136</v>
      </c>
      <c r="G785" s="162"/>
      <c r="H785" s="162"/>
      <c r="I785" s="165"/>
      <c r="J785" s="176">
        <f>BK785</f>
        <v>0</v>
      </c>
      <c r="K785" s="162"/>
      <c r="L785" s="167"/>
      <c r="M785" s="168"/>
      <c r="N785" s="169"/>
      <c r="O785" s="169"/>
      <c r="P785" s="170">
        <f>SUM(P786:P852)</f>
        <v>0</v>
      </c>
      <c r="Q785" s="169"/>
      <c r="R785" s="170">
        <f>SUM(R786:R852)</f>
        <v>0</v>
      </c>
      <c r="S785" s="169"/>
      <c r="T785" s="171">
        <f>SUM(T786:T852)</f>
        <v>0</v>
      </c>
      <c r="AR785" s="172" t="s">
        <v>84</v>
      </c>
      <c r="AT785" s="173" t="s">
        <v>75</v>
      </c>
      <c r="AU785" s="173" t="s">
        <v>84</v>
      </c>
      <c r="AY785" s="172" t="s">
        <v>237</v>
      </c>
      <c r="BK785" s="174">
        <f>SUM(BK786:BK852)</f>
        <v>0</v>
      </c>
    </row>
    <row r="786" spans="1:65" s="2" customFormat="1" ht="21.75" customHeight="1">
      <c r="A786" s="36"/>
      <c r="B786" s="37"/>
      <c r="C786" s="177" t="s">
        <v>1137</v>
      </c>
      <c r="D786" s="177" t="s">
        <v>239</v>
      </c>
      <c r="E786" s="178" t="s">
        <v>1138</v>
      </c>
      <c r="F786" s="179" t="s">
        <v>1139</v>
      </c>
      <c r="G786" s="180" t="s">
        <v>100</v>
      </c>
      <c r="H786" s="181">
        <v>0.118</v>
      </c>
      <c r="I786" s="182"/>
      <c r="J786" s="183">
        <f>ROUND(I786*H786,2)</f>
        <v>0</v>
      </c>
      <c r="K786" s="179" t="s">
        <v>242</v>
      </c>
      <c r="L786" s="41"/>
      <c r="M786" s="184" t="s">
        <v>19</v>
      </c>
      <c r="N786" s="185" t="s">
        <v>47</v>
      </c>
      <c r="O786" s="66"/>
      <c r="P786" s="186">
        <f>O786*H786</f>
        <v>0</v>
      </c>
      <c r="Q786" s="186">
        <v>0</v>
      </c>
      <c r="R786" s="186">
        <f>Q786*H786</f>
        <v>0</v>
      </c>
      <c r="S786" s="186">
        <v>0</v>
      </c>
      <c r="T786" s="187">
        <f>S786*H786</f>
        <v>0</v>
      </c>
      <c r="U786" s="36"/>
      <c r="V786" s="36"/>
      <c r="W786" s="36"/>
      <c r="X786" s="36"/>
      <c r="Y786" s="36"/>
      <c r="Z786" s="36"/>
      <c r="AA786" s="36"/>
      <c r="AB786" s="36"/>
      <c r="AC786" s="36"/>
      <c r="AD786" s="36"/>
      <c r="AE786" s="36"/>
      <c r="AR786" s="188" t="s">
        <v>173</v>
      </c>
      <c r="AT786" s="188" t="s">
        <v>239</v>
      </c>
      <c r="AU786" s="188" t="s">
        <v>86</v>
      </c>
      <c r="AY786" s="19" t="s">
        <v>237</v>
      </c>
      <c r="BE786" s="189">
        <f>IF(N786="základní",J786,0)</f>
        <v>0</v>
      </c>
      <c r="BF786" s="189">
        <f>IF(N786="snížená",J786,0)</f>
        <v>0</v>
      </c>
      <c r="BG786" s="189">
        <f>IF(N786="zákl. přenesená",J786,0)</f>
        <v>0</v>
      </c>
      <c r="BH786" s="189">
        <f>IF(N786="sníž. přenesená",J786,0)</f>
        <v>0</v>
      </c>
      <c r="BI786" s="189">
        <f>IF(N786="nulová",J786,0)</f>
        <v>0</v>
      </c>
      <c r="BJ786" s="19" t="s">
        <v>84</v>
      </c>
      <c r="BK786" s="189">
        <f>ROUND(I786*H786,2)</f>
        <v>0</v>
      </c>
      <c r="BL786" s="19" t="s">
        <v>173</v>
      </c>
      <c r="BM786" s="188" t="s">
        <v>1140</v>
      </c>
    </row>
    <row r="787" spans="1:47" s="2" customFormat="1" ht="19.2">
      <c r="A787" s="36"/>
      <c r="B787" s="37"/>
      <c r="C787" s="38"/>
      <c r="D787" s="190" t="s">
        <v>244</v>
      </c>
      <c r="E787" s="38"/>
      <c r="F787" s="191" t="s">
        <v>1141</v>
      </c>
      <c r="G787" s="38"/>
      <c r="H787" s="38"/>
      <c r="I787" s="192"/>
      <c r="J787" s="38"/>
      <c r="K787" s="38"/>
      <c r="L787" s="41"/>
      <c r="M787" s="193"/>
      <c r="N787" s="194"/>
      <c r="O787" s="66"/>
      <c r="P787" s="66"/>
      <c r="Q787" s="66"/>
      <c r="R787" s="66"/>
      <c r="S787" s="66"/>
      <c r="T787" s="67"/>
      <c r="U787" s="36"/>
      <c r="V787" s="36"/>
      <c r="W787" s="36"/>
      <c r="X787" s="36"/>
      <c r="Y787" s="36"/>
      <c r="Z787" s="36"/>
      <c r="AA787" s="36"/>
      <c r="AB787" s="36"/>
      <c r="AC787" s="36"/>
      <c r="AD787" s="36"/>
      <c r="AE787" s="36"/>
      <c r="AT787" s="19" t="s">
        <v>244</v>
      </c>
      <c r="AU787" s="19" t="s">
        <v>86</v>
      </c>
    </row>
    <row r="788" spans="1:47" s="2" customFormat="1" ht="12">
      <c r="A788" s="36"/>
      <c r="B788" s="37"/>
      <c r="C788" s="38"/>
      <c r="D788" s="195" t="s">
        <v>246</v>
      </c>
      <c r="E788" s="38"/>
      <c r="F788" s="196" t="s">
        <v>1142</v>
      </c>
      <c r="G788" s="38"/>
      <c r="H788" s="38"/>
      <c r="I788" s="192"/>
      <c r="J788" s="38"/>
      <c r="K788" s="38"/>
      <c r="L788" s="41"/>
      <c r="M788" s="193"/>
      <c r="N788" s="194"/>
      <c r="O788" s="66"/>
      <c r="P788" s="66"/>
      <c r="Q788" s="66"/>
      <c r="R788" s="66"/>
      <c r="S788" s="66"/>
      <c r="T788" s="67"/>
      <c r="U788" s="36"/>
      <c r="V788" s="36"/>
      <c r="W788" s="36"/>
      <c r="X788" s="36"/>
      <c r="Y788" s="36"/>
      <c r="Z788" s="36"/>
      <c r="AA788" s="36"/>
      <c r="AB788" s="36"/>
      <c r="AC788" s="36"/>
      <c r="AD788" s="36"/>
      <c r="AE788" s="36"/>
      <c r="AT788" s="19" t="s">
        <v>246</v>
      </c>
      <c r="AU788" s="19" t="s">
        <v>86</v>
      </c>
    </row>
    <row r="789" spans="1:47" s="2" customFormat="1" ht="67.2">
      <c r="A789" s="36"/>
      <c r="B789" s="37"/>
      <c r="C789" s="38"/>
      <c r="D789" s="190" t="s">
        <v>300</v>
      </c>
      <c r="E789" s="38"/>
      <c r="F789" s="208" t="s">
        <v>1143</v>
      </c>
      <c r="G789" s="38"/>
      <c r="H789" s="38"/>
      <c r="I789" s="192"/>
      <c r="J789" s="38"/>
      <c r="K789" s="38"/>
      <c r="L789" s="41"/>
      <c r="M789" s="193"/>
      <c r="N789" s="194"/>
      <c r="O789" s="66"/>
      <c r="P789" s="66"/>
      <c r="Q789" s="66"/>
      <c r="R789" s="66"/>
      <c r="S789" s="66"/>
      <c r="T789" s="67"/>
      <c r="U789" s="36"/>
      <c r="V789" s="36"/>
      <c r="W789" s="36"/>
      <c r="X789" s="36"/>
      <c r="Y789" s="36"/>
      <c r="Z789" s="36"/>
      <c r="AA789" s="36"/>
      <c r="AB789" s="36"/>
      <c r="AC789" s="36"/>
      <c r="AD789" s="36"/>
      <c r="AE789" s="36"/>
      <c r="AT789" s="19" t="s">
        <v>300</v>
      </c>
      <c r="AU789" s="19" t="s">
        <v>86</v>
      </c>
    </row>
    <row r="790" spans="2:51" s="13" customFormat="1" ht="12">
      <c r="B790" s="197"/>
      <c r="C790" s="198"/>
      <c r="D790" s="190" t="s">
        <v>248</v>
      </c>
      <c r="E790" s="199" t="s">
        <v>19</v>
      </c>
      <c r="F790" s="200" t="s">
        <v>1144</v>
      </c>
      <c r="G790" s="198"/>
      <c r="H790" s="201">
        <v>0.047</v>
      </c>
      <c r="I790" s="202"/>
      <c r="J790" s="198"/>
      <c r="K790" s="198"/>
      <c r="L790" s="203"/>
      <c r="M790" s="204"/>
      <c r="N790" s="205"/>
      <c r="O790" s="205"/>
      <c r="P790" s="205"/>
      <c r="Q790" s="205"/>
      <c r="R790" s="205"/>
      <c r="S790" s="205"/>
      <c r="T790" s="206"/>
      <c r="AT790" s="207" t="s">
        <v>248</v>
      </c>
      <c r="AU790" s="207" t="s">
        <v>86</v>
      </c>
      <c r="AV790" s="13" t="s">
        <v>86</v>
      </c>
      <c r="AW790" s="13" t="s">
        <v>37</v>
      </c>
      <c r="AX790" s="13" t="s">
        <v>76</v>
      </c>
      <c r="AY790" s="207" t="s">
        <v>237</v>
      </c>
    </row>
    <row r="791" spans="2:51" s="13" customFormat="1" ht="12">
      <c r="B791" s="197"/>
      <c r="C791" s="198"/>
      <c r="D791" s="190" t="s">
        <v>248</v>
      </c>
      <c r="E791" s="199" t="s">
        <v>19</v>
      </c>
      <c r="F791" s="200" t="s">
        <v>1145</v>
      </c>
      <c r="G791" s="198"/>
      <c r="H791" s="201">
        <v>0.071</v>
      </c>
      <c r="I791" s="202"/>
      <c r="J791" s="198"/>
      <c r="K791" s="198"/>
      <c r="L791" s="203"/>
      <c r="M791" s="204"/>
      <c r="N791" s="205"/>
      <c r="O791" s="205"/>
      <c r="P791" s="205"/>
      <c r="Q791" s="205"/>
      <c r="R791" s="205"/>
      <c r="S791" s="205"/>
      <c r="T791" s="206"/>
      <c r="AT791" s="207" t="s">
        <v>248</v>
      </c>
      <c r="AU791" s="207" t="s">
        <v>86</v>
      </c>
      <c r="AV791" s="13" t="s">
        <v>86</v>
      </c>
      <c r="AW791" s="13" t="s">
        <v>37</v>
      </c>
      <c r="AX791" s="13" t="s">
        <v>76</v>
      </c>
      <c r="AY791" s="207" t="s">
        <v>237</v>
      </c>
    </row>
    <row r="792" spans="2:51" s="16" customFormat="1" ht="12">
      <c r="B792" s="230"/>
      <c r="C792" s="231"/>
      <c r="D792" s="190" t="s">
        <v>248</v>
      </c>
      <c r="E792" s="232" t="s">
        <v>19</v>
      </c>
      <c r="F792" s="233" t="s">
        <v>376</v>
      </c>
      <c r="G792" s="231"/>
      <c r="H792" s="234">
        <v>0.118</v>
      </c>
      <c r="I792" s="235"/>
      <c r="J792" s="231"/>
      <c r="K792" s="231"/>
      <c r="L792" s="236"/>
      <c r="M792" s="237"/>
      <c r="N792" s="238"/>
      <c r="O792" s="238"/>
      <c r="P792" s="238"/>
      <c r="Q792" s="238"/>
      <c r="R792" s="238"/>
      <c r="S792" s="238"/>
      <c r="T792" s="239"/>
      <c r="AT792" s="240" t="s">
        <v>248</v>
      </c>
      <c r="AU792" s="240" t="s">
        <v>86</v>
      </c>
      <c r="AV792" s="16" t="s">
        <v>173</v>
      </c>
      <c r="AW792" s="16" t="s">
        <v>37</v>
      </c>
      <c r="AX792" s="16" t="s">
        <v>84</v>
      </c>
      <c r="AY792" s="240" t="s">
        <v>237</v>
      </c>
    </row>
    <row r="793" spans="1:65" s="2" customFormat="1" ht="24.15" customHeight="1">
      <c r="A793" s="36"/>
      <c r="B793" s="37"/>
      <c r="C793" s="177" t="s">
        <v>1146</v>
      </c>
      <c r="D793" s="177" t="s">
        <v>239</v>
      </c>
      <c r="E793" s="178" t="s">
        <v>1147</v>
      </c>
      <c r="F793" s="179" t="s">
        <v>1148</v>
      </c>
      <c r="G793" s="180" t="s">
        <v>100</v>
      </c>
      <c r="H793" s="181">
        <v>3.257</v>
      </c>
      <c r="I793" s="182"/>
      <c r="J793" s="183">
        <f>ROUND(I793*H793,2)</f>
        <v>0</v>
      </c>
      <c r="K793" s="179" t="s">
        <v>242</v>
      </c>
      <c r="L793" s="41"/>
      <c r="M793" s="184" t="s">
        <v>19</v>
      </c>
      <c r="N793" s="185" t="s">
        <v>47</v>
      </c>
      <c r="O793" s="66"/>
      <c r="P793" s="186">
        <f>O793*H793</f>
        <v>0</v>
      </c>
      <c r="Q793" s="186">
        <v>0</v>
      </c>
      <c r="R793" s="186">
        <f>Q793*H793</f>
        <v>0</v>
      </c>
      <c r="S793" s="186">
        <v>0</v>
      </c>
      <c r="T793" s="187">
        <f>S793*H793</f>
        <v>0</v>
      </c>
      <c r="U793" s="36"/>
      <c r="V793" s="36"/>
      <c r="W793" s="36"/>
      <c r="X793" s="36"/>
      <c r="Y793" s="36"/>
      <c r="Z793" s="36"/>
      <c r="AA793" s="36"/>
      <c r="AB793" s="36"/>
      <c r="AC793" s="36"/>
      <c r="AD793" s="36"/>
      <c r="AE793" s="36"/>
      <c r="AR793" s="188" t="s">
        <v>173</v>
      </c>
      <c r="AT793" s="188" t="s">
        <v>239</v>
      </c>
      <c r="AU793" s="188" t="s">
        <v>86</v>
      </c>
      <c r="AY793" s="19" t="s">
        <v>237</v>
      </c>
      <c r="BE793" s="189">
        <f>IF(N793="základní",J793,0)</f>
        <v>0</v>
      </c>
      <c r="BF793" s="189">
        <f>IF(N793="snížená",J793,0)</f>
        <v>0</v>
      </c>
      <c r="BG793" s="189">
        <f>IF(N793="zákl. přenesená",J793,0)</f>
        <v>0</v>
      </c>
      <c r="BH793" s="189">
        <f>IF(N793="sníž. přenesená",J793,0)</f>
        <v>0</v>
      </c>
      <c r="BI793" s="189">
        <f>IF(N793="nulová",J793,0)</f>
        <v>0</v>
      </c>
      <c r="BJ793" s="19" t="s">
        <v>84</v>
      </c>
      <c r="BK793" s="189">
        <f>ROUND(I793*H793,2)</f>
        <v>0</v>
      </c>
      <c r="BL793" s="19" t="s">
        <v>173</v>
      </c>
      <c r="BM793" s="188" t="s">
        <v>1149</v>
      </c>
    </row>
    <row r="794" spans="1:47" s="2" customFormat="1" ht="19.2">
      <c r="A794" s="36"/>
      <c r="B794" s="37"/>
      <c r="C794" s="38"/>
      <c r="D794" s="190" t="s">
        <v>244</v>
      </c>
      <c r="E794" s="38"/>
      <c r="F794" s="191" t="s">
        <v>1150</v>
      </c>
      <c r="G794" s="38"/>
      <c r="H794" s="38"/>
      <c r="I794" s="192"/>
      <c r="J794" s="38"/>
      <c r="K794" s="38"/>
      <c r="L794" s="41"/>
      <c r="M794" s="193"/>
      <c r="N794" s="194"/>
      <c r="O794" s="66"/>
      <c r="P794" s="66"/>
      <c r="Q794" s="66"/>
      <c r="R794" s="66"/>
      <c r="S794" s="66"/>
      <c r="T794" s="67"/>
      <c r="U794" s="36"/>
      <c r="V794" s="36"/>
      <c r="W794" s="36"/>
      <c r="X794" s="36"/>
      <c r="Y794" s="36"/>
      <c r="Z794" s="36"/>
      <c r="AA794" s="36"/>
      <c r="AB794" s="36"/>
      <c r="AC794" s="36"/>
      <c r="AD794" s="36"/>
      <c r="AE794" s="36"/>
      <c r="AT794" s="19" t="s">
        <v>244</v>
      </c>
      <c r="AU794" s="19" t="s">
        <v>86</v>
      </c>
    </row>
    <row r="795" spans="1:47" s="2" customFormat="1" ht="12">
      <c r="A795" s="36"/>
      <c r="B795" s="37"/>
      <c r="C795" s="38"/>
      <c r="D795" s="195" t="s">
        <v>246</v>
      </c>
      <c r="E795" s="38"/>
      <c r="F795" s="196" t="s">
        <v>1151</v>
      </c>
      <c r="G795" s="38"/>
      <c r="H795" s="38"/>
      <c r="I795" s="192"/>
      <c r="J795" s="38"/>
      <c r="K795" s="38"/>
      <c r="L795" s="41"/>
      <c r="M795" s="193"/>
      <c r="N795" s="194"/>
      <c r="O795" s="66"/>
      <c r="P795" s="66"/>
      <c r="Q795" s="66"/>
      <c r="R795" s="66"/>
      <c r="S795" s="66"/>
      <c r="T795" s="67"/>
      <c r="U795" s="36"/>
      <c r="V795" s="36"/>
      <c r="W795" s="36"/>
      <c r="X795" s="36"/>
      <c r="Y795" s="36"/>
      <c r="Z795" s="36"/>
      <c r="AA795" s="36"/>
      <c r="AB795" s="36"/>
      <c r="AC795" s="36"/>
      <c r="AD795" s="36"/>
      <c r="AE795" s="36"/>
      <c r="AT795" s="19" t="s">
        <v>246</v>
      </c>
      <c r="AU795" s="19" t="s">
        <v>86</v>
      </c>
    </row>
    <row r="796" spans="2:51" s="13" customFormat="1" ht="12">
      <c r="B796" s="197"/>
      <c r="C796" s="198"/>
      <c r="D796" s="190" t="s">
        <v>248</v>
      </c>
      <c r="E796" s="199" t="s">
        <v>19</v>
      </c>
      <c r="F796" s="200" t="s">
        <v>1152</v>
      </c>
      <c r="G796" s="198"/>
      <c r="H796" s="201">
        <v>1.362</v>
      </c>
      <c r="I796" s="202"/>
      <c r="J796" s="198"/>
      <c r="K796" s="198"/>
      <c r="L796" s="203"/>
      <c r="M796" s="204"/>
      <c r="N796" s="205"/>
      <c r="O796" s="205"/>
      <c r="P796" s="205"/>
      <c r="Q796" s="205"/>
      <c r="R796" s="205"/>
      <c r="S796" s="205"/>
      <c r="T796" s="206"/>
      <c r="AT796" s="207" t="s">
        <v>248</v>
      </c>
      <c r="AU796" s="207" t="s">
        <v>86</v>
      </c>
      <c r="AV796" s="13" t="s">
        <v>86</v>
      </c>
      <c r="AW796" s="13" t="s">
        <v>37</v>
      </c>
      <c r="AX796" s="13" t="s">
        <v>76</v>
      </c>
      <c r="AY796" s="207" t="s">
        <v>237</v>
      </c>
    </row>
    <row r="797" spans="2:51" s="13" customFormat="1" ht="12">
      <c r="B797" s="197"/>
      <c r="C797" s="198"/>
      <c r="D797" s="190" t="s">
        <v>248</v>
      </c>
      <c r="E797" s="199" t="s">
        <v>19</v>
      </c>
      <c r="F797" s="200" t="s">
        <v>1153</v>
      </c>
      <c r="G797" s="198"/>
      <c r="H797" s="201">
        <v>0.975</v>
      </c>
      <c r="I797" s="202"/>
      <c r="J797" s="198"/>
      <c r="K797" s="198"/>
      <c r="L797" s="203"/>
      <c r="M797" s="204"/>
      <c r="N797" s="205"/>
      <c r="O797" s="205"/>
      <c r="P797" s="205"/>
      <c r="Q797" s="205"/>
      <c r="R797" s="205"/>
      <c r="S797" s="205"/>
      <c r="T797" s="206"/>
      <c r="AT797" s="207" t="s">
        <v>248</v>
      </c>
      <c r="AU797" s="207" t="s">
        <v>86</v>
      </c>
      <c r="AV797" s="13" t="s">
        <v>86</v>
      </c>
      <c r="AW797" s="13" t="s">
        <v>37</v>
      </c>
      <c r="AX797" s="13" t="s">
        <v>76</v>
      </c>
      <c r="AY797" s="207" t="s">
        <v>237</v>
      </c>
    </row>
    <row r="798" spans="2:51" s="13" customFormat="1" ht="12">
      <c r="B798" s="197"/>
      <c r="C798" s="198"/>
      <c r="D798" s="190" t="s">
        <v>248</v>
      </c>
      <c r="E798" s="199" t="s">
        <v>19</v>
      </c>
      <c r="F798" s="200" t="s">
        <v>1154</v>
      </c>
      <c r="G798" s="198"/>
      <c r="H798" s="201">
        <v>0.92</v>
      </c>
      <c r="I798" s="202"/>
      <c r="J798" s="198"/>
      <c r="K798" s="198"/>
      <c r="L798" s="203"/>
      <c r="M798" s="204"/>
      <c r="N798" s="205"/>
      <c r="O798" s="205"/>
      <c r="P798" s="205"/>
      <c r="Q798" s="205"/>
      <c r="R798" s="205"/>
      <c r="S798" s="205"/>
      <c r="T798" s="206"/>
      <c r="AT798" s="207" t="s">
        <v>248</v>
      </c>
      <c r="AU798" s="207" t="s">
        <v>86</v>
      </c>
      <c r="AV798" s="13" t="s">
        <v>86</v>
      </c>
      <c r="AW798" s="13" t="s">
        <v>37</v>
      </c>
      <c r="AX798" s="13" t="s">
        <v>76</v>
      </c>
      <c r="AY798" s="207" t="s">
        <v>237</v>
      </c>
    </row>
    <row r="799" spans="2:51" s="16" customFormat="1" ht="12">
      <c r="B799" s="230"/>
      <c r="C799" s="231"/>
      <c r="D799" s="190" t="s">
        <v>248</v>
      </c>
      <c r="E799" s="232" t="s">
        <v>19</v>
      </c>
      <c r="F799" s="233" t="s">
        <v>376</v>
      </c>
      <c r="G799" s="231"/>
      <c r="H799" s="234">
        <v>3.257</v>
      </c>
      <c r="I799" s="235"/>
      <c r="J799" s="231"/>
      <c r="K799" s="231"/>
      <c r="L799" s="236"/>
      <c r="M799" s="237"/>
      <c r="N799" s="238"/>
      <c r="O799" s="238"/>
      <c r="P799" s="238"/>
      <c r="Q799" s="238"/>
      <c r="R799" s="238"/>
      <c r="S799" s="238"/>
      <c r="T799" s="239"/>
      <c r="AT799" s="240" t="s">
        <v>248</v>
      </c>
      <c r="AU799" s="240" t="s">
        <v>86</v>
      </c>
      <c r="AV799" s="16" t="s">
        <v>173</v>
      </c>
      <c r="AW799" s="16" t="s">
        <v>37</v>
      </c>
      <c r="AX799" s="16" t="s">
        <v>84</v>
      </c>
      <c r="AY799" s="240" t="s">
        <v>237</v>
      </c>
    </row>
    <row r="800" spans="1:65" s="2" customFormat="1" ht="24.15" customHeight="1">
      <c r="A800" s="36"/>
      <c r="B800" s="37"/>
      <c r="C800" s="177" t="s">
        <v>1155</v>
      </c>
      <c r="D800" s="177" t="s">
        <v>239</v>
      </c>
      <c r="E800" s="178" t="s">
        <v>1156</v>
      </c>
      <c r="F800" s="179" t="s">
        <v>1157</v>
      </c>
      <c r="G800" s="180" t="s">
        <v>100</v>
      </c>
      <c r="H800" s="181">
        <v>0.743</v>
      </c>
      <c r="I800" s="182"/>
      <c r="J800" s="183">
        <f>ROUND(I800*H800,2)</f>
        <v>0</v>
      </c>
      <c r="K800" s="179" t="s">
        <v>242</v>
      </c>
      <c r="L800" s="41"/>
      <c r="M800" s="184" t="s">
        <v>19</v>
      </c>
      <c r="N800" s="185" t="s">
        <v>47</v>
      </c>
      <c r="O800" s="66"/>
      <c r="P800" s="186">
        <f>O800*H800</f>
        <v>0</v>
      </c>
      <c r="Q800" s="186">
        <v>0</v>
      </c>
      <c r="R800" s="186">
        <f>Q800*H800</f>
        <v>0</v>
      </c>
      <c r="S800" s="186">
        <v>0</v>
      </c>
      <c r="T800" s="187">
        <f>S800*H800</f>
        <v>0</v>
      </c>
      <c r="U800" s="36"/>
      <c r="V800" s="36"/>
      <c r="W800" s="36"/>
      <c r="X800" s="36"/>
      <c r="Y800" s="36"/>
      <c r="Z800" s="36"/>
      <c r="AA800" s="36"/>
      <c r="AB800" s="36"/>
      <c r="AC800" s="36"/>
      <c r="AD800" s="36"/>
      <c r="AE800" s="36"/>
      <c r="AR800" s="188" t="s">
        <v>173</v>
      </c>
      <c r="AT800" s="188" t="s">
        <v>239</v>
      </c>
      <c r="AU800" s="188" t="s">
        <v>86</v>
      </c>
      <c r="AY800" s="19" t="s">
        <v>237</v>
      </c>
      <c r="BE800" s="189">
        <f>IF(N800="základní",J800,0)</f>
        <v>0</v>
      </c>
      <c r="BF800" s="189">
        <f>IF(N800="snížená",J800,0)</f>
        <v>0</v>
      </c>
      <c r="BG800" s="189">
        <f>IF(N800="zákl. přenesená",J800,0)</f>
        <v>0</v>
      </c>
      <c r="BH800" s="189">
        <f>IF(N800="sníž. přenesená",J800,0)</f>
        <v>0</v>
      </c>
      <c r="BI800" s="189">
        <f>IF(N800="nulová",J800,0)</f>
        <v>0</v>
      </c>
      <c r="BJ800" s="19" t="s">
        <v>84</v>
      </c>
      <c r="BK800" s="189">
        <f>ROUND(I800*H800,2)</f>
        <v>0</v>
      </c>
      <c r="BL800" s="19" t="s">
        <v>173</v>
      </c>
      <c r="BM800" s="188" t="s">
        <v>1158</v>
      </c>
    </row>
    <row r="801" spans="1:47" s="2" customFormat="1" ht="19.2">
      <c r="A801" s="36"/>
      <c r="B801" s="37"/>
      <c r="C801" s="38"/>
      <c r="D801" s="190" t="s">
        <v>244</v>
      </c>
      <c r="E801" s="38"/>
      <c r="F801" s="191" t="s">
        <v>1159</v>
      </c>
      <c r="G801" s="38"/>
      <c r="H801" s="38"/>
      <c r="I801" s="192"/>
      <c r="J801" s="38"/>
      <c r="K801" s="38"/>
      <c r="L801" s="41"/>
      <c r="M801" s="193"/>
      <c r="N801" s="194"/>
      <c r="O801" s="66"/>
      <c r="P801" s="66"/>
      <c r="Q801" s="66"/>
      <c r="R801" s="66"/>
      <c r="S801" s="66"/>
      <c r="T801" s="67"/>
      <c r="U801" s="36"/>
      <c r="V801" s="36"/>
      <c r="W801" s="36"/>
      <c r="X801" s="36"/>
      <c r="Y801" s="36"/>
      <c r="Z801" s="36"/>
      <c r="AA801" s="36"/>
      <c r="AB801" s="36"/>
      <c r="AC801" s="36"/>
      <c r="AD801" s="36"/>
      <c r="AE801" s="36"/>
      <c r="AT801" s="19" t="s">
        <v>244</v>
      </c>
      <c r="AU801" s="19" t="s">
        <v>86</v>
      </c>
    </row>
    <row r="802" spans="1:47" s="2" customFormat="1" ht="12">
      <c r="A802" s="36"/>
      <c r="B802" s="37"/>
      <c r="C802" s="38"/>
      <c r="D802" s="195" t="s">
        <v>246</v>
      </c>
      <c r="E802" s="38"/>
      <c r="F802" s="196" t="s">
        <v>1160</v>
      </c>
      <c r="G802" s="38"/>
      <c r="H802" s="38"/>
      <c r="I802" s="192"/>
      <c r="J802" s="38"/>
      <c r="K802" s="38"/>
      <c r="L802" s="41"/>
      <c r="M802" s="193"/>
      <c r="N802" s="194"/>
      <c r="O802" s="66"/>
      <c r="P802" s="66"/>
      <c r="Q802" s="66"/>
      <c r="R802" s="66"/>
      <c r="S802" s="66"/>
      <c r="T802" s="67"/>
      <c r="U802" s="36"/>
      <c r="V802" s="36"/>
      <c r="W802" s="36"/>
      <c r="X802" s="36"/>
      <c r="Y802" s="36"/>
      <c r="Z802" s="36"/>
      <c r="AA802" s="36"/>
      <c r="AB802" s="36"/>
      <c r="AC802" s="36"/>
      <c r="AD802" s="36"/>
      <c r="AE802" s="36"/>
      <c r="AT802" s="19" t="s">
        <v>246</v>
      </c>
      <c r="AU802" s="19" t="s">
        <v>86</v>
      </c>
    </row>
    <row r="803" spans="2:51" s="13" customFormat="1" ht="12">
      <c r="B803" s="197"/>
      <c r="C803" s="198"/>
      <c r="D803" s="190" t="s">
        <v>248</v>
      </c>
      <c r="E803" s="199" t="s">
        <v>19</v>
      </c>
      <c r="F803" s="200" t="s">
        <v>1161</v>
      </c>
      <c r="G803" s="198"/>
      <c r="H803" s="201">
        <v>0.743</v>
      </c>
      <c r="I803" s="202"/>
      <c r="J803" s="198"/>
      <c r="K803" s="198"/>
      <c r="L803" s="203"/>
      <c r="M803" s="204"/>
      <c r="N803" s="205"/>
      <c r="O803" s="205"/>
      <c r="P803" s="205"/>
      <c r="Q803" s="205"/>
      <c r="R803" s="205"/>
      <c r="S803" s="205"/>
      <c r="T803" s="206"/>
      <c r="AT803" s="207" t="s">
        <v>248</v>
      </c>
      <c r="AU803" s="207" t="s">
        <v>86</v>
      </c>
      <c r="AV803" s="13" t="s">
        <v>86</v>
      </c>
      <c r="AW803" s="13" t="s">
        <v>37</v>
      </c>
      <c r="AX803" s="13" t="s">
        <v>84</v>
      </c>
      <c r="AY803" s="207" t="s">
        <v>237</v>
      </c>
    </row>
    <row r="804" spans="1:65" s="2" customFormat="1" ht="24.15" customHeight="1">
      <c r="A804" s="36"/>
      <c r="B804" s="37"/>
      <c r="C804" s="177" t="s">
        <v>1162</v>
      </c>
      <c r="D804" s="177" t="s">
        <v>239</v>
      </c>
      <c r="E804" s="178" t="s">
        <v>1163</v>
      </c>
      <c r="F804" s="179" t="s">
        <v>592</v>
      </c>
      <c r="G804" s="180" t="s">
        <v>100</v>
      </c>
      <c r="H804" s="181">
        <v>14.496</v>
      </c>
      <c r="I804" s="182"/>
      <c r="J804" s="183">
        <f>ROUND(I804*H804,2)</f>
        <v>0</v>
      </c>
      <c r="K804" s="179" t="s">
        <v>242</v>
      </c>
      <c r="L804" s="41"/>
      <c r="M804" s="184" t="s">
        <v>19</v>
      </c>
      <c r="N804" s="185" t="s">
        <v>47</v>
      </c>
      <c r="O804" s="66"/>
      <c r="P804" s="186">
        <f>O804*H804</f>
        <v>0</v>
      </c>
      <c r="Q804" s="186">
        <v>0</v>
      </c>
      <c r="R804" s="186">
        <f>Q804*H804</f>
        <v>0</v>
      </c>
      <c r="S804" s="186">
        <v>0</v>
      </c>
      <c r="T804" s="187">
        <f>S804*H804</f>
        <v>0</v>
      </c>
      <c r="U804" s="36"/>
      <c r="V804" s="36"/>
      <c r="W804" s="36"/>
      <c r="X804" s="36"/>
      <c r="Y804" s="36"/>
      <c r="Z804" s="36"/>
      <c r="AA804" s="36"/>
      <c r="AB804" s="36"/>
      <c r="AC804" s="36"/>
      <c r="AD804" s="36"/>
      <c r="AE804" s="36"/>
      <c r="AR804" s="188" t="s">
        <v>173</v>
      </c>
      <c r="AT804" s="188" t="s">
        <v>239</v>
      </c>
      <c r="AU804" s="188" t="s">
        <v>86</v>
      </c>
      <c r="AY804" s="19" t="s">
        <v>237</v>
      </c>
      <c r="BE804" s="189">
        <f>IF(N804="základní",J804,0)</f>
        <v>0</v>
      </c>
      <c r="BF804" s="189">
        <f>IF(N804="snížená",J804,0)</f>
        <v>0</v>
      </c>
      <c r="BG804" s="189">
        <f>IF(N804="zákl. přenesená",J804,0)</f>
        <v>0</v>
      </c>
      <c r="BH804" s="189">
        <f>IF(N804="sníž. přenesená",J804,0)</f>
        <v>0</v>
      </c>
      <c r="BI804" s="189">
        <f>IF(N804="nulová",J804,0)</f>
        <v>0</v>
      </c>
      <c r="BJ804" s="19" t="s">
        <v>84</v>
      </c>
      <c r="BK804" s="189">
        <f>ROUND(I804*H804,2)</f>
        <v>0</v>
      </c>
      <c r="BL804" s="19" t="s">
        <v>173</v>
      </c>
      <c r="BM804" s="188" t="s">
        <v>1164</v>
      </c>
    </row>
    <row r="805" spans="1:47" s="2" customFormat="1" ht="19.2">
      <c r="A805" s="36"/>
      <c r="B805" s="37"/>
      <c r="C805" s="38"/>
      <c r="D805" s="190" t="s">
        <v>244</v>
      </c>
      <c r="E805" s="38"/>
      <c r="F805" s="191" t="s">
        <v>592</v>
      </c>
      <c r="G805" s="38"/>
      <c r="H805" s="38"/>
      <c r="I805" s="192"/>
      <c r="J805" s="38"/>
      <c r="K805" s="38"/>
      <c r="L805" s="41"/>
      <c r="M805" s="193"/>
      <c r="N805" s="194"/>
      <c r="O805" s="66"/>
      <c r="P805" s="66"/>
      <c r="Q805" s="66"/>
      <c r="R805" s="66"/>
      <c r="S805" s="66"/>
      <c r="T805" s="67"/>
      <c r="U805" s="36"/>
      <c r="V805" s="36"/>
      <c r="W805" s="36"/>
      <c r="X805" s="36"/>
      <c r="Y805" s="36"/>
      <c r="Z805" s="36"/>
      <c r="AA805" s="36"/>
      <c r="AB805" s="36"/>
      <c r="AC805" s="36"/>
      <c r="AD805" s="36"/>
      <c r="AE805" s="36"/>
      <c r="AT805" s="19" t="s">
        <v>244</v>
      </c>
      <c r="AU805" s="19" t="s">
        <v>86</v>
      </c>
    </row>
    <row r="806" spans="1:47" s="2" customFormat="1" ht="12">
      <c r="A806" s="36"/>
      <c r="B806" s="37"/>
      <c r="C806" s="38"/>
      <c r="D806" s="195" t="s">
        <v>246</v>
      </c>
      <c r="E806" s="38"/>
      <c r="F806" s="196" t="s">
        <v>1165</v>
      </c>
      <c r="G806" s="38"/>
      <c r="H806" s="38"/>
      <c r="I806" s="192"/>
      <c r="J806" s="38"/>
      <c r="K806" s="38"/>
      <c r="L806" s="41"/>
      <c r="M806" s="193"/>
      <c r="N806" s="194"/>
      <c r="O806" s="66"/>
      <c r="P806" s="66"/>
      <c r="Q806" s="66"/>
      <c r="R806" s="66"/>
      <c r="S806" s="66"/>
      <c r="T806" s="67"/>
      <c r="U806" s="36"/>
      <c r="V806" s="36"/>
      <c r="W806" s="36"/>
      <c r="X806" s="36"/>
      <c r="Y806" s="36"/>
      <c r="Z806" s="36"/>
      <c r="AA806" s="36"/>
      <c r="AB806" s="36"/>
      <c r="AC806" s="36"/>
      <c r="AD806" s="36"/>
      <c r="AE806" s="36"/>
      <c r="AT806" s="19" t="s">
        <v>246</v>
      </c>
      <c r="AU806" s="19" t="s">
        <v>86</v>
      </c>
    </row>
    <row r="807" spans="1:47" s="2" customFormat="1" ht="38.4">
      <c r="A807" s="36"/>
      <c r="B807" s="37"/>
      <c r="C807" s="38"/>
      <c r="D807" s="190" t="s">
        <v>300</v>
      </c>
      <c r="E807" s="38"/>
      <c r="F807" s="208" t="s">
        <v>1166</v>
      </c>
      <c r="G807" s="38"/>
      <c r="H807" s="38"/>
      <c r="I807" s="192"/>
      <c r="J807" s="38"/>
      <c r="K807" s="38"/>
      <c r="L807" s="41"/>
      <c r="M807" s="193"/>
      <c r="N807" s="194"/>
      <c r="O807" s="66"/>
      <c r="P807" s="66"/>
      <c r="Q807" s="66"/>
      <c r="R807" s="66"/>
      <c r="S807" s="66"/>
      <c r="T807" s="67"/>
      <c r="U807" s="36"/>
      <c r="V807" s="36"/>
      <c r="W807" s="36"/>
      <c r="X807" s="36"/>
      <c r="Y807" s="36"/>
      <c r="Z807" s="36"/>
      <c r="AA807" s="36"/>
      <c r="AB807" s="36"/>
      <c r="AC807" s="36"/>
      <c r="AD807" s="36"/>
      <c r="AE807" s="36"/>
      <c r="AT807" s="19" t="s">
        <v>300</v>
      </c>
      <c r="AU807" s="19" t="s">
        <v>86</v>
      </c>
    </row>
    <row r="808" spans="2:51" s="13" customFormat="1" ht="12">
      <c r="B808" s="197"/>
      <c r="C808" s="198"/>
      <c r="D808" s="190" t="s">
        <v>248</v>
      </c>
      <c r="E808" s="199" t="s">
        <v>19</v>
      </c>
      <c r="F808" s="200" t="s">
        <v>1167</v>
      </c>
      <c r="G808" s="198"/>
      <c r="H808" s="201">
        <v>11.31</v>
      </c>
      <c r="I808" s="202"/>
      <c r="J808" s="198"/>
      <c r="K808" s="198"/>
      <c r="L808" s="203"/>
      <c r="M808" s="204"/>
      <c r="N808" s="205"/>
      <c r="O808" s="205"/>
      <c r="P808" s="205"/>
      <c r="Q808" s="205"/>
      <c r="R808" s="205"/>
      <c r="S808" s="205"/>
      <c r="T808" s="206"/>
      <c r="AT808" s="207" t="s">
        <v>248</v>
      </c>
      <c r="AU808" s="207" t="s">
        <v>86</v>
      </c>
      <c r="AV808" s="13" t="s">
        <v>86</v>
      </c>
      <c r="AW808" s="13" t="s">
        <v>37</v>
      </c>
      <c r="AX808" s="13" t="s">
        <v>76</v>
      </c>
      <c r="AY808" s="207" t="s">
        <v>237</v>
      </c>
    </row>
    <row r="809" spans="2:51" s="13" customFormat="1" ht="12">
      <c r="B809" s="197"/>
      <c r="C809" s="198"/>
      <c r="D809" s="190" t="s">
        <v>248</v>
      </c>
      <c r="E809" s="199" t="s">
        <v>19</v>
      </c>
      <c r="F809" s="200" t="s">
        <v>1168</v>
      </c>
      <c r="G809" s="198"/>
      <c r="H809" s="201">
        <v>3.186</v>
      </c>
      <c r="I809" s="202"/>
      <c r="J809" s="198"/>
      <c r="K809" s="198"/>
      <c r="L809" s="203"/>
      <c r="M809" s="204"/>
      <c r="N809" s="205"/>
      <c r="O809" s="205"/>
      <c r="P809" s="205"/>
      <c r="Q809" s="205"/>
      <c r="R809" s="205"/>
      <c r="S809" s="205"/>
      <c r="T809" s="206"/>
      <c r="AT809" s="207" t="s">
        <v>248</v>
      </c>
      <c r="AU809" s="207" t="s">
        <v>86</v>
      </c>
      <c r="AV809" s="13" t="s">
        <v>86</v>
      </c>
      <c r="AW809" s="13" t="s">
        <v>37</v>
      </c>
      <c r="AX809" s="13" t="s">
        <v>76</v>
      </c>
      <c r="AY809" s="207" t="s">
        <v>237</v>
      </c>
    </row>
    <row r="810" spans="2:51" s="16" customFormat="1" ht="12">
      <c r="B810" s="230"/>
      <c r="C810" s="231"/>
      <c r="D810" s="190" t="s">
        <v>248</v>
      </c>
      <c r="E810" s="232" t="s">
        <v>19</v>
      </c>
      <c r="F810" s="233" t="s">
        <v>376</v>
      </c>
      <c r="G810" s="231"/>
      <c r="H810" s="234">
        <v>14.496</v>
      </c>
      <c r="I810" s="235"/>
      <c r="J810" s="231"/>
      <c r="K810" s="231"/>
      <c r="L810" s="236"/>
      <c r="M810" s="237"/>
      <c r="N810" s="238"/>
      <c r="O810" s="238"/>
      <c r="P810" s="238"/>
      <c r="Q810" s="238"/>
      <c r="R810" s="238"/>
      <c r="S810" s="238"/>
      <c r="T810" s="239"/>
      <c r="AT810" s="240" t="s">
        <v>248</v>
      </c>
      <c r="AU810" s="240" t="s">
        <v>86</v>
      </c>
      <c r="AV810" s="16" t="s">
        <v>173</v>
      </c>
      <c r="AW810" s="16" t="s">
        <v>37</v>
      </c>
      <c r="AX810" s="16" t="s">
        <v>84</v>
      </c>
      <c r="AY810" s="240" t="s">
        <v>237</v>
      </c>
    </row>
    <row r="811" spans="1:65" s="2" customFormat="1" ht="16.5" customHeight="1">
      <c r="A811" s="36"/>
      <c r="B811" s="37"/>
      <c r="C811" s="177" t="s">
        <v>1169</v>
      </c>
      <c r="D811" s="177" t="s">
        <v>239</v>
      </c>
      <c r="E811" s="178" t="s">
        <v>1170</v>
      </c>
      <c r="F811" s="179" t="s">
        <v>1171</v>
      </c>
      <c r="G811" s="180" t="s">
        <v>100</v>
      </c>
      <c r="H811" s="181">
        <v>331.01</v>
      </c>
      <c r="I811" s="182"/>
      <c r="J811" s="183">
        <f>ROUND(I811*H811,2)</f>
        <v>0</v>
      </c>
      <c r="K811" s="179" t="s">
        <v>19</v>
      </c>
      <c r="L811" s="41"/>
      <c r="M811" s="184" t="s">
        <v>19</v>
      </c>
      <c r="N811" s="185" t="s">
        <v>47</v>
      </c>
      <c r="O811" s="66"/>
      <c r="P811" s="186">
        <f>O811*H811</f>
        <v>0</v>
      </c>
      <c r="Q811" s="186">
        <v>0</v>
      </c>
      <c r="R811" s="186">
        <f>Q811*H811</f>
        <v>0</v>
      </c>
      <c r="S811" s="186">
        <v>0</v>
      </c>
      <c r="T811" s="187">
        <f>S811*H811</f>
        <v>0</v>
      </c>
      <c r="U811" s="36"/>
      <c r="V811" s="36"/>
      <c r="W811" s="36"/>
      <c r="X811" s="36"/>
      <c r="Y811" s="36"/>
      <c r="Z811" s="36"/>
      <c r="AA811" s="36"/>
      <c r="AB811" s="36"/>
      <c r="AC811" s="36"/>
      <c r="AD811" s="36"/>
      <c r="AE811" s="36"/>
      <c r="AR811" s="188" t="s">
        <v>173</v>
      </c>
      <c r="AT811" s="188" t="s">
        <v>239</v>
      </c>
      <c r="AU811" s="188" t="s">
        <v>86</v>
      </c>
      <c r="AY811" s="19" t="s">
        <v>237</v>
      </c>
      <c r="BE811" s="189">
        <f>IF(N811="základní",J811,0)</f>
        <v>0</v>
      </c>
      <c r="BF811" s="189">
        <f>IF(N811="snížená",J811,0)</f>
        <v>0</v>
      </c>
      <c r="BG811" s="189">
        <f>IF(N811="zákl. přenesená",J811,0)</f>
        <v>0</v>
      </c>
      <c r="BH811" s="189">
        <f>IF(N811="sníž. přenesená",J811,0)</f>
        <v>0</v>
      </c>
      <c r="BI811" s="189">
        <f>IF(N811="nulová",J811,0)</f>
        <v>0</v>
      </c>
      <c r="BJ811" s="19" t="s">
        <v>84</v>
      </c>
      <c r="BK811" s="189">
        <f>ROUND(I811*H811,2)</f>
        <v>0</v>
      </c>
      <c r="BL811" s="19" t="s">
        <v>173</v>
      </c>
      <c r="BM811" s="188" t="s">
        <v>1172</v>
      </c>
    </row>
    <row r="812" spans="1:47" s="2" customFormat="1" ht="19.2">
      <c r="A812" s="36"/>
      <c r="B812" s="37"/>
      <c r="C812" s="38"/>
      <c r="D812" s="190" t="s">
        <v>244</v>
      </c>
      <c r="E812" s="38"/>
      <c r="F812" s="191" t="s">
        <v>1173</v>
      </c>
      <c r="G812" s="38"/>
      <c r="H812" s="38"/>
      <c r="I812" s="192"/>
      <c r="J812" s="38"/>
      <c r="K812" s="38"/>
      <c r="L812" s="41"/>
      <c r="M812" s="193"/>
      <c r="N812" s="194"/>
      <c r="O812" s="66"/>
      <c r="P812" s="66"/>
      <c r="Q812" s="66"/>
      <c r="R812" s="66"/>
      <c r="S812" s="66"/>
      <c r="T812" s="67"/>
      <c r="U812" s="36"/>
      <c r="V812" s="36"/>
      <c r="W812" s="36"/>
      <c r="X812" s="36"/>
      <c r="Y812" s="36"/>
      <c r="Z812" s="36"/>
      <c r="AA812" s="36"/>
      <c r="AB812" s="36"/>
      <c r="AC812" s="36"/>
      <c r="AD812" s="36"/>
      <c r="AE812" s="36"/>
      <c r="AT812" s="19" t="s">
        <v>244</v>
      </c>
      <c r="AU812" s="19" t="s">
        <v>86</v>
      </c>
    </row>
    <row r="813" spans="2:51" s="13" customFormat="1" ht="12">
      <c r="B813" s="197"/>
      <c r="C813" s="198"/>
      <c r="D813" s="190" t="s">
        <v>248</v>
      </c>
      <c r="E813" s="199" t="s">
        <v>19</v>
      </c>
      <c r="F813" s="200" t="s">
        <v>1174</v>
      </c>
      <c r="G813" s="198"/>
      <c r="H813" s="201">
        <v>285.756</v>
      </c>
      <c r="I813" s="202"/>
      <c r="J813" s="198"/>
      <c r="K813" s="198"/>
      <c r="L813" s="203"/>
      <c r="M813" s="204"/>
      <c r="N813" s="205"/>
      <c r="O813" s="205"/>
      <c r="P813" s="205"/>
      <c r="Q813" s="205"/>
      <c r="R813" s="205"/>
      <c r="S813" s="205"/>
      <c r="T813" s="206"/>
      <c r="AT813" s="207" t="s">
        <v>248</v>
      </c>
      <c r="AU813" s="207" t="s">
        <v>86</v>
      </c>
      <c r="AV813" s="13" t="s">
        <v>86</v>
      </c>
      <c r="AW813" s="13" t="s">
        <v>37</v>
      </c>
      <c r="AX813" s="13" t="s">
        <v>76</v>
      </c>
      <c r="AY813" s="207" t="s">
        <v>237</v>
      </c>
    </row>
    <row r="814" spans="2:51" s="13" customFormat="1" ht="12">
      <c r="B814" s="197"/>
      <c r="C814" s="198"/>
      <c r="D814" s="190" t="s">
        <v>248</v>
      </c>
      <c r="E814" s="199" t="s">
        <v>19</v>
      </c>
      <c r="F814" s="200" t="s">
        <v>1175</v>
      </c>
      <c r="G814" s="198"/>
      <c r="H814" s="201">
        <v>45.254</v>
      </c>
      <c r="I814" s="202"/>
      <c r="J814" s="198"/>
      <c r="K814" s="198"/>
      <c r="L814" s="203"/>
      <c r="M814" s="204"/>
      <c r="N814" s="205"/>
      <c r="O814" s="205"/>
      <c r="P814" s="205"/>
      <c r="Q814" s="205"/>
      <c r="R814" s="205"/>
      <c r="S814" s="205"/>
      <c r="T814" s="206"/>
      <c r="AT814" s="207" t="s">
        <v>248</v>
      </c>
      <c r="AU814" s="207" t="s">
        <v>86</v>
      </c>
      <c r="AV814" s="13" t="s">
        <v>86</v>
      </c>
      <c r="AW814" s="13" t="s">
        <v>37</v>
      </c>
      <c r="AX814" s="13" t="s">
        <v>76</v>
      </c>
      <c r="AY814" s="207" t="s">
        <v>237</v>
      </c>
    </row>
    <row r="815" spans="2:51" s="16" customFormat="1" ht="12">
      <c r="B815" s="230"/>
      <c r="C815" s="231"/>
      <c r="D815" s="190" t="s">
        <v>248</v>
      </c>
      <c r="E815" s="232" t="s">
        <v>19</v>
      </c>
      <c r="F815" s="233" t="s">
        <v>1176</v>
      </c>
      <c r="G815" s="231"/>
      <c r="H815" s="234">
        <v>331.01</v>
      </c>
      <c r="I815" s="235"/>
      <c r="J815" s="231"/>
      <c r="K815" s="231"/>
      <c r="L815" s="236"/>
      <c r="M815" s="237"/>
      <c r="N815" s="238"/>
      <c r="O815" s="238"/>
      <c r="P815" s="238"/>
      <c r="Q815" s="238"/>
      <c r="R815" s="238"/>
      <c r="S815" s="238"/>
      <c r="T815" s="239"/>
      <c r="AT815" s="240" t="s">
        <v>248</v>
      </c>
      <c r="AU815" s="240" t="s">
        <v>86</v>
      </c>
      <c r="AV815" s="16" t="s">
        <v>173</v>
      </c>
      <c r="AW815" s="16" t="s">
        <v>37</v>
      </c>
      <c r="AX815" s="16" t="s">
        <v>84</v>
      </c>
      <c r="AY815" s="240" t="s">
        <v>237</v>
      </c>
    </row>
    <row r="816" spans="1:65" s="2" customFormat="1" ht="16.5" customHeight="1">
      <c r="A816" s="36"/>
      <c r="B816" s="37"/>
      <c r="C816" s="177" t="s">
        <v>1177</v>
      </c>
      <c r="D816" s="177" t="s">
        <v>239</v>
      </c>
      <c r="E816" s="178" t="s">
        <v>1178</v>
      </c>
      <c r="F816" s="179" t="s">
        <v>1179</v>
      </c>
      <c r="G816" s="180" t="s">
        <v>100</v>
      </c>
      <c r="H816" s="181">
        <v>331.01</v>
      </c>
      <c r="I816" s="182"/>
      <c r="J816" s="183">
        <f>ROUND(I816*H816,2)</f>
        <v>0</v>
      </c>
      <c r="K816" s="179" t="s">
        <v>242</v>
      </c>
      <c r="L816" s="41"/>
      <c r="M816" s="184" t="s">
        <v>19</v>
      </c>
      <c r="N816" s="185" t="s">
        <v>47</v>
      </c>
      <c r="O816" s="66"/>
      <c r="P816" s="186">
        <f>O816*H816</f>
        <v>0</v>
      </c>
      <c r="Q816" s="186">
        <v>0</v>
      </c>
      <c r="R816" s="186">
        <f>Q816*H816</f>
        <v>0</v>
      </c>
      <c r="S816" s="186">
        <v>0</v>
      </c>
      <c r="T816" s="187">
        <f>S816*H816</f>
        <v>0</v>
      </c>
      <c r="U816" s="36"/>
      <c r="V816" s="36"/>
      <c r="W816" s="36"/>
      <c r="X816" s="36"/>
      <c r="Y816" s="36"/>
      <c r="Z816" s="36"/>
      <c r="AA816" s="36"/>
      <c r="AB816" s="36"/>
      <c r="AC816" s="36"/>
      <c r="AD816" s="36"/>
      <c r="AE816" s="36"/>
      <c r="AR816" s="188" t="s">
        <v>173</v>
      </c>
      <c r="AT816" s="188" t="s">
        <v>239</v>
      </c>
      <c r="AU816" s="188" t="s">
        <v>86</v>
      </c>
      <c r="AY816" s="19" t="s">
        <v>237</v>
      </c>
      <c r="BE816" s="189">
        <f>IF(N816="základní",J816,0)</f>
        <v>0</v>
      </c>
      <c r="BF816" s="189">
        <f>IF(N816="snížená",J816,0)</f>
        <v>0</v>
      </c>
      <c r="BG816" s="189">
        <f>IF(N816="zákl. přenesená",J816,0)</f>
        <v>0</v>
      </c>
      <c r="BH816" s="189">
        <f>IF(N816="sníž. přenesená",J816,0)</f>
        <v>0</v>
      </c>
      <c r="BI816" s="189">
        <f>IF(N816="nulová",J816,0)</f>
        <v>0</v>
      </c>
      <c r="BJ816" s="19" t="s">
        <v>84</v>
      </c>
      <c r="BK816" s="189">
        <f>ROUND(I816*H816,2)</f>
        <v>0</v>
      </c>
      <c r="BL816" s="19" t="s">
        <v>173</v>
      </c>
      <c r="BM816" s="188" t="s">
        <v>1180</v>
      </c>
    </row>
    <row r="817" spans="1:47" s="2" customFormat="1" ht="19.2">
      <c r="A817" s="36"/>
      <c r="B817" s="37"/>
      <c r="C817" s="38"/>
      <c r="D817" s="190" t="s">
        <v>244</v>
      </c>
      <c r="E817" s="38"/>
      <c r="F817" s="191" t="s">
        <v>1181</v>
      </c>
      <c r="G817" s="38"/>
      <c r="H817" s="38"/>
      <c r="I817" s="192"/>
      <c r="J817" s="38"/>
      <c r="K817" s="38"/>
      <c r="L817" s="41"/>
      <c r="M817" s="193"/>
      <c r="N817" s="194"/>
      <c r="O817" s="66"/>
      <c r="P817" s="66"/>
      <c r="Q817" s="66"/>
      <c r="R817" s="66"/>
      <c r="S817" s="66"/>
      <c r="T817" s="67"/>
      <c r="U817" s="36"/>
      <c r="V817" s="36"/>
      <c r="W817" s="36"/>
      <c r="X817" s="36"/>
      <c r="Y817" s="36"/>
      <c r="Z817" s="36"/>
      <c r="AA817" s="36"/>
      <c r="AB817" s="36"/>
      <c r="AC817" s="36"/>
      <c r="AD817" s="36"/>
      <c r="AE817" s="36"/>
      <c r="AT817" s="19" t="s">
        <v>244</v>
      </c>
      <c r="AU817" s="19" t="s">
        <v>86</v>
      </c>
    </row>
    <row r="818" spans="1:47" s="2" customFormat="1" ht="12">
      <c r="A818" s="36"/>
      <c r="B818" s="37"/>
      <c r="C818" s="38"/>
      <c r="D818" s="195" t="s">
        <v>246</v>
      </c>
      <c r="E818" s="38"/>
      <c r="F818" s="196" t="s">
        <v>1182</v>
      </c>
      <c r="G818" s="38"/>
      <c r="H818" s="38"/>
      <c r="I818" s="192"/>
      <c r="J818" s="38"/>
      <c r="K818" s="38"/>
      <c r="L818" s="41"/>
      <c r="M818" s="193"/>
      <c r="N818" s="194"/>
      <c r="O818" s="66"/>
      <c r="P818" s="66"/>
      <c r="Q818" s="66"/>
      <c r="R818" s="66"/>
      <c r="S818" s="66"/>
      <c r="T818" s="67"/>
      <c r="U818" s="36"/>
      <c r="V818" s="36"/>
      <c r="W818" s="36"/>
      <c r="X818" s="36"/>
      <c r="Y818" s="36"/>
      <c r="Z818" s="36"/>
      <c r="AA818" s="36"/>
      <c r="AB818" s="36"/>
      <c r="AC818" s="36"/>
      <c r="AD818" s="36"/>
      <c r="AE818" s="36"/>
      <c r="AT818" s="19" t="s">
        <v>246</v>
      </c>
      <c r="AU818" s="19" t="s">
        <v>86</v>
      </c>
    </row>
    <row r="819" spans="2:51" s="13" customFormat="1" ht="12">
      <c r="B819" s="197"/>
      <c r="C819" s="198"/>
      <c r="D819" s="190" t="s">
        <v>248</v>
      </c>
      <c r="E819" s="199" t="s">
        <v>19</v>
      </c>
      <c r="F819" s="200" t="s">
        <v>1174</v>
      </c>
      <c r="G819" s="198"/>
      <c r="H819" s="201">
        <v>285.756</v>
      </c>
      <c r="I819" s="202"/>
      <c r="J819" s="198"/>
      <c r="K819" s="198"/>
      <c r="L819" s="203"/>
      <c r="M819" s="204"/>
      <c r="N819" s="205"/>
      <c r="O819" s="205"/>
      <c r="P819" s="205"/>
      <c r="Q819" s="205"/>
      <c r="R819" s="205"/>
      <c r="S819" s="205"/>
      <c r="T819" s="206"/>
      <c r="AT819" s="207" t="s">
        <v>248</v>
      </c>
      <c r="AU819" s="207" t="s">
        <v>86</v>
      </c>
      <c r="AV819" s="13" t="s">
        <v>86</v>
      </c>
      <c r="AW819" s="13" t="s">
        <v>37</v>
      </c>
      <c r="AX819" s="13" t="s">
        <v>76</v>
      </c>
      <c r="AY819" s="207" t="s">
        <v>237</v>
      </c>
    </row>
    <row r="820" spans="2:51" s="13" customFormat="1" ht="12">
      <c r="B820" s="197"/>
      <c r="C820" s="198"/>
      <c r="D820" s="190" t="s">
        <v>248</v>
      </c>
      <c r="E820" s="199" t="s">
        <v>19</v>
      </c>
      <c r="F820" s="200" t="s">
        <v>1175</v>
      </c>
      <c r="G820" s="198"/>
      <c r="H820" s="201">
        <v>45.254</v>
      </c>
      <c r="I820" s="202"/>
      <c r="J820" s="198"/>
      <c r="K820" s="198"/>
      <c r="L820" s="203"/>
      <c r="M820" s="204"/>
      <c r="N820" s="205"/>
      <c r="O820" s="205"/>
      <c r="P820" s="205"/>
      <c r="Q820" s="205"/>
      <c r="R820" s="205"/>
      <c r="S820" s="205"/>
      <c r="T820" s="206"/>
      <c r="AT820" s="207" t="s">
        <v>248</v>
      </c>
      <c r="AU820" s="207" t="s">
        <v>86</v>
      </c>
      <c r="AV820" s="13" t="s">
        <v>86</v>
      </c>
      <c r="AW820" s="13" t="s">
        <v>37</v>
      </c>
      <c r="AX820" s="13" t="s">
        <v>76</v>
      </c>
      <c r="AY820" s="207" t="s">
        <v>237</v>
      </c>
    </row>
    <row r="821" spans="2:51" s="16" customFormat="1" ht="12">
      <c r="B821" s="230"/>
      <c r="C821" s="231"/>
      <c r="D821" s="190" t="s">
        <v>248</v>
      </c>
      <c r="E821" s="232" t="s">
        <v>19</v>
      </c>
      <c r="F821" s="233" t="s">
        <v>376</v>
      </c>
      <c r="G821" s="231"/>
      <c r="H821" s="234">
        <v>331.01</v>
      </c>
      <c r="I821" s="235"/>
      <c r="J821" s="231"/>
      <c r="K821" s="231"/>
      <c r="L821" s="236"/>
      <c r="M821" s="237"/>
      <c r="N821" s="238"/>
      <c r="O821" s="238"/>
      <c r="P821" s="238"/>
      <c r="Q821" s="238"/>
      <c r="R821" s="238"/>
      <c r="S821" s="238"/>
      <c r="T821" s="239"/>
      <c r="AT821" s="240" t="s">
        <v>248</v>
      </c>
      <c r="AU821" s="240" t="s">
        <v>86</v>
      </c>
      <c r="AV821" s="16" t="s">
        <v>173</v>
      </c>
      <c r="AW821" s="16" t="s">
        <v>37</v>
      </c>
      <c r="AX821" s="16" t="s">
        <v>84</v>
      </c>
      <c r="AY821" s="240" t="s">
        <v>237</v>
      </c>
    </row>
    <row r="822" spans="1:65" s="2" customFormat="1" ht="16.5" customHeight="1">
      <c r="A822" s="36"/>
      <c r="B822" s="37"/>
      <c r="C822" s="177" t="s">
        <v>1183</v>
      </c>
      <c r="D822" s="177" t="s">
        <v>239</v>
      </c>
      <c r="E822" s="178" t="s">
        <v>1184</v>
      </c>
      <c r="F822" s="179" t="s">
        <v>1185</v>
      </c>
      <c r="G822" s="180" t="s">
        <v>100</v>
      </c>
      <c r="H822" s="181">
        <v>349.624</v>
      </c>
      <c r="I822" s="182"/>
      <c r="J822" s="183">
        <f>ROUND(I822*H822,2)</f>
        <v>0</v>
      </c>
      <c r="K822" s="179" t="s">
        <v>242</v>
      </c>
      <c r="L822" s="41"/>
      <c r="M822" s="184" t="s">
        <v>19</v>
      </c>
      <c r="N822" s="185" t="s">
        <v>47</v>
      </c>
      <c r="O822" s="66"/>
      <c r="P822" s="186">
        <f>O822*H822</f>
        <v>0</v>
      </c>
      <c r="Q822" s="186">
        <v>0</v>
      </c>
      <c r="R822" s="186">
        <f>Q822*H822</f>
        <v>0</v>
      </c>
      <c r="S822" s="186">
        <v>0</v>
      </c>
      <c r="T822" s="187">
        <f>S822*H822</f>
        <v>0</v>
      </c>
      <c r="U822" s="36"/>
      <c r="V822" s="36"/>
      <c r="W822" s="36"/>
      <c r="X822" s="36"/>
      <c r="Y822" s="36"/>
      <c r="Z822" s="36"/>
      <c r="AA822" s="36"/>
      <c r="AB822" s="36"/>
      <c r="AC822" s="36"/>
      <c r="AD822" s="36"/>
      <c r="AE822" s="36"/>
      <c r="AR822" s="188" t="s">
        <v>173</v>
      </c>
      <c r="AT822" s="188" t="s">
        <v>239</v>
      </c>
      <c r="AU822" s="188" t="s">
        <v>86</v>
      </c>
      <c r="AY822" s="19" t="s">
        <v>237</v>
      </c>
      <c r="BE822" s="189">
        <f>IF(N822="základní",J822,0)</f>
        <v>0</v>
      </c>
      <c r="BF822" s="189">
        <f>IF(N822="snížená",J822,0)</f>
        <v>0</v>
      </c>
      <c r="BG822" s="189">
        <f>IF(N822="zákl. přenesená",J822,0)</f>
        <v>0</v>
      </c>
      <c r="BH822" s="189">
        <f>IF(N822="sníž. přenesená",J822,0)</f>
        <v>0</v>
      </c>
      <c r="BI822" s="189">
        <f>IF(N822="nulová",J822,0)</f>
        <v>0</v>
      </c>
      <c r="BJ822" s="19" t="s">
        <v>84</v>
      </c>
      <c r="BK822" s="189">
        <f>ROUND(I822*H822,2)</f>
        <v>0</v>
      </c>
      <c r="BL822" s="19" t="s">
        <v>173</v>
      </c>
      <c r="BM822" s="188" t="s">
        <v>1186</v>
      </c>
    </row>
    <row r="823" spans="1:47" s="2" customFormat="1" ht="12">
      <c r="A823" s="36"/>
      <c r="B823" s="37"/>
      <c r="C823" s="38"/>
      <c r="D823" s="190" t="s">
        <v>244</v>
      </c>
      <c r="E823" s="38"/>
      <c r="F823" s="191" t="s">
        <v>1187</v>
      </c>
      <c r="G823" s="38"/>
      <c r="H823" s="38"/>
      <c r="I823" s="192"/>
      <c r="J823" s="38"/>
      <c r="K823" s="38"/>
      <c r="L823" s="41"/>
      <c r="M823" s="193"/>
      <c r="N823" s="194"/>
      <c r="O823" s="66"/>
      <c r="P823" s="66"/>
      <c r="Q823" s="66"/>
      <c r="R823" s="66"/>
      <c r="S823" s="66"/>
      <c r="T823" s="67"/>
      <c r="U823" s="36"/>
      <c r="V823" s="36"/>
      <c r="W823" s="36"/>
      <c r="X823" s="36"/>
      <c r="Y823" s="36"/>
      <c r="Z823" s="36"/>
      <c r="AA823" s="36"/>
      <c r="AB823" s="36"/>
      <c r="AC823" s="36"/>
      <c r="AD823" s="36"/>
      <c r="AE823" s="36"/>
      <c r="AT823" s="19" t="s">
        <v>244</v>
      </c>
      <c r="AU823" s="19" t="s">
        <v>86</v>
      </c>
    </row>
    <row r="824" spans="1:47" s="2" customFormat="1" ht="12">
      <c r="A824" s="36"/>
      <c r="B824" s="37"/>
      <c r="C824" s="38"/>
      <c r="D824" s="195" t="s">
        <v>246</v>
      </c>
      <c r="E824" s="38"/>
      <c r="F824" s="196" t="s">
        <v>1188</v>
      </c>
      <c r="G824" s="38"/>
      <c r="H824" s="38"/>
      <c r="I824" s="192"/>
      <c r="J824" s="38"/>
      <c r="K824" s="38"/>
      <c r="L824" s="41"/>
      <c r="M824" s="193"/>
      <c r="N824" s="194"/>
      <c r="O824" s="66"/>
      <c r="P824" s="66"/>
      <c r="Q824" s="66"/>
      <c r="R824" s="66"/>
      <c r="S824" s="66"/>
      <c r="T824" s="67"/>
      <c r="U824" s="36"/>
      <c r="V824" s="36"/>
      <c r="W824" s="36"/>
      <c r="X824" s="36"/>
      <c r="Y824" s="36"/>
      <c r="Z824" s="36"/>
      <c r="AA824" s="36"/>
      <c r="AB824" s="36"/>
      <c r="AC824" s="36"/>
      <c r="AD824" s="36"/>
      <c r="AE824" s="36"/>
      <c r="AT824" s="19" t="s">
        <v>246</v>
      </c>
      <c r="AU824" s="19" t="s">
        <v>86</v>
      </c>
    </row>
    <row r="825" spans="1:47" s="2" customFormat="1" ht="172.8">
      <c r="A825" s="36"/>
      <c r="B825" s="37"/>
      <c r="C825" s="38"/>
      <c r="D825" s="190" t="s">
        <v>300</v>
      </c>
      <c r="E825" s="38"/>
      <c r="F825" s="208" t="s">
        <v>1189</v>
      </c>
      <c r="G825" s="38"/>
      <c r="H825" s="38"/>
      <c r="I825" s="192"/>
      <c r="J825" s="38"/>
      <c r="K825" s="38"/>
      <c r="L825" s="41"/>
      <c r="M825" s="193"/>
      <c r="N825" s="194"/>
      <c r="O825" s="66"/>
      <c r="P825" s="66"/>
      <c r="Q825" s="66"/>
      <c r="R825" s="66"/>
      <c r="S825" s="66"/>
      <c r="T825" s="67"/>
      <c r="U825" s="36"/>
      <c r="V825" s="36"/>
      <c r="W825" s="36"/>
      <c r="X825" s="36"/>
      <c r="Y825" s="36"/>
      <c r="Z825" s="36"/>
      <c r="AA825" s="36"/>
      <c r="AB825" s="36"/>
      <c r="AC825" s="36"/>
      <c r="AD825" s="36"/>
      <c r="AE825" s="36"/>
      <c r="AT825" s="19" t="s">
        <v>300</v>
      </c>
      <c r="AU825" s="19" t="s">
        <v>86</v>
      </c>
    </row>
    <row r="826" spans="2:51" s="13" customFormat="1" ht="12">
      <c r="B826" s="197"/>
      <c r="C826" s="198"/>
      <c r="D826" s="190" t="s">
        <v>248</v>
      </c>
      <c r="E826" s="199" t="s">
        <v>19</v>
      </c>
      <c r="F826" s="200" t="s">
        <v>1190</v>
      </c>
      <c r="G826" s="198"/>
      <c r="H826" s="201">
        <v>11.31</v>
      </c>
      <c r="I826" s="202"/>
      <c r="J826" s="198"/>
      <c r="K826" s="198"/>
      <c r="L826" s="203"/>
      <c r="M826" s="204"/>
      <c r="N826" s="205"/>
      <c r="O826" s="205"/>
      <c r="P826" s="205"/>
      <c r="Q826" s="205"/>
      <c r="R826" s="205"/>
      <c r="S826" s="205"/>
      <c r="T826" s="206"/>
      <c r="AT826" s="207" t="s">
        <v>248</v>
      </c>
      <c r="AU826" s="207" t="s">
        <v>86</v>
      </c>
      <c r="AV826" s="13" t="s">
        <v>86</v>
      </c>
      <c r="AW826" s="13" t="s">
        <v>37</v>
      </c>
      <c r="AX826" s="13" t="s">
        <v>76</v>
      </c>
      <c r="AY826" s="207" t="s">
        <v>237</v>
      </c>
    </row>
    <row r="827" spans="2:51" s="13" customFormat="1" ht="12">
      <c r="B827" s="197"/>
      <c r="C827" s="198"/>
      <c r="D827" s="190" t="s">
        <v>248</v>
      </c>
      <c r="E827" s="199" t="s">
        <v>19</v>
      </c>
      <c r="F827" s="200" t="s">
        <v>1191</v>
      </c>
      <c r="G827" s="198"/>
      <c r="H827" s="201">
        <v>0.047</v>
      </c>
      <c r="I827" s="202"/>
      <c r="J827" s="198"/>
      <c r="K827" s="198"/>
      <c r="L827" s="203"/>
      <c r="M827" s="204"/>
      <c r="N827" s="205"/>
      <c r="O827" s="205"/>
      <c r="P827" s="205"/>
      <c r="Q827" s="205"/>
      <c r="R827" s="205"/>
      <c r="S827" s="205"/>
      <c r="T827" s="206"/>
      <c r="AT827" s="207" t="s">
        <v>248</v>
      </c>
      <c r="AU827" s="207" t="s">
        <v>86</v>
      </c>
      <c r="AV827" s="13" t="s">
        <v>86</v>
      </c>
      <c r="AW827" s="13" t="s">
        <v>37</v>
      </c>
      <c r="AX827" s="13" t="s">
        <v>76</v>
      </c>
      <c r="AY827" s="207" t="s">
        <v>237</v>
      </c>
    </row>
    <row r="828" spans="2:51" s="13" customFormat="1" ht="12">
      <c r="B828" s="197"/>
      <c r="C828" s="198"/>
      <c r="D828" s="190" t="s">
        <v>248</v>
      </c>
      <c r="E828" s="199" t="s">
        <v>19</v>
      </c>
      <c r="F828" s="200" t="s">
        <v>1145</v>
      </c>
      <c r="G828" s="198"/>
      <c r="H828" s="201">
        <v>0.071</v>
      </c>
      <c r="I828" s="202"/>
      <c r="J828" s="198"/>
      <c r="K828" s="198"/>
      <c r="L828" s="203"/>
      <c r="M828" s="204"/>
      <c r="N828" s="205"/>
      <c r="O828" s="205"/>
      <c r="P828" s="205"/>
      <c r="Q828" s="205"/>
      <c r="R828" s="205"/>
      <c r="S828" s="205"/>
      <c r="T828" s="206"/>
      <c r="AT828" s="207" t="s">
        <v>248</v>
      </c>
      <c r="AU828" s="207" t="s">
        <v>86</v>
      </c>
      <c r="AV828" s="13" t="s">
        <v>86</v>
      </c>
      <c r="AW828" s="13" t="s">
        <v>37</v>
      </c>
      <c r="AX828" s="13" t="s">
        <v>76</v>
      </c>
      <c r="AY828" s="207" t="s">
        <v>237</v>
      </c>
    </row>
    <row r="829" spans="2:51" s="13" customFormat="1" ht="12">
      <c r="B829" s="197"/>
      <c r="C829" s="198"/>
      <c r="D829" s="190" t="s">
        <v>248</v>
      </c>
      <c r="E829" s="199" t="s">
        <v>19</v>
      </c>
      <c r="F829" s="200" t="s">
        <v>1161</v>
      </c>
      <c r="G829" s="198"/>
      <c r="H829" s="201">
        <v>0.743</v>
      </c>
      <c r="I829" s="202"/>
      <c r="J829" s="198"/>
      <c r="K829" s="198"/>
      <c r="L829" s="203"/>
      <c r="M829" s="204"/>
      <c r="N829" s="205"/>
      <c r="O829" s="205"/>
      <c r="P829" s="205"/>
      <c r="Q829" s="205"/>
      <c r="R829" s="205"/>
      <c r="S829" s="205"/>
      <c r="T829" s="206"/>
      <c r="AT829" s="207" t="s">
        <v>248</v>
      </c>
      <c r="AU829" s="207" t="s">
        <v>86</v>
      </c>
      <c r="AV829" s="13" t="s">
        <v>86</v>
      </c>
      <c r="AW829" s="13" t="s">
        <v>37</v>
      </c>
      <c r="AX829" s="13" t="s">
        <v>76</v>
      </c>
      <c r="AY829" s="207" t="s">
        <v>237</v>
      </c>
    </row>
    <row r="830" spans="2:51" s="13" customFormat="1" ht="12">
      <c r="B830" s="197"/>
      <c r="C830" s="198"/>
      <c r="D830" s="190" t="s">
        <v>248</v>
      </c>
      <c r="E830" s="199" t="s">
        <v>19</v>
      </c>
      <c r="F830" s="200" t="s">
        <v>1174</v>
      </c>
      <c r="G830" s="198"/>
      <c r="H830" s="201">
        <v>285.756</v>
      </c>
      <c r="I830" s="202"/>
      <c r="J830" s="198"/>
      <c r="K830" s="198"/>
      <c r="L830" s="203"/>
      <c r="M830" s="204"/>
      <c r="N830" s="205"/>
      <c r="O830" s="205"/>
      <c r="P830" s="205"/>
      <c r="Q830" s="205"/>
      <c r="R830" s="205"/>
      <c r="S830" s="205"/>
      <c r="T830" s="206"/>
      <c r="AT830" s="207" t="s">
        <v>248</v>
      </c>
      <c r="AU830" s="207" t="s">
        <v>86</v>
      </c>
      <c r="AV830" s="13" t="s">
        <v>86</v>
      </c>
      <c r="AW830" s="13" t="s">
        <v>37</v>
      </c>
      <c r="AX830" s="13" t="s">
        <v>76</v>
      </c>
      <c r="AY830" s="207" t="s">
        <v>237</v>
      </c>
    </row>
    <row r="831" spans="2:51" s="13" customFormat="1" ht="12">
      <c r="B831" s="197"/>
      <c r="C831" s="198"/>
      <c r="D831" s="190" t="s">
        <v>248</v>
      </c>
      <c r="E831" s="199" t="s">
        <v>19</v>
      </c>
      <c r="F831" s="200" t="s">
        <v>1175</v>
      </c>
      <c r="G831" s="198"/>
      <c r="H831" s="201">
        <v>45.254</v>
      </c>
      <c r="I831" s="202"/>
      <c r="J831" s="198"/>
      <c r="K831" s="198"/>
      <c r="L831" s="203"/>
      <c r="M831" s="204"/>
      <c r="N831" s="205"/>
      <c r="O831" s="205"/>
      <c r="P831" s="205"/>
      <c r="Q831" s="205"/>
      <c r="R831" s="205"/>
      <c r="S831" s="205"/>
      <c r="T831" s="206"/>
      <c r="AT831" s="207" t="s">
        <v>248</v>
      </c>
      <c r="AU831" s="207" t="s">
        <v>86</v>
      </c>
      <c r="AV831" s="13" t="s">
        <v>86</v>
      </c>
      <c r="AW831" s="13" t="s">
        <v>37</v>
      </c>
      <c r="AX831" s="13" t="s">
        <v>76</v>
      </c>
      <c r="AY831" s="207" t="s">
        <v>237</v>
      </c>
    </row>
    <row r="832" spans="2:51" s="13" customFormat="1" ht="12">
      <c r="B832" s="197"/>
      <c r="C832" s="198"/>
      <c r="D832" s="190" t="s">
        <v>248</v>
      </c>
      <c r="E832" s="199" t="s">
        <v>19</v>
      </c>
      <c r="F832" s="200" t="s">
        <v>1152</v>
      </c>
      <c r="G832" s="198"/>
      <c r="H832" s="201">
        <v>1.362</v>
      </c>
      <c r="I832" s="202"/>
      <c r="J832" s="198"/>
      <c r="K832" s="198"/>
      <c r="L832" s="203"/>
      <c r="M832" s="204"/>
      <c r="N832" s="205"/>
      <c r="O832" s="205"/>
      <c r="P832" s="205"/>
      <c r="Q832" s="205"/>
      <c r="R832" s="205"/>
      <c r="S832" s="205"/>
      <c r="T832" s="206"/>
      <c r="AT832" s="207" t="s">
        <v>248</v>
      </c>
      <c r="AU832" s="207" t="s">
        <v>86</v>
      </c>
      <c r="AV832" s="13" t="s">
        <v>86</v>
      </c>
      <c r="AW832" s="13" t="s">
        <v>37</v>
      </c>
      <c r="AX832" s="13" t="s">
        <v>76</v>
      </c>
      <c r="AY832" s="207" t="s">
        <v>237</v>
      </c>
    </row>
    <row r="833" spans="2:51" s="13" customFormat="1" ht="12">
      <c r="B833" s="197"/>
      <c r="C833" s="198"/>
      <c r="D833" s="190" t="s">
        <v>248</v>
      </c>
      <c r="E833" s="199" t="s">
        <v>19</v>
      </c>
      <c r="F833" s="200" t="s">
        <v>1153</v>
      </c>
      <c r="G833" s="198"/>
      <c r="H833" s="201">
        <v>0.975</v>
      </c>
      <c r="I833" s="202"/>
      <c r="J833" s="198"/>
      <c r="K833" s="198"/>
      <c r="L833" s="203"/>
      <c r="M833" s="204"/>
      <c r="N833" s="205"/>
      <c r="O833" s="205"/>
      <c r="P833" s="205"/>
      <c r="Q833" s="205"/>
      <c r="R833" s="205"/>
      <c r="S833" s="205"/>
      <c r="T833" s="206"/>
      <c r="AT833" s="207" t="s">
        <v>248</v>
      </c>
      <c r="AU833" s="207" t="s">
        <v>86</v>
      </c>
      <c r="AV833" s="13" t="s">
        <v>86</v>
      </c>
      <c r="AW833" s="13" t="s">
        <v>37</v>
      </c>
      <c r="AX833" s="13" t="s">
        <v>76</v>
      </c>
      <c r="AY833" s="207" t="s">
        <v>237</v>
      </c>
    </row>
    <row r="834" spans="2:51" s="13" customFormat="1" ht="12">
      <c r="B834" s="197"/>
      <c r="C834" s="198"/>
      <c r="D834" s="190" t="s">
        <v>248</v>
      </c>
      <c r="E834" s="199" t="s">
        <v>19</v>
      </c>
      <c r="F834" s="200" t="s">
        <v>1154</v>
      </c>
      <c r="G834" s="198"/>
      <c r="H834" s="201">
        <v>0.92</v>
      </c>
      <c r="I834" s="202"/>
      <c r="J834" s="198"/>
      <c r="K834" s="198"/>
      <c r="L834" s="203"/>
      <c r="M834" s="204"/>
      <c r="N834" s="205"/>
      <c r="O834" s="205"/>
      <c r="P834" s="205"/>
      <c r="Q834" s="205"/>
      <c r="R834" s="205"/>
      <c r="S834" s="205"/>
      <c r="T834" s="206"/>
      <c r="AT834" s="207" t="s">
        <v>248</v>
      </c>
      <c r="AU834" s="207" t="s">
        <v>86</v>
      </c>
      <c r="AV834" s="13" t="s">
        <v>86</v>
      </c>
      <c r="AW834" s="13" t="s">
        <v>37</v>
      </c>
      <c r="AX834" s="13" t="s">
        <v>76</v>
      </c>
      <c r="AY834" s="207" t="s">
        <v>237</v>
      </c>
    </row>
    <row r="835" spans="2:51" s="13" customFormat="1" ht="12">
      <c r="B835" s="197"/>
      <c r="C835" s="198"/>
      <c r="D835" s="190" t="s">
        <v>248</v>
      </c>
      <c r="E835" s="199" t="s">
        <v>19</v>
      </c>
      <c r="F835" s="200" t="s">
        <v>1168</v>
      </c>
      <c r="G835" s="198"/>
      <c r="H835" s="201">
        <v>3.186</v>
      </c>
      <c r="I835" s="202"/>
      <c r="J835" s="198"/>
      <c r="K835" s="198"/>
      <c r="L835" s="203"/>
      <c r="M835" s="204"/>
      <c r="N835" s="205"/>
      <c r="O835" s="205"/>
      <c r="P835" s="205"/>
      <c r="Q835" s="205"/>
      <c r="R835" s="205"/>
      <c r="S835" s="205"/>
      <c r="T835" s="206"/>
      <c r="AT835" s="207" t="s">
        <v>248</v>
      </c>
      <c r="AU835" s="207" t="s">
        <v>86</v>
      </c>
      <c r="AV835" s="13" t="s">
        <v>86</v>
      </c>
      <c r="AW835" s="13" t="s">
        <v>37</v>
      </c>
      <c r="AX835" s="13" t="s">
        <v>76</v>
      </c>
      <c r="AY835" s="207" t="s">
        <v>237</v>
      </c>
    </row>
    <row r="836" spans="2:51" s="16" customFormat="1" ht="12">
      <c r="B836" s="230"/>
      <c r="C836" s="231"/>
      <c r="D836" s="190" t="s">
        <v>248</v>
      </c>
      <c r="E836" s="232" t="s">
        <v>98</v>
      </c>
      <c r="F836" s="233" t="s">
        <v>376</v>
      </c>
      <c r="G836" s="231"/>
      <c r="H836" s="234">
        <v>349.624</v>
      </c>
      <c r="I836" s="235"/>
      <c r="J836" s="231"/>
      <c r="K836" s="231"/>
      <c r="L836" s="236"/>
      <c r="M836" s="237"/>
      <c r="N836" s="238"/>
      <c r="O836" s="238"/>
      <c r="P836" s="238"/>
      <c r="Q836" s="238"/>
      <c r="R836" s="238"/>
      <c r="S836" s="238"/>
      <c r="T836" s="239"/>
      <c r="AT836" s="240" t="s">
        <v>248</v>
      </c>
      <c r="AU836" s="240" t="s">
        <v>86</v>
      </c>
      <c r="AV836" s="16" t="s">
        <v>173</v>
      </c>
      <c r="AW836" s="16" t="s">
        <v>37</v>
      </c>
      <c r="AX836" s="16" t="s">
        <v>84</v>
      </c>
      <c r="AY836" s="240" t="s">
        <v>237</v>
      </c>
    </row>
    <row r="837" spans="1:65" s="2" customFormat="1" ht="16.5" customHeight="1">
      <c r="A837" s="36"/>
      <c r="B837" s="37"/>
      <c r="C837" s="177" t="s">
        <v>1192</v>
      </c>
      <c r="D837" s="177" t="s">
        <v>239</v>
      </c>
      <c r="E837" s="178" t="s">
        <v>1193</v>
      </c>
      <c r="F837" s="179" t="s">
        <v>1194</v>
      </c>
      <c r="G837" s="180" t="s">
        <v>100</v>
      </c>
      <c r="H837" s="181">
        <v>6642.856</v>
      </c>
      <c r="I837" s="182"/>
      <c r="J837" s="183">
        <f>ROUND(I837*H837,2)</f>
        <v>0</v>
      </c>
      <c r="K837" s="179" t="s">
        <v>242</v>
      </c>
      <c r="L837" s="41"/>
      <c r="M837" s="184" t="s">
        <v>19</v>
      </c>
      <c r="N837" s="185" t="s">
        <v>47</v>
      </c>
      <c r="O837" s="66"/>
      <c r="P837" s="186">
        <f>O837*H837</f>
        <v>0</v>
      </c>
      <c r="Q837" s="186">
        <v>0</v>
      </c>
      <c r="R837" s="186">
        <f>Q837*H837</f>
        <v>0</v>
      </c>
      <c r="S837" s="186">
        <v>0</v>
      </c>
      <c r="T837" s="187">
        <f>S837*H837</f>
        <v>0</v>
      </c>
      <c r="U837" s="36"/>
      <c r="V837" s="36"/>
      <c r="W837" s="36"/>
      <c r="X837" s="36"/>
      <c r="Y837" s="36"/>
      <c r="Z837" s="36"/>
      <c r="AA837" s="36"/>
      <c r="AB837" s="36"/>
      <c r="AC837" s="36"/>
      <c r="AD837" s="36"/>
      <c r="AE837" s="36"/>
      <c r="AR837" s="188" t="s">
        <v>173</v>
      </c>
      <c r="AT837" s="188" t="s">
        <v>239</v>
      </c>
      <c r="AU837" s="188" t="s">
        <v>86</v>
      </c>
      <c r="AY837" s="19" t="s">
        <v>237</v>
      </c>
      <c r="BE837" s="189">
        <f>IF(N837="základní",J837,0)</f>
        <v>0</v>
      </c>
      <c r="BF837" s="189">
        <f>IF(N837="snížená",J837,0)</f>
        <v>0</v>
      </c>
      <c r="BG837" s="189">
        <f>IF(N837="zákl. přenesená",J837,0)</f>
        <v>0</v>
      </c>
      <c r="BH837" s="189">
        <f>IF(N837="sníž. přenesená",J837,0)</f>
        <v>0</v>
      </c>
      <c r="BI837" s="189">
        <f>IF(N837="nulová",J837,0)</f>
        <v>0</v>
      </c>
      <c r="BJ837" s="19" t="s">
        <v>84</v>
      </c>
      <c r="BK837" s="189">
        <f>ROUND(I837*H837,2)</f>
        <v>0</v>
      </c>
      <c r="BL837" s="19" t="s">
        <v>173</v>
      </c>
      <c r="BM837" s="188" t="s">
        <v>1195</v>
      </c>
    </row>
    <row r="838" spans="1:47" s="2" customFormat="1" ht="19.2">
      <c r="A838" s="36"/>
      <c r="B838" s="37"/>
      <c r="C838" s="38"/>
      <c r="D838" s="190" t="s">
        <v>244</v>
      </c>
      <c r="E838" s="38"/>
      <c r="F838" s="191" t="s">
        <v>1196</v>
      </c>
      <c r="G838" s="38"/>
      <c r="H838" s="38"/>
      <c r="I838" s="192"/>
      <c r="J838" s="38"/>
      <c r="K838" s="38"/>
      <c r="L838" s="41"/>
      <c r="M838" s="193"/>
      <c r="N838" s="194"/>
      <c r="O838" s="66"/>
      <c r="P838" s="66"/>
      <c r="Q838" s="66"/>
      <c r="R838" s="66"/>
      <c r="S838" s="66"/>
      <c r="T838" s="67"/>
      <c r="U838" s="36"/>
      <c r="V838" s="36"/>
      <c r="W838" s="36"/>
      <c r="X838" s="36"/>
      <c r="Y838" s="36"/>
      <c r="Z838" s="36"/>
      <c r="AA838" s="36"/>
      <c r="AB838" s="36"/>
      <c r="AC838" s="36"/>
      <c r="AD838" s="36"/>
      <c r="AE838" s="36"/>
      <c r="AT838" s="19" t="s">
        <v>244</v>
      </c>
      <c r="AU838" s="19" t="s">
        <v>86</v>
      </c>
    </row>
    <row r="839" spans="1:47" s="2" customFormat="1" ht="12">
      <c r="A839" s="36"/>
      <c r="B839" s="37"/>
      <c r="C839" s="38"/>
      <c r="D839" s="195" t="s">
        <v>246</v>
      </c>
      <c r="E839" s="38"/>
      <c r="F839" s="196" t="s">
        <v>1197</v>
      </c>
      <c r="G839" s="38"/>
      <c r="H839" s="38"/>
      <c r="I839" s="192"/>
      <c r="J839" s="38"/>
      <c r="K839" s="38"/>
      <c r="L839" s="41"/>
      <c r="M839" s="193"/>
      <c r="N839" s="194"/>
      <c r="O839" s="66"/>
      <c r="P839" s="66"/>
      <c r="Q839" s="66"/>
      <c r="R839" s="66"/>
      <c r="S839" s="66"/>
      <c r="T839" s="67"/>
      <c r="U839" s="36"/>
      <c r="V839" s="36"/>
      <c r="W839" s="36"/>
      <c r="X839" s="36"/>
      <c r="Y839" s="36"/>
      <c r="Z839" s="36"/>
      <c r="AA839" s="36"/>
      <c r="AB839" s="36"/>
      <c r="AC839" s="36"/>
      <c r="AD839" s="36"/>
      <c r="AE839" s="36"/>
      <c r="AT839" s="19" t="s">
        <v>246</v>
      </c>
      <c r="AU839" s="19" t="s">
        <v>86</v>
      </c>
    </row>
    <row r="840" spans="1:47" s="2" customFormat="1" ht="172.8">
      <c r="A840" s="36"/>
      <c r="B840" s="37"/>
      <c r="C840" s="38"/>
      <c r="D840" s="190" t="s">
        <v>300</v>
      </c>
      <c r="E840" s="38"/>
      <c r="F840" s="208" t="s">
        <v>1189</v>
      </c>
      <c r="G840" s="38"/>
      <c r="H840" s="38"/>
      <c r="I840" s="192"/>
      <c r="J840" s="38"/>
      <c r="K840" s="38"/>
      <c r="L840" s="41"/>
      <c r="M840" s="193"/>
      <c r="N840" s="194"/>
      <c r="O840" s="66"/>
      <c r="P840" s="66"/>
      <c r="Q840" s="66"/>
      <c r="R840" s="66"/>
      <c r="S840" s="66"/>
      <c r="T840" s="67"/>
      <c r="U840" s="36"/>
      <c r="V840" s="36"/>
      <c r="W840" s="36"/>
      <c r="X840" s="36"/>
      <c r="Y840" s="36"/>
      <c r="Z840" s="36"/>
      <c r="AA840" s="36"/>
      <c r="AB840" s="36"/>
      <c r="AC840" s="36"/>
      <c r="AD840" s="36"/>
      <c r="AE840" s="36"/>
      <c r="AT840" s="19" t="s">
        <v>300</v>
      </c>
      <c r="AU840" s="19" t="s">
        <v>86</v>
      </c>
    </row>
    <row r="841" spans="2:51" s="13" customFormat="1" ht="12">
      <c r="B841" s="197"/>
      <c r="C841" s="198"/>
      <c r="D841" s="190" t="s">
        <v>248</v>
      </c>
      <c r="E841" s="199" t="s">
        <v>19</v>
      </c>
      <c r="F841" s="200" t="s">
        <v>1198</v>
      </c>
      <c r="G841" s="198"/>
      <c r="H841" s="201">
        <v>6642.856</v>
      </c>
      <c r="I841" s="202"/>
      <c r="J841" s="198"/>
      <c r="K841" s="198"/>
      <c r="L841" s="203"/>
      <c r="M841" s="204"/>
      <c r="N841" s="205"/>
      <c r="O841" s="205"/>
      <c r="P841" s="205"/>
      <c r="Q841" s="205"/>
      <c r="R841" s="205"/>
      <c r="S841" s="205"/>
      <c r="T841" s="206"/>
      <c r="AT841" s="207" t="s">
        <v>248</v>
      </c>
      <c r="AU841" s="207" t="s">
        <v>86</v>
      </c>
      <c r="AV841" s="13" t="s">
        <v>86</v>
      </c>
      <c r="AW841" s="13" t="s">
        <v>37</v>
      </c>
      <c r="AX841" s="13" t="s">
        <v>84</v>
      </c>
      <c r="AY841" s="207" t="s">
        <v>237</v>
      </c>
    </row>
    <row r="842" spans="1:65" s="2" customFormat="1" ht="16.5" customHeight="1">
      <c r="A842" s="36"/>
      <c r="B842" s="37"/>
      <c r="C842" s="177" t="s">
        <v>1199</v>
      </c>
      <c r="D842" s="177" t="s">
        <v>239</v>
      </c>
      <c r="E842" s="178" t="s">
        <v>1200</v>
      </c>
      <c r="F842" s="179" t="s">
        <v>1201</v>
      </c>
      <c r="G842" s="180" t="s">
        <v>100</v>
      </c>
      <c r="H842" s="181">
        <v>7.304</v>
      </c>
      <c r="I842" s="182"/>
      <c r="J842" s="183">
        <f>ROUND(I842*H842,2)</f>
        <v>0</v>
      </c>
      <c r="K842" s="179" t="s">
        <v>242</v>
      </c>
      <c r="L842" s="41"/>
      <c r="M842" s="184" t="s">
        <v>19</v>
      </c>
      <c r="N842" s="185" t="s">
        <v>47</v>
      </c>
      <c r="O842" s="66"/>
      <c r="P842" s="186">
        <f>O842*H842</f>
        <v>0</v>
      </c>
      <c r="Q842" s="186">
        <v>0</v>
      </c>
      <c r="R842" s="186">
        <f>Q842*H842</f>
        <v>0</v>
      </c>
      <c r="S842" s="186">
        <v>0</v>
      </c>
      <c r="T842" s="187">
        <f>S842*H842</f>
        <v>0</v>
      </c>
      <c r="U842" s="36"/>
      <c r="V842" s="36"/>
      <c r="W842" s="36"/>
      <c r="X842" s="36"/>
      <c r="Y842" s="36"/>
      <c r="Z842" s="36"/>
      <c r="AA842" s="36"/>
      <c r="AB842" s="36"/>
      <c r="AC842" s="36"/>
      <c r="AD842" s="36"/>
      <c r="AE842" s="36"/>
      <c r="AR842" s="188" t="s">
        <v>173</v>
      </c>
      <c r="AT842" s="188" t="s">
        <v>239</v>
      </c>
      <c r="AU842" s="188" t="s">
        <v>86</v>
      </c>
      <c r="AY842" s="19" t="s">
        <v>237</v>
      </c>
      <c r="BE842" s="189">
        <f>IF(N842="základní",J842,0)</f>
        <v>0</v>
      </c>
      <c r="BF842" s="189">
        <f>IF(N842="snížená",J842,0)</f>
        <v>0</v>
      </c>
      <c r="BG842" s="189">
        <f>IF(N842="zákl. přenesená",J842,0)</f>
        <v>0</v>
      </c>
      <c r="BH842" s="189">
        <f>IF(N842="sníž. přenesená",J842,0)</f>
        <v>0</v>
      </c>
      <c r="BI842" s="189">
        <f>IF(N842="nulová",J842,0)</f>
        <v>0</v>
      </c>
      <c r="BJ842" s="19" t="s">
        <v>84</v>
      </c>
      <c r="BK842" s="189">
        <f>ROUND(I842*H842,2)</f>
        <v>0</v>
      </c>
      <c r="BL842" s="19" t="s">
        <v>173</v>
      </c>
      <c r="BM842" s="188" t="s">
        <v>1202</v>
      </c>
    </row>
    <row r="843" spans="1:47" s="2" customFormat="1" ht="19.2">
      <c r="A843" s="36"/>
      <c r="B843" s="37"/>
      <c r="C843" s="38"/>
      <c r="D843" s="190" t="s">
        <v>244</v>
      </c>
      <c r="E843" s="38"/>
      <c r="F843" s="191" t="s">
        <v>1203</v>
      </c>
      <c r="G843" s="38"/>
      <c r="H843" s="38"/>
      <c r="I843" s="192"/>
      <c r="J843" s="38"/>
      <c r="K843" s="38"/>
      <c r="L843" s="41"/>
      <c r="M843" s="193"/>
      <c r="N843" s="194"/>
      <c r="O843" s="66"/>
      <c r="P843" s="66"/>
      <c r="Q843" s="66"/>
      <c r="R843" s="66"/>
      <c r="S843" s="66"/>
      <c r="T843" s="67"/>
      <c r="U843" s="36"/>
      <c r="V843" s="36"/>
      <c r="W843" s="36"/>
      <c r="X843" s="36"/>
      <c r="Y843" s="36"/>
      <c r="Z843" s="36"/>
      <c r="AA843" s="36"/>
      <c r="AB843" s="36"/>
      <c r="AC843" s="36"/>
      <c r="AD843" s="36"/>
      <c r="AE843" s="36"/>
      <c r="AT843" s="19" t="s">
        <v>244</v>
      </c>
      <c r="AU843" s="19" t="s">
        <v>86</v>
      </c>
    </row>
    <row r="844" spans="1:47" s="2" customFormat="1" ht="12">
      <c r="A844" s="36"/>
      <c r="B844" s="37"/>
      <c r="C844" s="38"/>
      <c r="D844" s="195" t="s">
        <v>246</v>
      </c>
      <c r="E844" s="38"/>
      <c r="F844" s="196" t="s">
        <v>1204</v>
      </c>
      <c r="G844" s="38"/>
      <c r="H844" s="38"/>
      <c r="I844" s="192"/>
      <c r="J844" s="38"/>
      <c r="K844" s="38"/>
      <c r="L844" s="41"/>
      <c r="M844" s="193"/>
      <c r="N844" s="194"/>
      <c r="O844" s="66"/>
      <c r="P844" s="66"/>
      <c r="Q844" s="66"/>
      <c r="R844" s="66"/>
      <c r="S844" s="66"/>
      <c r="T844" s="67"/>
      <c r="U844" s="36"/>
      <c r="V844" s="36"/>
      <c r="W844" s="36"/>
      <c r="X844" s="36"/>
      <c r="Y844" s="36"/>
      <c r="Z844" s="36"/>
      <c r="AA844" s="36"/>
      <c r="AB844" s="36"/>
      <c r="AC844" s="36"/>
      <c r="AD844" s="36"/>
      <c r="AE844" s="36"/>
      <c r="AT844" s="19" t="s">
        <v>246</v>
      </c>
      <c r="AU844" s="19" t="s">
        <v>86</v>
      </c>
    </row>
    <row r="845" spans="2:51" s="13" customFormat="1" ht="12">
      <c r="B845" s="197"/>
      <c r="C845" s="198"/>
      <c r="D845" s="190" t="s">
        <v>248</v>
      </c>
      <c r="E845" s="199" t="s">
        <v>19</v>
      </c>
      <c r="F845" s="200" t="s">
        <v>1144</v>
      </c>
      <c r="G845" s="198"/>
      <c r="H845" s="201">
        <v>0.047</v>
      </c>
      <c r="I845" s="202"/>
      <c r="J845" s="198"/>
      <c r="K845" s="198"/>
      <c r="L845" s="203"/>
      <c r="M845" s="204"/>
      <c r="N845" s="205"/>
      <c r="O845" s="205"/>
      <c r="P845" s="205"/>
      <c r="Q845" s="205"/>
      <c r="R845" s="205"/>
      <c r="S845" s="205"/>
      <c r="T845" s="206"/>
      <c r="AT845" s="207" t="s">
        <v>248</v>
      </c>
      <c r="AU845" s="207" t="s">
        <v>86</v>
      </c>
      <c r="AV845" s="13" t="s">
        <v>86</v>
      </c>
      <c r="AW845" s="13" t="s">
        <v>37</v>
      </c>
      <c r="AX845" s="13" t="s">
        <v>76</v>
      </c>
      <c r="AY845" s="207" t="s">
        <v>237</v>
      </c>
    </row>
    <row r="846" spans="2:51" s="13" customFormat="1" ht="12">
      <c r="B846" s="197"/>
      <c r="C846" s="198"/>
      <c r="D846" s="190" t="s">
        <v>248</v>
      </c>
      <c r="E846" s="199" t="s">
        <v>19</v>
      </c>
      <c r="F846" s="200" t="s">
        <v>1145</v>
      </c>
      <c r="G846" s="198"/>
      <c r="H846" s="201">
        <v>0.071</v>
      </c>
      <c r="I846" s="202"/>
      <c r="J846" s="198"/>
      <c r="K846" s="198"/>
      <c r="L846" s="203"/>
      <c r="M846" s="204"/>
      <c r="N846" s="205"/>
      <c r="O846" s="205"/>
      <c r="P846" s="205"/>
      <c r="Q846" s="205"/>
      <c r="R846" s="205"/>
      <c r="S846" s="205"/>
      <c r="T846" s="206"/>
      <c r="AT846" s="207" t="s">
        <v>248</v>
      </c>
      <c r="AU846" s="207" t="s">
        <v>86</v>
      </c>
      <c r="AV846" s="13" t="s">
        <v>86</v>
      </c>
      <c r="AW846" s="13" t="s">
        <v>37</v>
      </c>
      <c r="AX846" s="13" t="s">
        <v>76</v>
      </c>
      <c r="AY846" s="207" t="s">
        <v>237</v>
      </c>
    </row>
    <row r="847" spans="2:51" s="13" customFormat="1" ht="12">
      <c r="B847" s="197"/>
      <c r="C847" s="198"/>
      <c r="D847" s="190" t="s">
        <v>248</v>
      </c>
      <c r="E847" s="199" t="s">
        <v>19</v>
      </c>
      <c r="F847" s="200" t="s">
        <v>1161</v>
      </c>
      <c r="G847" s="198"/>
      <c r="H847" s="201">
        <v>0.743</v>
      </c>
      <c r="I847" s="202"/>
      <c r="J847" s="198"/>
      <c r="K847" s="198"/>
      <c r="L847" s="203"/>
      <c r="M847" s="204"/>
      <c r="N847" s="205"/>
      <c r="O847" s="205"/>
      <c r="P847" s="205"/>
      <c r="Q847" s="205"/>
      <c r="R847" s="205"/>
      <c r="S847" s="205"/>
      <c r="T847" s="206"/>
      <c r="AT847" s="207" t="s">
        <v>248</v>
      </c>
      <c r="AU847" s="207" t="s">
        <v>86</v>
      </c>
      <c r="AV847" s="13" t="s">
        <v>86</v>
      </c>
      <c r="AW847" s="13" t="s">
        <v>37</v>
      </c>
      <c r="AX847" s="13" t="s">
        <v>76</v>
      </c>
      <c r="AY847" s="207" t="s">
        <v>237</v>
      </c>
    </row>
    <row r="848" spans="2:51" s="13" customFormat="1" ht="12">
      <c r="B848" s="197"/>
      <c r="C848" s="198"/>
      <c r="D848" s="190" t="s">
        <v>248</v>
      </c>
      <c r="E848" s="199" t="s">
        <v>19</v>
      </c>
      <c r="F848" s="200" t="s">
        <v>1152</v>
      </c>
      <c r="G848" s="198"/>
      <c r="H848" s="201">
        <v>1.362</v>
      </c>
      <c r="I848" s="202"/>
      <c r="J848" s="198"/>
      <c r="K848" s="198"/>
      <c r="L848" s="203"/>
      <c r="M848" s="204"/>
      <c r="N848" s="205"/>
      <c r="O848" s="205"/>
      <c r="P848" s="205"/>
      <c r="Q848" s="205"/>
      <c r="R848" s="205"/>
      <c r="S848" s="205"/>
      <c r="T848" s="206"/>
      <c r="AT848" s="207" t="s">
        <v>248</v>
      </c>
      <c r="AU848" s="207" t="s">
        <v>86</v>
      </c>
      <c r="AV848" s="13" t="s">
        <v>86</v>
      </c>
      <c r="AW848" s="13" t="s">
        <v>37</v>
      </c>
      <c r="AX848" s="13" t="s">
        <v>76</v>
      </c>
      <c r="AY848" s="207" t="s">
        <v>237</v>
      </c>
    </row>
    <row r="849" spans="2:51" s="13" customFormat="1" ht="12">
      <c r="B849" s="197"/>
      <c r="C849" s="198"/>
      <c r="D849" s="190" t="s">
        <v>248</v>
      </c>
      <c r="E849" s="199" t="s">
        <v>19</v>
      </c>
      <c r="F849" s="200" t="s">
        <v>1153</v>
      </c>
      <c r="G849" s="198"/>
      <c r="H849" s="201">
        <v>0.975</v>
      </c>
      <c r="I849" s="202"/>
      <c r="J849" s="198"/>
      <c r="K849" s="198"/>
      <c r="L849" s="203"/>
      <c r="M849" s="204"/>
      <c r="N849" s="205"/>
      <c r="O849" s="205"/>
      <c r="P849" s="205"/>
      <c r="Q849" s="205"/>
      <c r="R849" s="205"/>
      <c r="S849" s="205"/>
      <c r="T849" s="206"/>
      <c r="AT849" s="207" t="s">
        <v>248</v>
      </c>
      <c r="AU849" s="207" t="s">
        <v>86</v>
      </c>
      <c r="AV849" s="13" t="s">
        <v>86</v>
      </c>
      <c r="AW849" s="13" t="s">
        <v>37</v>
      </c>
      <c r="AX849" s="13" t="s">
        <v>76</v>
      </c>
      <c r="AY849" s="207" t="s">
        <v>237</v>
      </c>
    </row>
    <row r="850" spans="2:51" s="13" customFormat="1" ht="12">
      <c r="B850" s="197"/>
      <c r="C850" s="198"/>
      <c r="D850" s="190" t="s">
        <v>248</v>
      </c>
      <c r="E850" s="199" t="s">
        <v>19</v>
      </c>
      <c r="F850" s="200" t="s">
        <v>1154</v>
      </c>
      <c r="G850" s="198"/>
      <c r="H850" s="201">
        <v>0.92</v>
      </c>
      <c r="I850" s="202"/>
      <c r="J850" s="198"/>
      <c r="K850" s="198"/>
      <c r="L850" s="203"/>
      <c r="M850" s="204"/>
      <c r="N850" s="205"/>
      <c r="O850" s="205"/>
      <c r="P850" s="205"/>
      <c r="Q850" s="205"/>
      <c r="R850" s="205"/>
      <c r="S850" s="205"/>
      <c r="T850" s="206"/>
      <c r="AT850" s="207" t="s">
        <v>248</v>
      </c>
      <c r="AU850" s="207" t="s">
        <v>86</v>
      </c>
      <c r="AV850" s="13" t="s">
        <v>86</v>
      </c>
      <c r="AW850" s="13" t="s">
        <v>37</v>
      </c>
      <c r="AX850" s="13" t="s">
        <v>76</v>
      </c>
      <c r="AY850" s="207" t="s">
        <v>237</v>
      </c>
    </row>
    <row r="851" spans="2:51" s="13" customFormat="1" ht="12">
      <c r="B851" s="197"/>
      <c r="C851" s="198"/>
      <c r="D851" s="190" t="s">
        <v>248</v>
      </c>
      <c r="E851" s="199" t="s">
        <v>19</v>
      </c>
      <c r="F851" s="200" t="s">
        <v>1168</v>
      </c>
      <c r="G851" s="198"/>
      <c r="H851" s="201">
        <v>3.186</v>
      </c>
      <c r="I851" s="202"/>
      <c r="J851" s="198"/>
      <c r="K851" s="198"/>
      <c r="L851" s="203"/>
      <c r="M851" s="204"/>
      <c r="N851" s="205"/>
      <c r="O851" s="205"/>
      <c r="P851" s="205"/>
      <c r="Q851" s="205"/>
      <c r="R851" s="205"/>
      <c r="S851" s="205"/>
      <c r="T851" s="206"/>
      <c r="AT851" s="207" t="s">
        <v>248</v>
      </c>
      <c r="AU851" s="207" t="s">
        <v>86</v>
      </c>
      <c r="AV851" s="13" t="s">
        <v>86</v>
      </c>
      <c r="AW851" s="13" t="s">
        <v>37</v>
      </c>
      <c r="AX851" s="13" t="s">
        <v>76</v>
      </c>
      <c r="AY851" s="207" t="s">
        <v>237</v>
      </c>
    </row>
    <row r="852" spans="2:51" s="16" customFormat="1" ht="12">
      <c r="B852" s="230"/>
      <c r="C852" s="231"/>
      <c r="D852" s="190" t="s">
        <v>248</v>
      </c>
      <c r="E852" s="232" t="s">
        <v>19</v>
      </c>
      <c r="F852" s="233" t="s">
        <v>376</v>
      </c>
      <c r="G852" s="231"/>
      <c r="H852" s="234">
        <v>7.304</v>
      </c>
      <c r="I852" s="235"/>
      <c r="J852" s="231"/>
      <c r="K852" s="231"/>
      <c r="L852" s="236"/>
      <c r="M852" s="237"/>
      <c r="N852" s="238"/>
      <c r="O852" s="238"/>
      <c r="P852" s="238"/>
      <c r="Q852" s="238"/>
      <c r="R852" s="238"/>
      <c r="S852" s="238"/>
      <c r="T852" s="239"/>
      <c r="AT852" s="240" t="s">
        <v>248</v>
      </c>
      <c r="AU852" s="240" t="s">
        <v>86</v>
      </c>
      <c r="AV852" s="16" t="s">
        <v>173</v>
      </c>
      <c r="AW852" s="16" t="s">
        <v>37</v>
      </c>
      <c r="AX852" s="16" t="s">
        <v>84</v>
      </c>
      <c r="AY852" s="240" t="s">
        <v>237</v>
      </c>
    </row>
    <row r="853" spans="2:63" s="12" customFormat="1" ht="22.95" customHeight="1">
      <c r="B853" s="161"/>
      <c r="C853" s="162"/>
      <c r="D853" s="163" t="s">
        <v>75</v>
      </c>
      <c r="E853" s="175" t="s">
        <v>1205</v>
      </c>
      <c r="F853" s="175" t="s">
        <v>1206</v>
      </c>
      <c r="G853" s="162"/>
      <c r="H853" s="162"/>
      <c r="I853" s="165"/>
      <c r="J853" s="176">
        <f>BK853</f>
        <v>0</v>
      </c>
      <c r="K853" s="162"/>
      <c r="L853" s="167"/>
      <c r="M853" s="168"/>
      <c r="N853" s="169"/>
      <c r="O853" s="169"/>
      <c r="P853" s="170">
        <f>SUM(P854:P859)</f>
        <v>0</v>
      </c>
      <c r="Q853" s="169"/>
      <c r="R853" s="170">
        <f>SUM(R854:R859)</f>
        <v>0</v>
      </c>
      <c r="S853" s="169"/>
      <c r="T853" s="171">
        <f>SUM(T854:T859)</f>
        <v>0</v>
      </c>
      <c r="AR853" s="172" t="s">
        <v>84</v>
      </c>
      <c r="AT853" s="173" t="s">
        <v>75</v>
      </c>
      <c r="AU853" s="173" t="s">
        <v>84</v>
      </c>
      <c r="AY853" s="172" t="s">
        <v>237</v>
      </c>
      <c r="BK853" s="174">
        <f>SUM(BK854:BK859)</f>
        <v>0</v>
      </c>
    </row>
    <row r="854" spans="1:65" s="2" customFormat="1" ht="16.5" customHeight="1">
      <c r="A854" s="36"/>
      <c r="B854" s="37"/>
      <c r="C854" s="177" t="s">
        <v>1207</v>
      </c>
      <c r="D854" s="177" t="s">
        <v>239</v>
      </c>
      <c r="E854" s="178" t="s">
        <v>1208</v>
      </c>
      <c r="F854" s="179" t="s">
        <v>1209</v>
      </c>
      <c r="G854" s="180" t="s">
        <v>100</v>
      </c>
      <c r="H854" s="181">
        <v>349.093</v>
      </c>
      <c r="I854" s="182"/>
      <c r="J854" s="183">
        <f>ROUND(I854*H854,2)</f>
        <v>0</v>
      </c>
      <c r="K854" s="179" t="s">
        <v>242</v>
      </c>
      <c r="L854" s="41"/>
      <c r="M854" s="184" t="s">
        <v>19</v>
      </c>
      <c r="N854" s="185" t="s">
        <v>47</v>
      </c>
      <c r="O854" s="66"/>
      <c r="P854" s="186">
        <f>O854*H854</f>
        <v>0</v>
      </c>
      <c r="Q854" s="186">
        <v>0</v>
      </c>
      <c r="R854" s="186">
        <f>Q854*H854</f>
        <v>0</v>
      </c>
      <c r="S854" s="186">
        <v>0</v>
      </c>
      <c r="T854" s="187">
        <f>S854*H854</f>
        <v>0</v>
      </c>
      <c r="U854" s="36"/>
      <c r="V854" s="36"/>
      <c r="W854" s="36"/>
      <c r="X854" s="36"/>
      <c r="Y854" s="36"/>
      <c r="Z854" s="36"/>
      <c r="AA854" s="36"/>
      <c r="AB854" s="36"/>
      <c r="AC854" s="36"/>
      <c r="AD854" s="36"/>
      <c r="AE854" s="36"/>
      <c r="AR854" s="188" t="s">
        <v>173</v>
      </c>
      <c r="AT854" s="188" t="s">
        <v>239</v>
      </c>
      <c r="AU854" s="188" t="s">
        <v>86</v>
      </c>
      <c r="AY854" s="19" t="s">
        <v>237</v>
      </c>
      <c r="BE854" s="189">
        <f>IF(N854="základní",J854,0)</f>
        <v>0</v>
      </c>
      <c r="BF854" s="189">
        <f>IF(N854="snížená",J854,0)</f>
        <v>0</v>
      </c>
      <c r="BG854" s="189">
        <f>IF(N854="zákl. přenesená",J854,0)</f>
        <v>0</v>
      </c>
      <c r="BH854" s="189">
        <f>IF(N854="sníž. přenesená",J854,0)</f>
        <v>0</v>
      </c>
      <c r="BI854" s="189">
        <f>IF(N854="nulová",J854,0)</f>
        <v>0</v>
      </c>
      <c r="BJ854" s="19" t="s">
        <v>84</v>
      </c>
      <c r="BK854" s="189">
        <f>ROUND(I854*H854,2)</f>
        <v>0</v>
      </c>
      <c r="BL854" s="19" t="s">
        <v>173</v>
      </c>
      <c r="BM854" s="188" t="s">
        <v>1210</v>
      </c>
    </row>
    <row r="855" spans="1:47" s="2" customFormat="1" ht="12">
      <c r="A855" s="36"/>
      <c r="B855" s="37"/>
      <c r="C855" s="38"/>
      <c r="D855" s="190" t="s">
        <v>244</v>
      </c>
      <c r="E855" s="38"/>
      <c r="F855" s="191" t="s">
        <v>1211</v>
      </c>
      <c r="G855" s="38"/>
      <c r="H855" s="38"/>
      <c r="I855" s="192"/>
      <c r="J855" s="38"/>
      <c r="K855" s="38"/>
      <c r="L855" s="41"/>
      <c r="M855" s="193"/>
      <c r="N855" s="194"/>
      <c r="O855" s="66"/>
      <c r="P855" s="66"/>
      <c r="Q855" s="66"/>
      <c r="R855" s="66"/>
      <c r="S855" s="66"/>
      <c r="T855" s="67"/>
      <c r="U855" s="36"/>
      <c r="V855" s="36"/>
      <c r="W855" s="36"/>
      <c r="X855" s="36"/>
      <c r="Y855" s="36"/>
      <c r="Z855" s="36"/>
      <c r="AA855" s="36"/>
      <c r="AB855" s="36"/>
      <c r="AC855" s="36"/>
      <c r="AD855" s="36"/>
      <c r="AE855" s="36"/>
      <c r="AT855" s="19" t="s">
        <v>244</v>
      </c>
      <c r="AU855" s="19" t="s">
        <v>86</v>
      </c>
    </row>
    <row r="856" spans="1:47" s="2" customFormat="1" ht="12">
      <c r="A856" s="36"/>
      <c r="B856" s="37"/>
      <c r="C856" s="38"/>
      <c r="D856" s="195" t="s">
        <v>246</v>
      </c>
      <c r="E856" s="38"/>
      <c r="F856" s="196" t="s">
        <v>1212</v>
      </c>
      <c r="G856" s="38"/>
      <c r="H856" s="38"/>
      <c r="I856" s="192"/>
      <c r="J856" s="38"/>
      <c r="K856" s="38"/>
      <c r="L856" s="41"/>
      <c r="M856" s="193"/>
      <c r="N856" s="194"/>
      <c r="O856" s="66"/>
      <c r="P856" s="66"/>
      <c r="Q856" s="66"/>
      <c r="R856" s="66"/>
      <c r="S856" s="66"/>
      <c r="T856" s="67"/>
      <c r="U856" s="36"/>
      <c r="V856" s="36"/>
      <c r="W856" s="36"/>
      <c r="X856" s="36"/>
      <c r="Y856" s="36"/>
      <c r="Z856" s="36"/>
      <c r="AA856" s="36"/>
      <c r="AB856" s="36"/>
      <c r="AC856" s="36"/>
      <c r="AD856" s="36"/>
      <c r="AE856" s="36"/>
      <c r="AT856" s="19" t="s">
        <v>246</v>
      </c>
      <c r="AU856" s="19" t="s">
        <v>86</v>
      </c>
    </row>
    <row r="857" spans="1:65" s="2" customFormat="1" ht="16.5" customHeight="1">
      <c r="A857" s="36"/>
      <c r="B857" s="37"/>
      <c r="C857" s="177" t="s">
        <v>1213</v>
      </c>
      <c r="D857" s="177" t="s">
        <v>239</v>
      </c>
      <c r="E857" s="178" t="s">
        <v>1214</v>
      </c>
      <c r="F857" s="179" t="s">
        <v>1215</v>
      </c>
      <c r="G857" s="180" t="s">
        <v>100</v>
      </c>
      <c r="H857" s="181">
        <v>349.093</v>
      </c>
      <c r="I857" s="182"/>
      <c r="J857" s="183">
        <f>ROUND(I857*H857,2)</f>
        <v>0</v>
      </c>
      <c r="K857" s="179" t="s">
        <v>242</v>
      </c>
      <c r="L857" s="41"/>
      <c r="M857" s="184" t="s">
        <v>19</v>
      </c>
      <c r="N857" s="185" t="s">
        <v>47</v>
      </c>
      <c r="O857" s="66"/>
      <c r="P857" s="186">
        <f>O857*H857</f>
        <v>0</v>
      </c>
      <c r="Q857" s="186">
        <v>0</v>
      </c>
      <c r="R857" s="186">
        <f>Q857*H857</f>
        <v>0</v>
      </c>
      <c r="S857" s="186">
        <v>0</v>
      </c>
      <c r="T857" s="187">
        <f>S857*H857</f>
        <v>0</v>
      </c>
      <c r="U857" s="36"/>
      <c r="V857" s="36"/>
      <c r="W857" s="36"/>
      <c r="X857" s="36"/>
      <c r="Y857" s="36"/>
      <c r="Z857" s="36"/>
      <c r="AA857" s="36"/>
      <c r="AB857" s="36"/>
      <c r="AC857" s="36"/>
      <c r="AD857" s="36"/>
      <c r="AE857" s="36"/>
      <c r="AR857" s="188" t="s">
        <v>173</v>
      </c>
      <c r="AT857" s="188" t="s">
        <v>239</v>
      </c>
      <c r="AU857" s="188" t="s">
        <v>86</v>
      </c>
      <c r="AY857" s="19" t="s">
        <v>237</v>
      </c>
      <c r="BE857" s="189">
        <f>IF(N857="základní",J857,0)</f>
        <v>0</v>
      </c>
      <c r="BF857" s="189">
        <f>IF(N857="snížená",J857,0)</f>
        <v>0</v>
      </c>
      <c r="BG857" s="189">
        <f>IF(N857="zákl. přenesená",J857,0)</f>
        <v>0</v>
      </c>
      <c r="BH857" s="189">
        <f>IF(N857="sníž. přenesená",J857,0)</f>
        <v>0</v>
      </c>
      <c r="BI857" s="189">
        <f>IF(N857="nulová",J857,0)</f>
        <v>0</v>
      </c>
      <c r="BJ857" s="19" t="s">
        <v>84</v>
      </c>
      <c r="BK857" s="189">
        <f>ROUND(I857*H857,2)</f>
        <v>0</v>
      </c>
      <c r="BL857" s="19" t="s">
        <v>173</v>
      </c>
      <c r="BM857" s="188" t="s">
        <v>1216</v>
      </c>
    </row>
    <row r="858" spans="1:47" s="2" customFormat="1" ht="19.2">
      <c r="A858" s="36"/>
      <c r="B858" s="37"/>
      <c r="C858" s="38"/>
      <c r="D858" s="190" t="s">
        <v>244</v>
      </c>
      <c r="E858" s="38"/>
      <c r="F858" s="191" t="s">
        <v>1217</v>
      </c>
      <c r="G858" s="38"/>
      <c r="H858" s="38"/>
      <c r="I858" s="192"/>
      <c r="J858" s="38"/>
      <c r="K858" s="38"/>
      <c r="L858" s="41"/>
      <c r="M858" s="193"/>
      <c r="N858" s="194"/>
      <c r="O858" s="66"/>
      <c r="P858" s="66"/>
      <c r="Q858" s="66"/>
      <c r="R858" s="66"/>
      <c r="S858" s="66"/>
      <c r="T858" s="67"/>
      <c r="U858" s="36"/>
      <c r="V858" s="36"/>
      <c r="W858" s="36"/>
      <c r="X858" s="36"/>
      <c r="Y858" s="36"/>
      <c r="Z858" s="36"/>
      <c r="AA858" s="36"/>
      <c r="AB858" s="36"/>
      <c r="AC858" s="36"/>
      <c r="AD858" s="36"/>
      <c r="AE858" s="36"/>
      <c r="AT858" s="19" t="s">
        <v>244</v>
      </c>
      <c r="AU858" s="19" t="s">
        <v>86</v>
      </c>
    </row>
    <row r="859" spans="1:47" s="2" customFormat="1" ht="12">
      <c r="A859" s="36"/>
      <c r="B859" s="37"/>
      <c r="C859" s="38"/>
      <c r="D859" s="195" t="s">
        <v>246</v>
      </c>
      <c r="E859" s="38"/>
      <c r="F859" s="196" t="s">
        <v>1218</v>
      </c>
      <c r="G859" s="38"/>
      <c r="H859" s="38"/>
      <c r="I859" s="192"/>
      <c r="J859" s="38"/>
      <c r="K859" s="38"/>
      <c r="L859" s="41"/>
      <c r="M859" s="193"/>
      <c r="N859" s="194"/>
      <c r="O859" s="66"/>
      <c r="P859" s="66"/>
      <c r="Q859" s="66"/>
      <c r="R859" s="66"/>
      <c r="S859" s="66"/>
      <c r="T859" s="67"/>
      <c r="U859" s="36"/>
      <c r="V859" s="36"/>
      <c r="W859" s="36"/>
      <c r="X859" s="36"/>
      <c r="Y859" s="36"/>
      <c r="Z859" s="36"/>
      <c r="AA859" s="36"/>
      <c r="AB859" s="36"/>
      <c r="AC859" s="36"/>
      <c r="AD859" s="36"/>
      <c r="AE859" s="36"/>
      <c r="AT859" s="19" t="s">
        <v>246</v>
      </c>
      <c r="AU859" s="19" t="s">
        <v>86</v>
      </c>
    </row>
    <row r="860" spans="2:63" s="12" customFormat="1" ht="25.95" customHeight="1">
      <c r="B860" s="161"/>
      <c r="C860" s="162"/>
      <c r="D860" s="163" t="s">
        <v>75</v>
      </c>
      <c r="E860" s="164" t="s">
        <v>1219</v>
      </c>
      <c r="F860" s="164" t="s">
        <v>1220</v>
      </c>
      <c r="G860" s="162"/>
      <c r="H860" s="162"/>
      <c r="I860" s="165"/>
      <c r="J860" s="166">
        <f>BK860</f>
        <v>0</v>
      </c>
      <c r="K860" s="162"/>
      <c r="L860" s="167"/>
      <c r="M860" s="168"/>
      <c r="N860" s="169"/>
      <c r="O860" s="169"/>
      <c r="P860" s="170">
        <f>P861</f>
        <v>0</v>
      </c>
      <c r="Q860" s="169"/>
      <c r="R860" s="170">
        <f>R861</f>
        <v>0.07528679999999999</v>
      </c>
      <c r="S860" s="169"/>
      <c r="T860" s="171">
        <f>T861</f>
        <v>0</v>
      </c>
      <c r="AR860" s="172" t="s">
        <v>86</v>
      </c>
      <c r="AT860" s="173" t="s">
        <v>75</v>
      </c>
      <c r="AU860" s="173" t="s">
        <v>76</v>
      </c>
      <c r="AY860" s="172" t="s">
        <v>237</v>
      </c>
      <c r="BK860" s="174">
        <f>BK861</f>
        <v>0</v>
      </c>
    </row>
    <row r="861" spans="2:63" s="12" customFormat="1" ht="22.95" customHeight="1">
      <c r="B861" s="161"/>
      <c r="C861" s="162"/>
      <c r="D861" s="163" t="s">
        <v>75</v>
      </c>
      <c r="E861" s="175" t="s">
        <v>1221</v>
      </c>
      <c r="F861" s="175" t="s">
        <v>1222</v>
      </c>
      <c r="G861" s="162"/>
      <c r="H861" s="162"/>
      <c r="I861" s="165"/>
      <c r="J861" s="176">
        <f>BK861</f>
        <v>0</v>
      </c>
      <c r="K861" s="162"/>
      <c r="L861" s="167"/>
      <c r="M861" s="168"/>
      <c r="N861" s="169"/>
      <c r="O861" s="169"/>
      <c r="P861" s="170">
        <f>SUM(P862:P883)</f>
        <v>0</v>
      </c>
      <c r="Q861" s="169"/>
      <c r="R861" s="170">
        <f>SUM(R862:R883)</f>
        <v>0.07528679999999999</v>
      </c>
      <c r="S861" s="169"/>
      <c r="T861" s="171">
        <f>SUM(T862:T883)</f>
        <v>0</v>
      </c>
      <c r="AR861" s="172" t="s">
        <v>86</v>
      </c>
      <c r="AT861" s="173" t="s">
        <v>75</v>
      </c>
      <c r="AU861" s="173" t="s">
        <v>84</v>
      </c>
      <c r="AY861" s="172" t="s">
        <v>237</v>
      </c>
      <c r="BK861" s="174">
        <f>SUM(BK862:BK883)</f>
        <v>0</v>
      </c>
    </row>
    <row r="862" spans="1:65" s="2" customFormat="1" ht="16.5" customHeight="1">
      <c r="A862" s="36"/>
      <c r="B862" s="37"/>
      <c r="C862" s="177" t="s">
        <v>1223</v>
      </c>
      <c r="D862" s="177" t="s">
        <v>239</v>
      </c>
      <c r="E862" s="178" t="s">
        <v>1224</v>
      </c>
      <c r="F862" s="179" t="s">
        <v>1225</v>
      </c>
      <c r="G862" s="180" t="s">
        <v>92</v>
      </c>
      <c r="H862" s="181">
        <v>104.565</v>
      </c>
      <c r="I862" s="182"/>
      <c r="J862" s="183">
        <f>ROUND(I862*H862,2)</f>
        <v>0</v>
      </c>
      <c r="K862" s="179" t="s">
        <v>242</v>
      </c>
      <c r="L862" s="41"/>
      <c r="M862" s="184" t="s">
        <v>19</v>
      </c>
      <c r="N862" s="185" t="s">
        <v>47</v>
      </c>
      <c r="O862" s="66"/>
      <c r="P862" s="186">
        <f>O862*H862</f>
        <v>0</v>
      </c>
      <c r="Q862" s="186">
        <v>0</v>
      </c>
      <c r="R862" s="186">
        <f>Q862*H862</f>
        <v>0</v>
      </c>
      <c r="S862" s="186">
        <v>0</v>
      </c>
      <c r="T862" s="187">
        <f>S862*H862</f>
        <v>0</v>
      </c>
      <c r="U862" s="36"/>
      <c r="V862" s="36"/>
      <c r="W862" s="36"/>
      <c r="X862" s="36"/>
      <c r="Y862" s="36"/>
      <c r="Z862" s="36"/>
      <c r="AA862" s="36"/>
      <c r="AB862" s="36"/>
      <c r="AC862" s="36"/>
      <c r="AD862" s="36"/>
      <c r="AE862" s="36"/>
      <c r="AR862" s="188" t="s">
        <v>344</v>
      </c>
      <c r="AT862" s="188" t="s">
        <v>239</v>
      </c>
      <c r="AU862" s="188" t="s">
        <v>86</v>
      </c>
      <c r="AY862" s="19" t="s">
        <v>237</v>
      </c>
      <c r="BE862" s="189">
        <f>IF(N862="základní",J862,0)</f>
        <v>0</v>
      </c>
      <c r="BF862" s="189">
        <f>IF(N862="snížená",J862,0)</f>
        <v>0</v>
      </c>
      <c r="BG862" s="189">
        <f>IF(N862="zákl. přenesená",J862,0)</f>
        <v>0</v>
      </c>
      <c r="BH862" s="189">
        <f>IF(N862="sníž. přenesená",J862,0)</f>
        <v>0</v>
      </c>
      <c r="BI862" s="189">
        <f>IF(N862="nulová",J862,0)</f>
        <v>0</v>
      </c>
      <c r="BJ862" s="19" t="s">
        <v>84</v>
      </c>
      <c r="BK862" s="189">
        <f>ROUND(I862*H862,2)</f>
        <v>0</v>
      </c>
      <c r="BL862" s="19" t="s">
        <v>344</v>
      </c>
      <c r="BM862" s="188" t="s">
        <v>1226</v>
      </c>
    </row>
    <row r="863" spans="1:47" s="2" customFormat="1" ht="12">
      <c r="A863" s="36"/>
      <c r="B863" s="37"/>
      <c r="C863" s="38"/>
      <c r="D863" s="190" t="s">
        <v>244</v>
      </c>
      <c r="E863" s="38"/>
      <c r="F863" s="191" t="s">
        <v>1227</v>
      </c>
      <c r="G863" s="38"/>
      <c r="H863" s="38"/>
      <c r="I863" s="192"/>
      <c r="J863" s="38"/>
      <c r="K863" s="38"/>
      <c r="L863" s="41"/>
      <c r="M863" s="193"/>
      <c r="N863" s="194"/>
      <c r="O863" s="66"/>
      <c r="P863" s="66"/>
      <c r="Q863" s="66"/>
      <c r="R863" s="66"/>
      <c r="S863" s="66"/>
      <c r="T863" s="67"/>
      <c r="U863" s="36"/>
      <c r="V863" s="36"/>
      <c r="W863" s="36"/>
      <c r="X863" s="36"/>
      <c r="Y863" s="36"/>
      <c r="Z863" s="36"/>
      <c r="AA863" s="36"/>
      <c r="AB863" s="36"/>
      <c r="AC863" s="36"/>
      <c r="AD863" s="36"/>
      <c r="AE863" s="36"/>
      <c r="AT863" s="19" t="s">
        <v>244</v>
      </c>
      <c r="AU863" s="19" t="s">
        <v>86</v>
      </c>
    </row>
    <row r="864" spans="1:47" s="2" customFormat="1" ht="12">
      <c r="A864" s="36"/>
      <c r="B864" s="37"/>
      <c r="C864" s="38"/>
      <c r="D864" s="195" t="s">
        <v>246</v>
      </c>
      <c r="E864" s="38"/>
      <c r="F864" s="196" t="s">
        <v>1228</v>
      </c>
      <c r="G864" s="38"/>
      <c r="H864" s="38"/>
      <c r="I864" s="192"/>
      <c r="J864" s="38"/>
      <c r="K864" s="38"/>
      <c r="L864" s="41"/>
      <c r="M864" s="193"/>
      <c r="N864" s="194"/>
      <c r="O864" s="66"/>
      <c r="P864" s="66"/>
      <c r="Q864" s="66"/>
      <c r="R864" s="66"/>
      <c r="S864" s="66"/>
      <c r="T864" s="67"/>
      <c r="U864" s="36"/>
      <c r="V864" s="36"/>
      <c r="W864" s="36"/>
      <c r="X864" s="36"/>
      <c r="Y864" s="36"/>
      <c r="Z864" s="36"/>
      <c r="AA864" s="36"/>
      <c r="AB864" s="36"/>
      <c r="AC864" s="36"/>
      <c r="AD864" s="36"/>
      <c r="AE864" s="36"/>
      <c r="AT864" s="19" t="s">
        <v>246</v>
      </c>
      <c r="AU864" s="19" t="s">
        <v>86</v>
      </c>
    </row>
    <row r="865" spans="2:51" s="14" customFormat="1" ht="12">
      <c r="B865" s="209"/>
      <c r="C865" s="210"/>
      <c r="D865" s="190" t="s">
        <v>248</v>
      </c>
      <c r="E865" s="211" t="s">
        <v>19</v>
      </c>
      <c r="F865" s="212" t="s">
        <v>1229</v>
      </c>
      <c r="G865" s="210"/>
      <c r="H865" s="211" t="s">
        <v>19</v>
      </c>
      <c r="I865" s="213"/>
      <c r="J865" s="210"/>
      <c r="K865" s="210"/>
      <c r="L865" s="214"/>
      <c r="M865" s="215"/>
      <c r="N865" s="216"/>
      <c r="O865" s="216"/>
      <c r="P865" s="216"/>
      <c r="Q865" s="216"/>
      <c r="R865" s="216"/>
      <c r="S865" s="216"/>
      <c r="T865" s="217"/>
      <c r="AT865" s="218" t="s">
        <v>248</v>
      </c>
      <c r="AU865" s="218" t="s">
        <v>86</v>
      </c>
      <c r="AV865" s="14" t="s">
        <v>84</v>
      </c>
      <c r="AW865" s="14" t="s">
        <v>37</v>
      </c>
      <c r="AX865" s="14" t="s">
        <v>76</v>
      </c>
      <c r="AY865" s="218" t="s">
        <v>237</v>
      </c>
    </row>
    <row r="866" spans="2:51" s="14" customFormat="1" ht="12">
      <c r="B866" s="209"/>
      <c r="C866" s="210"/>
      <c r="D866" s="190" t="s">
        <v>248</v>
      </c>
      <c r="E866" s="211" t="s">
        <v>19</v>
      </c>
      <c r="F866" s="212" t="s">
        <v>308</v>
      </c>
      <c r="G866" s="210"/>
      <c r="H866" s="211" t="s">
        <v>19</v>
      </c>
      <c r="I866" s="213"/>
      <c r="J866" s="210"/>
      <c r="K866" s="210"/>
      <c r="L866" s="214"/>
      <c r="M866" s="215"/>
      <c r="N866" s="216"/>
      <c r="O866" s="216"/>
      <c r="P866" s="216"/>
      <c r="Q866" s="216"/>
      <c r="R866" s="216"/>
      <c r="S866" s="216"/>
      <c r="T866" s="217"/>
      <c r="AT866" s="218" t="s">
        <v>248</v>
      </c>
      <c r="AU866" s="218" t="s">
        <v>86</v>
      </c>
      <c r="AV866" s="14" t="s">
        <v>84</v>
      </c>
      <c r="AW866" s="14" t="s">
        <v>37</v>
      </c>
      <c r="AX866" s="14" t="s">
        <v>76</v>
      </c>
      <c r="AY866" s="218" t="s">
        <v>237</v>
      </c>
    </row>
    <row r="867" spans="2:51" s="14" customFormat="1" ht="12">
      <c r="B867" s="209"/>
      <c r="C867" s="210"/>
      <c r="D867" s="190" t="s">
        <v>248</v>
      </c>
      <c r="E867" s="211" t="s">
        <v>19</v>
      </c>
      <c r="F867" s="212" t="s">
        <v>1230</v>
      </c>
      <c r="G867" s="210"/>
      <c r="H867" s="211" t="s">
        <v>19</v>
      </c>
      <c r="I867" s="213"/>
      <c r="J867" s="210"/>
      <c r="K867" s="210"/>
      <c r="L867" s="214"/>
      <c r="M867" s="215"/>
      <c r="N867" s="216"/>
      <c r="O867" s="216"/>
      <c r="P867" s="216"/>
      <c r="Q867" s="216"/>
      <c r="R867" s="216"/>
      <c r="S867" s="216"/>
      <c r="T867" s="217"/>
      <c r="AT867" s="218" t="s">
        <v>248</v>
      </c>
      <c r="AU867" s="218" t="s">
        <v>86</v>
      </c>
      <c r="AV867" s="14" t="s">
        <v>84</v>
      </c>
      <c r="AW867" s="14" t="s">
        <v>37</v>
      </c>
      <c r="AX867" s="14" t="s">
        <v>76</v>
      </c>
      <c r="AY867" s="218" t="s">
        <v>237</v>
      </c>
    </row>
    <row r="868" spans="2:51" s="13" customFormat="1" ht="12">
      <c r="B868" s="197"/>
      <c r="C868" s="198"/>
      <c r="D868" s="190" t="s">
        <v>248</v>
      </c>
      <c r="E868" s="199" t="s">
        <v>19</v>
      </c>
      <c r="F868" s="200" t="s">
        <v>1231</v>
      </c>
      <c r="G868" s="198"/>
      <c r="H868" s="201">
        <v>3.5</v>
      </c>
      <c r="I868" s="202"/>
      <c r="J868" s="198"/>
      <c r="K868" s="198"/>
      <c r="L868" s="203"/>
      <c r="M868" s="204"/>
      <c r="N868" s="205"/>
      <c r="O868" s="205"/>
      <c r="P868" s="205"/>
      <c r="Q868" s="205"/>
      <c r="R868" s="205"/>
      <c r="S868" s="205"/>
      <c r="T868" s="206"/>
      <c r="AT868" s="207" t="s">
        <v>248</v>
      </c>
      <c r="AU868" s="207" t="s">
        <v>86</v>
      </c>
      <c r="AV868" s="13" t="s">
        <v>86</v>
      </c>
      <c r="AW868" s="13" t="s">
        <v>37</v>
      </c>
      <c r="AX868" s="13" t="s">
        <v>76</v>
      </c>
      <c r="AY868" s="207" t="s">
        <v>237</v>
      </c>
    </row>
    <row r="869" spans="2:51" s="14" customFormat="1" ht="12">
      <c r="B869" s="209"/>
      <c r="C869" s="210"/>
      <c r="D869" s="190" t="s">
        <v>248</v>
      </c>
      <c r="E869" s="211" t="s">
        <v>19</v>
      </c>
      <c r="F869" s="212" t="s">
        <v>1232</v>
      </c>
      <c r="G869" s="210"/>
      <c r="H869" s="211" t="s">
        <v>19</v>
      </c>
      <c r="I869" s="213"/>
      <c r="J869" s="210"/>
      <c r="K869" s="210"/>
      <c r="L869" s="214"/>
      <c r="M869" s="215"/>
      <c r="N869" s="216"/>
      <c r="O869" s="216"/>
      <c r="P869" s="216"/>
      <c r="Q869" s="216"/>
      <c r="R869" s="216"/>
      <c r="S869" s="216"/>
      <c r="T869" s="217"/>
      <c r="AT869" s="218" t="s">
        <v>248</v>
      </c>
      <c r="AU869" s="218" t="s">
        <v>86</v>
      </c>
      <c r="AV869" s="14" t="s">
        <v>84</v>
      </c>
      <c r="AW869" s="14" t="s">
        <v>37</v>
      </c>
      <c r="AX869" s="14" t="s">
        <v>76</v>
      </c>
      <c r="AY869" s="218" t="s">
        <v>237</v>
      </c>
    </row>
    <row r="870" spans="2:51" s="13" customFormat="1" ht="12">
      <c r="B870" s="197"/>
      <c r="C870" s="198"/>
      <c r="D870" s="190" t="s">
        <v>248</v>
      </c>
      <c r="E870" s="199" t="s">
        <v>19</v>
      </c>
      <c r="F870" s="200" t="s">
        <v>1233</v>
      </c>
      <c r="G870" s="198"/>
      <c r="H870" s="201">
        <v>41.14</v>
      </c>
      <c r="I870" s="202"/>
      <c r="J870" s="198"/>
      <c r="K870" s="198"/>
      <c r="L870" s="203"/>
      <c r="M870" s="204"/>
      <c r="N870" s="205"/>
      <c r="O870" s="205"/>
      <c r="P870" s="205"/>
      <c r="Q870" s="205"/>
      <c r="R870" s="205"/>
      <c r="S870" s="205"/>
      <c r="T870" s="206"/>
      <c r="AT870" s="207" t="s">
        <v>248</v>
      </c>
      <c r="AU870" s="207" t="s">
        <v>86</v>
      </c>
      <c r="AV870" s="13" t="s">
        <v>86</v>
      </c>
      <c r="AW870" s="13" t="s">
        <v>37</v>
      </c>
      <c r="AX870" s="13" t="s">
        <v>76</v>
      </c>
      <c r="AY870" s="207" t="s">
        <v>237</v>
      </c>
    </row>
    <row r="871" spans="2:51" s="14" customFormat="1" ht="12">
      <c r="B871" s="209"/>
      <c r="C871" s="210"/>
      <c r="D871" s="190" t="s">
        <v>248</v>
      </c>
      <c r="E871" s="211" t="s">
        <v>19</v>
      </c>
      <c r="F871" s="212" t="s">
        <v>1234</v>
      </c>
      <c r="G871" s="210"/>
      <c r="H871" s="211" t="s">
        <v>19</v>
      </c>
      <c r="I871" s="213"/>
      <c r="J871" s="210"/>
      <c r="K871" s="210"/>
      <c r="L871" s="214"/>
      <c r="M871" s="215"/>
      <c r="N871" s="216"/>
      <c r="O871" s="216"/>
      <c r="P871" s="216"/>
      <c r="Q871" s="216"/>
      <c r="R871" s="216"/>
      <c r="S871" s="216"/>
      <c r="T871" s="217"/>
      <c r="AT871" s="218" t="s">
        <v>248</v>
      </c>
      <c r="AU871" s="218" t="s">
        <v>86</v>
      </c>
      <c r="AV871" s="14" t="s">
        <v>84</v>
      </c>
      <c r="AW871" s="14" t="s">
        <v>37</v>
      </c>
      <c r="AX871" s="14" t="s">
        <v>76</v>
      </c>
      <c r="AY871" s="218" t="s">
        <v>237</v>
      </c>
    </row>
    <row r="872" spans="2:51" s="13" customFormat="1" ht="12">
      <c r="B872" s="197"/>
      <c r="C872" s="198"/>
      <c r="D872" s="190" t="s">
        <v>248</v>
      </c>
      <c r="E872" s="199" t="s">
        <v>19</v>
      </c>
      <c r="F872" s="200" t="s">
        <v>1235</v>
      </c>
      <c r="G872" s="198"/>
      <c r="H872" s="201">
        <v>29.55</v>
      </c>
      <c r="I872" s="202"/>
      <c r="J872" s="198"/>
      <c r="K872" s="198"/>
      <c r="L872" s="203"/>
      <c r="M872" s="204"/>
      <c r="N872" s="205"/>
      <c r="O872" s="205"/>
      <c r="P872" s="205"/>
      <c r="Q872" s="205"/>
      <c r="R872" s="205"/>
      <c r="S872" s="205"/>
      <c r="T872" s="206"/>
      <c r="AT872" s="207" t="s">
        <v>248</v>
      </c>
      <c r="AU872" s="207" t="s">
        <v>86</v>
      </c>
      <c r="AV872" s="13" t="s">
        <v>86</v>
      </c>
      <c r="AW872" s="13" t="s">
        <v>37</v>
      </c>
      <c r="AX872" s="13" t="s">
        <v>76</v>
      </c>
      <c r="AY872" s="207" t="s">
        <v>237</v>
      </c>
    </row>
    <row r="873" spans="2:51" s="14" customFormat="1" ht="12">
      <c r="B873" s="209"/>
      <c r="C873" s="210"/>
      <c r="D873" s="190" t="s">
        <v>248</v>
      </c>
      <c r="E873" s="211" t="s">
        <v>19</v>
      </c>
      <c r="F873" s="212" t="s">
        <v>615</v>
      </c>
      <c r="G873" s="210"/>
      <c r="H873" s="211" t="s">
        <v>19</v>
      </c>
      <c r="I873" s="213"/>
      <c r="J873" s="210"/>
      <c r="K873" s="210"/>
      <c r="L873" s="214"/>
      <c r="M873" s="215"/>
      <c r="N873" s="216"/>
      <c r="O873" s="216"/>
      <c r="P873" s="216"/>
      <c r="Q873" s="216"/>
      <c r="R873" s="216"/>
      <c r="S873" s="216"/>
      <c r="T873" s="217"/>
      <c r="AT873" s="218" t="s">
        <v>248</v>
      </c>
      <c r="AU873" s="218" t="s">
        <v>86</v>
      </c>
      <c r="AV873" s="14" t="s">
        <v>84</v>
      </c>
      <c r="AW873" s="14" t="s">
        <v>37</v>
      </c>
      <c r="AX873" s="14" t="s">
        <v>76</v>
      </c>
      <c r="AY873" s="218" t="s">
        <v>237</v>
      </c>
    </row>
    <row r="874" spans="2:51" s="13" customFormat="1" ht="12">
      <c r="B874" s="197"/>
      <c r="C874" s="198"/>
      <c r="D874" s="190" t="s">
        <v>248</v>
      </c>
      <c r="E874" s="199" t="s">
        <v>19</v>
      </c>
      <c r="F874" s="200" t="s">
        <v>1236</v>
      </c>
      <c r="G874" s="198"/>
      <c r="H874" s="201">
        <v>19.875</v>
      </c>
      <c r="I874" s="202"/>
      <c r="J874" s="198"/>
      <c r="K874" s="198"/>
      <c r="L874" s="203"/>
      <c r="M874" s="204"/>
      <c r="N874" s="205"/>
      <c r="O874" s="205"/>
      <c r="P874" s="205"/>
      <c r="Q874" s="205"/>
      <c r="R874" s="205"/>
      <c r="S874" s="205"/>
      <c r="T874" s="206"/>
      <c r="AT874" s="207" t="s">
        <v>248</v>
      </c>
      <c r="AU874" s="207" t="s">
        <v>86</v>
      </c>
      <c r="AV874" s="13" t="s">
        <v>86</v>
      </c>
      <c r="AW874" s="13" t="s">
        <v>37</v>
      </c>
      <c r="AX874" s="13" t="s">
        <v>76</v>
      </c>
      <c r="AY874" s="207" t="s">
        <v>237</v>
      </c>
    </row>
    <row r="875" spans="2:51" s="14" customFormat="1" ht="12">
      <c r="B875" s="209"/>
      <c r="C875" s="210"/>
      <c r="D875" s="190" t="s">
        <v>248</v>
      </c>
      <c r="E875" s="211" t="s">
        <v>19</v>
      </c>
      <c r="F875" s="212" t="s">
        <v>1237</v>
      </c>
      <c r="G875" s="210"/>
      <c r="H875" s="211" t="s">
        <v>19</v>
      </c>
      <c r="I875" s="213"/>
      <c r="J875" s="210"/>
      <c r="K875" s="210"/>
      <c r="L875" s="214"/>
      <c r="M875" s="215"/>
      <c r="N875" s="216"/>
      <c r="O875" s="216"/>
      <c r="P875" s="216"/>
      <c r="Q875" s="216"/>
      <c r="R875" s="216"/>
      <c r="S875" s="216"/>
      <c r="T875" s="217"/>
      <c r="AT875" s="218" t="s">
        <v>248</v>
      </c>
      <c r="AU875" s="218" t="s">
        <v>86</v>
      </c>
      <c r="AV875" s="14" t="s">
        <v>84</v>
      </c>
      <c r="AW875" s="14" t="s">
        <v>37</v>
      </c>
      <c r="AX875" s="14" t="s">
        <v>76</v>
      </c>
      <c r="AY875" s="218" t="s">
        <v>237</v>
      </c>
    </row>
    <row r="876" spans="2:51" s="13" customFormat="1" ht="12">
      <c r="B876" s="197"/>
      <c r="C876" s="198"/>
      <c r="D876" s="190" t="s">
        <v>248</v>
      </c>
      <c r="E876" s="199" t="s">
        <v>19</v>
      </c>
      <c r="F876" s="200" t="s">
        <v>1238</v>
      </c>
      <c r="G876" s="198"/>
      <c r="H876" s="201">
        <v>10.5</v>
      </c>
      <c r="I876" s="202"/>
      <c r="J876" s="198"/>
      <c r="K876" s="198"/>
      <c r="L876" s="203"/>
      <c r="M876" s="204"/>
      <c r="N876" s="205"/>
      <c r="O876" s="205"/>
      <c r="P876" s="205"/>
      <c r="Q876" s="205"/>
      <c r="R876" s="205"/>
      <c r="S876" s="205"/>
      <c r="T876" s="206"/>
      <c r="AT876" s="207" t="s">
        <v>248</v>
      </c>
      <c r="AU876" s="207" t="s">
        <v>86</v>
      </c>
      <c r="AV876" s="13" t="s">
        <v>86</v>
      </c>
      <c r="AW876" s="13" t="s">
        <v>37</v>
      </c>
      <c r="AX876" s="13" t="s">
        <v>76</v>
      </c>
      <c r="AY876" s="207" t="s">
        <v>237</v>
      </c>
    </row>
    <row r="877" spans="2:51" s="16" customFormat="1" ht="12">
      <c r="B877" s="230"/>
      <c r="C877" s="231"/>
      <c r="D877" s="190" t="s">
        <v>248</v>
      </c>
      <c r="E877" s="232" t="s">
        <v>182</v>
      </c>
      <c r="F877" s="233" t="s">
        <v>376</v>
      </c>
      <c r="G877" s="231"/>
      <c r="H877" s="234">
        <v>104.565</v>
      </c>
      <c r="I877" s="235"/>
      <c r="J877" s="231"/>
      <c r="K877" s="231"/>
      <c r="L877" s="236"/>
      <c r="M877" s="237"/>
      <c r="N877" s="238"/>
      <c r="O877" s="238"/>
      <c r="P877" s="238"/>
      <c r="Q877" s="238"/>
      <c r="R877" s="238"/>
      <c r="S877" s="238"/>
      <c r="T877" s="239"/>
      <c r="AT877" s="240" t="s">
        <v>248</v>
      </c>
      <c r="AU877" s="240" t="s">
        <v>86</v>
      </c>
      <c r="AV877" s="16" t="s">
        <v>173</v>
      </c>
      <c r="AW877" s="16" t="s">
        <v>37</v>
      </c>
      <c r="AX877" s="16" t="s">
        <v>84</v>
      </c>
      <c r="AY877" s="240" t="s">
        <v>237</v>
      </c>
    </row>
    <row r="878" spans="1:65" s="2" customFormat="1" ht="16.5" customHeight="1">
      <c r="A878" s="36"/>
      <c r="B878" s="37"/>
      <c r="C878" s="241" t="s">
        <v>1239</v>
      </c>
      <c r="D878" s="241" t="s">
        <v>433</v>
      </c>
      <c r="E878" s="242" t="s">
        <v>1043</v>
      </c>
      <c r="F878" s="243" t="s">
        <v>1044</v>
      </c>
      <c r="G878" s="244" t="s">
        <v>92</v>
      </c>
      <c r="H878" s="245">
        <v>125.478</v>
      </c>
      <c r="I878" s="246"/>
      <c r="J878" s="247">
        <f>ROUND(I878*H878,2)</f>
        <v>0</v>
      </c>
      <c r="K878" s="243" t="s">
        <v>242</v>
      </c>
      <c r="L878" s="248"/>
      <c r="M878" s="249" t="s">
        <v>19</v>
      </c>
      <c r="N878" s="250" t="s">
        <v>47</v>
      </c>
      <c r="O878" s="66"/>
      <c r="P878" s="186">
        <f>O878*H878</f>
        <v>0</v>
      </c>
      <c r="Q878" s="186">
        <v>0.0006</v>
      </c>
      <c r="R878" s="186">
        <f>Q878*H878</f>
        <v>0.07528679999999999</v>
      </c>
      <c r="S878" s="186">
        <v>0</v>
      </c>
      <c r="T878" s="187">
        <f>S878*H878</f>
        <v>0</v>
      </c>
      <c r="U878" s="36"/>
      <c r="V878" s="36"/>
      <c r="W878" s="36"/>
      <c r="X878" s="36"/>
      <c r="Y878" s="36"/>
      <c r="Z878" s="36"/>
      <c r="AA878" s="36"/>
      <c r="AB878" s="36"/>
      <c r="AC878" s="36"/>
      <c r="AD878" s="36"/>
      <c r="AE878" s="36"/>
      <c r="AR878" s="188" t="s">
        <v>481</v>
      </c>
      <c r="AT878" s="188" t="s">
        <v>433</v>
      </c>
      <c r="AU878" s="188" t="s">
        <v>86</v>
      </c>
      <c r="AY878" s="19" t="s">
        <v>237</v>
      </c>
      <c r="BE878" s="189">
        <f>IF(N878="základní",J878,0)</f>
        <v>0</v>
      </c>
      <c r="BF878" s="189">
        <f>IF(N878="snížená",J878,0)</f>
        <v>0</v>
      </c>
      <c r="BG878" s="189">
        <f>IF(N878="zákl. přenesená",J878,0)</f>
        <v>0</v>
      </c>
      <c r="BH878" s="189">
        <f>IF(N878="sníž. přenesená",J878,0)</f>
        <v>0</v>
      </c>
      <c r="BI878" s="189">
        <f>IF(N878="nulová",J878,0)</f>
        <v>0</v>
      </c>
      <c r="BJ878" s="19" t="s">
        <v>84</v>
      </c>
      <c r="BK878" s="189">
        <f>ROUND(I878*H878,2)</f>
        <v>0</v>
      </c>
      <c r="BL878" s="19" t="s">
        <v>344</v>
      </c>
      <c r="BM878" s="188" t="s">
        <v>1240</v>
      </c>
    </row>
    <row r="879" spans="1:47" s="2" customFormat="1" ht="12">
      <c r="A879" s="36"/>
      <c r="B879" s="37"/>
      <c r="C879" s="38"/>
      <c r="D879" s="190" t="s">
        <v>244</v>
      </c>
      <c r="E879" s="38"/>
      <c r="F879" s="191" t="s">
        <v>1044</v>
      </c>
      <c r="G879" s="38"/>
      <c r="H879" s="38"/>
      <c r="I879" s="192"/>
      <c r="J879" s="38"/>
      <c r="K879" s="38"/>
      <c r="L879" s="41"/>
      <c r="M879" s="193"/>
      <c r="N879" s="194"/>
      <c r="O879" s="66"/>
      <c r="P879" s="66"/>
      <c r="Q879" s="66"/>
      <c r="R879" s="66"/>
      <c r="S879" s="66"/>
      <c r="T879" s="67"/>
      <c r="U879" s="36"/>
      <c r="V879" s="36"/>
      <c r="W879" s="36"/>
      <c r="X879" s="36"/>
      <c r="Y879" s="36"/>
      <c r="Z879" s="36"/>
      <c r="AA879" s="36"/>
      <c r="AB879" s="36"/>
      <c r="AC879" s="36"/>
      <c r="AD879" s="36"/>
      <c r="AE879" s="36"/>
      <c r="AT879" s="19" t="s">
        <v>244</v>
      </c>
      <c r="AU879" s="19" t="s">
        <v>86</v>
      </c>
    </row>
    <row r="880" spans="2:51" s="13" customFormat="1" ht="12">
      <c r="B880" s="197"/>
      <c r="C880" s="198"/>
      <c r="D880" s="190" t="s">
        <v>248</v>
      </c>
      <c r="E880" s="199" t="s">
        <v>19</v>
      </c>
      <c r="F880" s="200" t="s">
        <v>1241</v>
      </c>
      <c r="G880" s="198"/>
      <c r="H880" s="201">
        <v>125.478</v>
      </c>
      <c r="I880" s="202"/>
      <c r="J880" s="198"/>
      <c r="K880" s="198"/>
      <c r="L880" s="203"/>
      <c r="M880" s="204"/>
      <c r="N880" s="205"/>
      <c r="O880" s="205"/>
      <c r="P880" s="205"/>
      <c r="Q880" s="205"/>
      <c r="R880" s="205"/>
      <c r="S880" s="205"/>
      <c r="T880" s="206"/>
      <c r="AT880" s="207" t="s">
        <v>248</v>
      </c>
      <c r="AU880" s="207" t="s">
        <v>86</v>
      </c>
      <c r="AV880" s="13" t="s">
        <v>86</v>
      </c>
      <c r="AW880" s="13" t="s">
        <v>37</v>
      </c>
      <c r="AX880" s="13" t="s">
        <v>84</v>
      </c>
      <c r="AY880" s="207" t="s">
        <v>237</v>
      </c>
    </row>
    <row r="881" spans="1:65" s="2" customFormat="1" ht="16.5" customHeight="1">
      <c r="A881" s="36"/>
      <c r="B881" s="37"/>
      <c r="C881" s="177" t="s">
        <v>1242</v>
      </c>
      <c r="D881" s="177" t="s">
        <v>239</v>
      </c>
      <c r="E881" s="178" t="s">
        <v>1243</v>
      </c>
      <c r="F881" s="179" t="s">
        <v>1244</v>
      </c>
      <c r="G881" s="180" t="s">
        <v>100</v>
      </c>
      <c r="H881" s="181">
        <v>0.075</v>
      </c>
      <c r="I881" s="182"/>
      <c r="J881" s="183">
        <f>ROUND(I881*H881,2)</f>
        <v>0</v>
      </c>
      <c r="K881" s="179" t="s">
        <v>242</v>
      </c>
      <c r="L881" s="41"/>
      <c r="M881" s="184" t="s">
        <v>19</v>
      </c>
      <c r="N881" s="185" t="s">
        <v>47</v>
      </c>
      <c r="O881" s="66"/>
      <c r="P881" s="186">
        <f>O881*H881</f>
        <v>0</v>
      </c>
      <c r="Q881" s="186">
        <v>0</v>
      </c>
      <c r="R881" s="186">
        <f>Q881*H881</f>
        <v>0</v>
      </c>
      <c r="S881" s="186">
        <v>0</v>
      </c>
      <c r="T881" s="187">
        <f>S881*H881</f>
        <v>0</v>
      </c>
      <c r="U881" s="36"/>
      <c r="V881" s="36"/>
      <c r="W881" s="36"/>
      <c r="X881" s="36"/>
      <c r="Y881" s="36"/>
      <c r="Z881" s="36"/>
      <c r="AA881" s="36"/>
      <c r="AB881" s="36"/>
      <c r="AC881" s="36"/>
      <c r="AD881" s="36"/>
      <c r="AE881" s="36"/>
      <c r="AR881" s="188" t="s">
        <v>344</v>
      </c>
      <c r="AT881" s="188" t="s">
        <v>239</v>
      </c>
      <c r="AU881" s="188" t="s">
        <v>86</v>
      </c>
      <c r="AY881" s="19" t="s">
        <v>237</v>
      </c>
      <c r="BE881" s="189">
        <f>IF(N881="základní",J881,0)</f>
        <v>0</v>
      </c>
      <c r="BF881" s="189">
        <f>IF(N881="snížená",J881,0)</f>
        <v>0</v>
      </c>
      <c r="BG881" s="189">
        <f>IF(N881="zákl. přenesená",J881,0)</f>
        <v>0</v>
      </c>
      <c r="BH881" s="189">
        <f>IF(N881="sníž. přenesená",J881,0)</f>
        <v>0</v>
      </c>
      <c r="BI881" s="189">
        <f>IF(N881="nulová",J881,0)</f>
        <v>0</v>
      </c>
      <c r="BJ881" s="19" t="s">
        <v>84</v>
      </c>
      <c r="BK881" s="189">
        <f>ROUND(I881*H881,2)</f>
        <v>0</v>
      </c>
      <c r="BL881" s="19" t="s">
        <v>344</v>
      </c>
      <c r="BM881" s="188" t="s">
        <v>1245</v>
      </c>
    </row>
    <row r="882" spans="1:47" s="2" customFormat="1" ht="19.2">
      <c r="A882" s="36"/>
      <c r="B882" s="37"/>
      <c r="C882" s="38"/>
      <c r="D882" s="190" t="s">
        <v>244</v>
      </c>
      <c r="E882" s="38"/>
      <c r="F882" s="191" t="s">
        <v>1246</v>
      </c>
      <c r="G882" s="38"/>
      <c r="H882" s="38"/>
      <c r="I882" s="192"/>
      <c r="J882" s="38"/>
      <c r="K882" s="38"/>
      <c r="L882" s="41"/>
      <c r="M882" s="193"/>
      <c r="N882" s="194"/>
      <c r="O882" s="66"/>
      <c r="P882" s="66"/>
      <c r="Q882" s="66"/>
      <c r="R882" s="66"/>
      <c r="S882" s="66"/>
      <c r="T882" s="67"/>
      <c r="U882" s="36"/>
      <c r="V882" s="36"/>
      <c r="W882" s="36"/>
      <c r="X882" s="36"/>
      <c r="Y882" s="36"/>
      <c r="Z882" s="36"/>
      <c r="AA882" s="36"/>
      <c r="AB882" s="36"/>
      <c r="AC882" s="36"/>
      <c r="AD882" s="36"/>
      <c r="AE882" s="36"/>
      <c r="AT882" s="19" t="s">
        <v>244</v>
      </c>
      <c r="AU882" s="19" t="s">
        <v>86</v>
      </c>
    </row>
    <row r="883" spans="1:47" s="2" customFormat="1" ht="12">
      <c r="A883" s="36"/>
      <c r="B883" s="37"/>
      <c r="C883" s="38"/>
      <c r="D883" s="195" t="s">
        <v>246</v>
      </c>
      <c r="E883" s="38"/>
      <c r="F883" s="196" t="s">
        <v>1247</v>
      </c>
      <c r="G883" s="38"/>
      <c r="H883" s="38"/>
      <c r="I883" s="192"/>
      <c r="J883" s="38"/>
      <c r="K883" s="38"/>
      <c r="L883" s="41"/>
      <c r="M883" s="193"/>
      <c r="N883" s="194"/>
      <c r="O883" s="66"/>
      <c r="P883" s="66"/>
      <c r="Q883" s="66"/>
      <c r="R883" s="66"/>
      <c r="S883" s="66"/>
      <c r="T883" s="67"/>
      <c r="U883" s="36"/>
      <c r="V883" s="36"/>
      <c r="W883" s="36"/>
      <c r="X883" s="36"/>
      <c r="Y883" s="36"/>
      <c r="Z883" s="36"/>
      <c r="AA883" s="36"/>
      <c r="AB883" s="36"/>
      <c r="AC883" s="36"/>
      <c r="AD883" s="36"/>
      <c r="AE883" s="36"/>
      <c r="AT883" s="19" t="s">
        <v>246</v>
      </c>
      <c r="AU883" s="19" t="s">
        <v>86</v>
      </c>
    </row>
    <row r="884" spans="2:63" s="12" customFormat="1" ht="25.95" customHeight="1">
      <c r="B884" s="161"/>
      <c r="C884" s="162"/>
      <c r="D884" s="163" t="s">
        <v>75</v>
      </c>
      <c r="E884" s="164" t="s">
        <v>1248</v>
      </c>
      <c r="F884" s="164" t="s">
        <v>1249</v>
      </c>
      <c r="G884" s="162"/>
      <c r="H884" s="162"/>
      <c r="I884" s="165"/>
      <c r="J884" s="166">
        <f>BK884</f>
        <v>0</v>
      </c>
      <c r="K884" s="162"/>
      <c r="L884" s="167"/>
      <c r="M884" s="168"/>
      <c r="N884" s="169"/>
      <c r="O884" s="169"/>
      <c r="P884" s="170">
        <f>SUM(P885:P909)</f>
        <v>0</v>
      </c>
      <c r="Q884" s="169"/>
      <c r="R884" s="170">
        <f>SUM(R885:R909)</f>
        <v>0</v>
      </c>
      <c r="S884" s="169"/>
      <c r="T884" s="171">
        <f>SUM(T885:T909)</f>
        <v>0</v>
      </c>
      <c r="AR884" s="172" t="s">
        <v>173</v>
      </c>
      <c r="AT884" s="173" t="s">
        <v>75</v>
      </c>
      <c r="AU884" s="173" t="s">
        <v>76</v>
      </c>
      <c r="AY884" s="172" t="s">
        <v>237</v>
      </c>
      <c r="BK884" s="174">
        <f>SUM(BK885:BK909)</f>
        <v>0</v>
      </c>
    </row>
    <row r="885" spans="1:65" s="2" customFormat="1" ht="16.5" customHeight="1">
      <c r="A885" s="36"/>
      <c r="B885" s="37"/>
      <c r="C885" s="177" t="s">
        <v>1250</v>
      </c>
      <c r="D885" s="177" t="s">
        <v>239</v>
      </c>
      <c r="E885" s="178" t="s">
        <v>1251</v>
      </c>
      <c r="F885" s="179" t="s">
        <v>1252</v>
      </c>
      <c r="G885" s="180" t="s">
        <v>1253</v>
      </c>
      <c r="H885" s="181">
        <v>1</v>
      </c>
      <c r="I885" s="182"/>
      <c r="J885" s="183">
        <f>ROUND(I885*H885,2)</f>
        <v>0</v>
      </c>
      <c r="K885" s="179" t="s">
        <v>19</v>
      </c>
      <c r="L885" s="41"/>
      <c r="M885" s="184" t="s">
        <v>19</v>
      </c>
      <c r="N885" s="185" t="s">
        <v>47</v>
      </c>
      <c r="O885" s="66"/>
      <c r="P885" s="186">
        <f>O885*H885</f>
        <v>0</v>
      </c>
      <c r="Q885" s="186">
        <v>0</v>
      </c>
      <c r="R885" s="186">
        <f>Q885*H885</f>
        <v>0</v>
      </c>
      <c r="S885" s="186">
        <v>0</v>
      </c>
      <c r="T885" s="187">
        <f>S885*H885</f>
        <v>0</v>
      </c>
      <c r="U885" s="36"/>
      <c r="V885" s="36"/>
      <c r="W885" s="36"/>
      <c r="X885" s="36"/>
      <c r="Y885" s="36"/>
      <c r="Z885" s="36"/>
      <c r="AA885" s="36"/>
      <c r="AB885" s="36"/>
      <c r="AC885" s="36"/>
      <c r="AD885" s="36"/>
      <c r="AE885" s="36"/>
      <c r="AR885" s="188" t="s">
        <v>1254</v>
      </c>
      <c r="AT885" s="188" t="s">
        <v>239</v>
      </c>
      <c r="AU885" s="188" t="s">
        <v>84</v>
      </c>
      <c r="AY885" s="19" t="s">
        <v>237</v>
      </c>
      <c r="BE885" s="189">
        <f>IF(N885="základní",J885,0)</f>
        <v>0</v>
      </c>
      <c r="BF885" s="189">
        <f>IF(N885="snížená",J885,0)</f>
        <v>0</v>
      </c>
      <c r="BG885" s="189">
        <f>IF(N885="zákl. přenesená",J885,0)</f>
        <v>0</v>
      </c>
      <c r="BH885" s="189">
        <f>IF(N885="sníž. přenesená",J885,0)</f>
        <v>0</v>
      </c>
      <c r="BI885" s="189">
        <f>IF(N885="nulová",J885,0)</f>
        <v>0</v>
      </c>
      <c r="BJ885" s="19" t="s">
        <v>84</v>
      </c>
      <c r="BK885" s="189">
        <f>ROUND(I885*H885,2)</f>
        <v>0</v>
      </c>
      <c r="BL885" s="19" t="s">
        <v>1254</v>
      </c>
      <c r="BM885" s="188" t="s">
        <v>1255</v>
      </c>
    </row>
    <row r="886" spans="1:47" s="2" customFormat="1" ht="76.8">
      <c r="A886" s="36"/>
      <c r="B886" s="37"/>
      <c r="C886" s="38"/>
      <c r="D886" s="190" t="s">
        <v>244</v>
      </c>
      <c r="E886" s="38"/>
      <c r="F886" s="191" t="s">
        <v>1256</v>
      </c>
      <c r="G886" s="38"/>
      <c r="H886" s="38"/>
      <c r="I886" s="192"/>
      <c r="J886" s="38"/>
      <c r="K886" s="38"/>
      <c r="L886" s="41"/>
      <c r="M886" s="193"/>
      <c r="N886" s="194"/>
      <c r="O886" s="66"/>
      <c r="P886" s="66"/>
      <c r="Q886" s="66"/>
      <c r="R886" s="66"/>
      <c r="S886" s="66"/>
      <c r="T886" s="67"/>
      <c r="U886" s="36"/>
      <c r="V886" s="36"/>
      <c r="W886" s="36"/>
      <c r="X886" s="36"/>
      <c r="Y886" s="36"/>
      <c r="Z886" s="36"/>
      <c r="AA886" s="36"/>
      <c r="AB886" s="36"/>
      <c r="AC886" s="36"/>
      <c r="AD886" s="36"/>
      <c r="AE886" s="36"/>
      <c r="AT886" s="19" t="s">
        <v>244</v>
      </c>
      <c r="AU886" s="19" t="s">
        <v>84</v>
      </c>
    </row>
    <row r="887" spans="1:47" s="2" customFormat="1" ht="19.2">
      <c r="A887" s="36"/>
      <c r="B887" s="37"/>
      <c r="C887" s="38"/>
      <c r="D887" s="190" t="s">
        <v>255</v>
      </c>
      <c r="E887" s="38"/>
      <c r="F887" s="208" t="s">
        <v>1257</v>
      </c>
      <c r="G887" s="38"/>
      <c r="H887" s="38"/>
      <c r="I887" s="192"/>
      <c r="J887" s="38"/>
      <c r="K887" s="38"/>
      <c r="L887" s="41"/>
      <c r="M887" s="193"/>
      <c r="N887" s="194"/>
      <c r="O887" s="66"/>
      <c r="P887" s="66"/>
      <c r="Q887" s="66"/>
      <c r="R887" s="66"/>
      <c r="S887" s="66"/>
      <c r="T887" s="67"/>
      <c r="U887" s="36"/>
      <c r="V887" s="36"/>
      <c r="W887" s="36"/>
      <c r="X887" s="36"/>
      <c r="Y887" s="36"/>
      <c r="Z887" s="36"/>
      <c r="AA887" s="36"/>
      <c r="AB887" s="36"/>
      <c r="AC887" s="36"/>
      <c r="AD887" s="36"/>
      <c r="AE887" s="36"/>
      <c r="AT887" s="19" t="s">
        <v>255</v>
      </c>
      <c r="AU887" s="19" t="s">
        <v>84</v>
      </c>
    </row>
    <row r="888" spans="1:65" s="2" customFormat="1" ht="16.5" customHeight="1">
      <c r="A888" s="36"/>
      <c r="B888" s="37"/>
      <c r="C888" s="177" t="s">
        <v>1258</v>
      </c>
      <c r="D888" s="177" t="s">
        <v>239</v>
      </c>
      <c r="E888" s="178" t="s">
        <v>1259</v>
      </c>
      <c r="F888" s="179" t="s">
        <v>1260</v>
      </c>
      <c r="G888" s="180" t="s">
        <v>1253</v>
      </c>
      <c r="H888" s="181">
        <v>1</v>
      </c>
      <c r="I888" s="182"/>
      <c r="J888" s="183">
        <f>ROUND(I888*H888,2)</f>
        <v>0</v>
      </c>
      <c r="K888" s="179" t="s">
        <v>19</v>
      </c>
      <c r="L888" s="41"/>
      <c r="M888" s="184" t="s">
        <v>19</v>
      </c>
      <c r="N888" s="185" t="s">
        <v>47</v>
      </c>
      <c r="O888" s="66"/>
      <c r="P888" s="186">
        <f>O888*H888</f>
        <v>0</v>
      </c>
      <c r="Q888" s="186">
        <v>0</v>
      </c>
      <c r="R888" s="186">
        <f>Q888*H888</f>
        <v>0</v>
      </c>
      <c r="S888" s="186">
        <v>0</v>
      </c>
      <c r="T888" s="187">
        <f>S888*H888</f>
        <v>0</v>
      </c>
      <c r="U888" s="36"/>
      <c r="V888" s="36"/>
      <c r="W888" s="36"/>
      <c r="X888" s="36"/>
      <c r="Y888" s="36"/>
      <c r="Z888" s="36"/>
      <c r="AA888" s="36"/>
      <c r="AB888" s="36"/>
      <c r="AC888" s="36"/>
      <c r="AD888" s="36"/>
      <c r="AE888" s="36"/>
      <c r="AR888" s="188" t="s">
        <v>1254</v>
      </c>
      <c r="AT888" s="188" t="s">
        <v>239</v>
      </c>
      <c r="AU888" s="188" t="s">
        <v>84</v>
      </c>
      <c r="AY888" s="19" t="s">
        <v>237</v>
      </c>
      <c r="BE888" s="189">
        <f>IF(N888="základní",J888,0)</f>
        <v>0</v>
      </c>
      <c r="BF888" s="189">
        <f>IF(N888="snížená",J888,0)</f>
        <v>0</v>
      </c>
      <c r="BG888" s="189">
        <f>IF(N888="zákl. přenesená",J888,0)</f>
        <v>0</v>
      </c>
      <c r="BH888" s="189">
        <f>IF(N888="sníž. přenesená",J888,0)</f>
        <v>0</v>
      </c>
      <c r="BI888" s="189">
        <f>IF(N888="nulová",J888,0)</f>
        <v>0</v>
      </c>
      <c r="BJ888" s="19" t="s">
        <v>84</v>
      </c>
      <c r="BK888" s="189">
        <f>ROUND(I888*H888,2)</f>
        <v>0</v>
      </c>
      <c r="BL888" s="19" t="s">
        <v>1254</v>
      </c>
      <c r="BM888" s="188" t="s">
        <v>1261</v>
      </c>
    </row>
    <row r="889" spans="1:47" s="2" customFormat="1" ht="38.4">
      <c r="A889" s="36"/>
      <c r="B889" s="37"/>
      <c r="C889" s="38"/>
      <c r="D889" s="190" t="s">
        <v>244</v>
      </c>
      <c r="E889" s="38"/>
      <c r="F889" s="191" t="s">
        <v>1262</v>
      </c>
      <c r="G889" s="38"/>
      <c r="H889" s="38"/>
      <c r="I889" s="192"/>
      <c r="J889" s="38"/>
      <c r="K889" s="38"/>
      <c r="L889" s="41"/>
      <c r="M889" s="193"/>
      <c r="N889" s="194"/>
      <c r="O889" s="66"/>
      <c r="P889" s="66"/>
      <c r="Q889" s="66"/>
      <c r="R889" s="66"/>
      <c r="S889" s="66"/>
      <c r="T889" s="67"/>
      <c r="U889" s="36"/>
      <c r="V889" s="36"/>
      <c r="W889" s="36"/>
      <c r="X889" s="36"/>
      <c r="Y889" s="36"/>
      <c r="Z889" s="36"/>
      <c r="AA889" s="36"/>
      <c r="AB889" s="36"/>
      <c r="AC889" s="36"/>
      <c r="AD889" s="36"/>
      <c r="AE889" s="36"/>
      <c r="AT889" s="19" t="s">
        <v>244</v>
      </c>
      <c r="AU889" s="19" t="s">
        <v>84</v>
      </c>
    </row>
    <row r="890" spans="1:65" s="2" customFormat="1" ht="24.15" customHeight="1">
      <c r="A890" s="36"/>
      <c r="B890" s="37"/>
      <c r="C890" s="177" t="s">
        <v>1263</v>
      </c>
      <c r="D890" s="177" t="s">
        <v>239</v>
      </c>
      <c r="E890" s="178" t="s">
        <v>1264</v>
      </c>
      <c r="F890" s="179" t="s">
        <v>1265</v>
      </c>
      <c r="G890" s="180" t="s">
        <v>1253</v>
      </c>
      <c r="H890" s="181">
        <v>1</v>
      </c>
      <c r="I890" s="182"/>
      <c r="J890" s="183">
        <f>ROUND(I890*H890,2)</f>
        <v>0</v>
      </c>
      <c r="K890" s="179" t="s">
        <v>19</v>
      </c>
      <c r="L890" s="41"/>
      <c r="M890" s="184" t="s">
        <v>19</v>
      </c>
      <c r="N890" s="185" t="s">
        <v>47</v>
      </c>
      <c r="O890" s="66"/>
      <c r="P890" s="186">
        <f>O890*H890</f>
        <v>0</v>
      </c>
      <c r="Q890" s="186">
        <v>0</v>
      </c>
      <c r="R890" s="186">
        <f>Q890*H890</f>
        <v>0</v>
      </c>
      <c r="S890" s="186">
        <v>0</v>
      </c>
      <c r="T890" s="187">
        <f>S890*H890</f>
        <v>0</v>
      </c>
      <c r="U890" s="36"/>
      <c r="V890" s="36"/>
      <c r="W890" s="36"/>
      <c r="X890" s="36"/>
      <c r="Y890" s="36"/>
      <c r="Z890" s="36"/>
      <c r="AA890" s="36"/>
      <c r="AB890" s="36"/>
      <c r="AC890" s="36"/>
      <c r="AD890" s="36"/>
      <c r="AE890" s="36"/>
      <c r="AR890" s="188" t="s">
        <v>1254</v>
      </c>
      <c r="AT890" s="188" t="s">
        <v>239</v>
      </c>
      <c r="AU890" s="188" t="s">
        <v>84</v>
      </c>
      <c r="AY890" s="19" t="s">
        <v>237</v>
      </c>
      <c r="BE890" s="189">
        <f>IF(N890="základní",J890,0)</f>
        <v>0</v>
      </c>
      <c r="BF890" s="189">
        <f>IF(N890="snížená",J890,0)</f>
        <v>0</v>
      </c>
      <c r="BG890" s="189">
        <f>IF(N890="zákl. přenesená",J890,0)</f>
        <v>0</v>
      </c>
      <c r="BH890" s="189">
        <f>IF(N890="sníž. přenesená",J890,0)</f>
        <v>0</v>
      </c>
      <c r="BI890" s="189">
        <f>IF(N890="nulová",J890,0)</f>
        <v>0</v>
      </c>
      <c r="BJ890" s="19" t="s">
        <v>84</v>
      </c>
      <c r="BK890" s="189">
        <f>ROUND(I890*H890,2)</f>
        <v>0</v>
      </c>
      <c r="BL890" s="19" t="s">
        <v>1254</v>
      </c>
      <c r="BM890" s="188" t="s">
        <v>1266</v>
      </c>
    </row>
    <row r="891" spans="1:47" s="2" customFormat="1" ht="19.2">
      <c r="A891" s="36"/>
      <c r="B891" s="37"/>
      <c r="C891" s="38"/>
      <c r="D891" s="190" t="s">
        <v>244</v>
      </c>
      <c r="E891" s="38"/>
      <c r="F891" s="191" t="s">
        <v>1265</v>
      </c>
      <c r="G891" s="38"/>
      <c r="H891" s="38"/>
      <c r="I891" s="192"/>
      <c r="J891" s="38"/>
      <c r="K891" s="38"/>
      <c r="L891" s="41"/>
      <c r="M891" s="193"/>
      <c r="N891" s="194"/>
      <c r="O891" s="66"/>
      <c r="P891" s="66"/>
      <c r="Q891" s="66"/>
      <c r="R891" s="66"/>
      <c r="S891" s="66"/>
      <c r="T891" s="67"/>
      <c r="U891" s="36"/>
      <c r="V891" s="36"/>
      <c r="W891" s="36"/>
      <c r="X891" s="36"/>
      <c r="Y891" s="36"/>
      <c r="Z891" s="36"/>
      <c r="AA891" s="36"/>
      <c r="AB891" s="36"/>
      <c r="AC891" s="36"/>
      <c r="AD891" s="36"/>
      <c r="AE891" s="36"/>
      <c r="AT891" s="19" t="s">
        <v>244</v>
      </c>
      <c r="AU891" s="19" t="s">
        <v>84</v>
      </c>
    </row>
    <row r="892" spans="1:47" s="2" customFormat="1" ht="19.2">
      <c r="A892" s="36"/>
      <c r="B892" s="37"/>
      <c r="C892" s="38"/>
      <c r="D892" s="190" t="s">
        <v>255</v>
      </c>
      <c r="E892" s="38"/>
      <c r="F892" s="208" t="s">
        <v>1267</v>
      </c>
      <c r="G892" s="38"/>
      <c r="H892" s="38"/>
      <c r="I892" s="192"/>
      <c r="J892" s="38"/>
      <c r="K892" s="38"/>
      <c r="L892" s="41"/>
      <c r="M892" s="193"/>
      <c r="N892" s="194"/>
      <c r="O892" s="66"/>
      <c r="P892" s="66"/>
      <c r="Q892" s="66"/>
      <c r="R892" s="66"/>
      <c r="S892" s="66"/>
      <c r="T892" s="67"/>
      <c r="U892" s="36"/>
      <c r="V892" s="36"/>
      <c r="W892" s="36"/>
      <c r="X892" s="36"/>
      <c r="Y892" s="36"/>
      <c r="Z892" s="36"/>
      <c r="AA892" s="36"/>
      <c r="AB892" s="36"/>
      <c r="AC892" s="36"/>
      <c r="AD892" s="36"/>
      <c r="AE892" s="36"/>
      <c r="AT892" s="19" t="s">
        <v>255</v>
      </c>
      <c r="AU892" s="19" t="s">
        <v>84</v>
      </c>
    </row>
    <row r="893" spans="1:65" s="2" customFormat="1" ht="37.95" customHeight="1">
      <c r="A893" s="36"/>
      <c r="B893" s="37"/>
      <c r="C893" s="177" t="s">
        <v>1268</v>
      </c>
      <c r="D893" s="177" t="s">
        <v>239</v>
      </c>
      <c r="E893" s="178" t="s">
        <v>1269</v>
      </c>
      <c r="F893" s="179" t="s">
        <v>1270</v>
      </c>
      <c r="G893" s="180" t="s">
        <v>1253</v>
      </c>
      <c r="H893" s="181">
        <v>1</v>
      </c>
      <c r="I893" s="182"/>
      <c r="J893" s="183">
        <f>ROUND(I893*H893,2)</f>
        <v>0</v>
      </c>
      <c r="K893" s="179" t="s">
        <v>19</v>
      </c>
      <c r="L893" s="41"/>
      <c r="M893" s="184" t="s">
        <v>19</v>
      </c>
      <c r="N893" s="185" t="s">
        <v>47</v>
      </c>
      <c r="O893" s="66"/>
      <c r="P893" s="186">
        <f>O893*H893</f>
        <v>0</v>
      </c>
      <c r="Q893" s="186">
        <v>0</v>
      </c>
      <c r="R893" s="186">
        <f>Q893*H893</f>
        <v>0</v>
      </c>
      <c r="S893" s="186">
        <v>0</v>
      </c>
      <c r="T893" s="187">
        <f>S893*H893</f>
        <v>0</v>
      </c>
      <c r="U893" s="36"/>
      <c r="V893" s="36"/>
      <c r="W893" s="36"/>
      <c r="X893" s="36"/>
      <c r="Y893" s="36"/>
      <c r="Z893" s="36"/>
      <c r="AA893" s="36"/>
      <c r="AB893" s="36"/>
      <c r="AC893" s="36"/>
      <c r="AD893" s="36"/>
      <c r="AE893" s="36"/>
      <c r="AR893" s="188" t="s">
        <v>1254</v>
      </c>
      <c r="AT893" s="188" t="s">
        <v>239</v>
      </c>
      <c r="AU893" s="188" t="s">
        <v>84</v>
      </c>
      <c r="AY893" s="19" t="s">
        <v>237</v>
      </c>
      <c r="BE893" s="189">
        <f>IF(N893="základní",J893,0)</f>
        <v>0</v>
      </c>
      <c r="BF893" s="189">
        <f>IF(N893="snížená",J893,0)</f>
        <v>0</v>
      </c>
      <c r="BG893" s="189">
        <f>IF(N893="zákl. přenesená",J893,0)</f>
        <v>0</v>
      </c>
      <c r="BH893" s="189">
        <f>IF(N893="sníž. přenesená",J893,0)</f>
        <v>0</v>
      </c>
      <c r="BI893" s="189">
        <f>IF(N893="nulová",J893,0)</f>
        <v>0</v>
      </c>
      <c r="BJ893" s="19" t="s">
        <v>84</v>
      </c>
      <c r="BK893" s="189">
        <f>ROUND(I893*H893,2)</f>
        <v>0</v>
      </c>
      <c r="BL893" s="19" t="s">
        <v>1254</v>
      </c>
      <c r="BM893" s="188" t="s">
        <v>1271</v>
      </c>
    </row>
    <row r="894" spans="1:47" s="2" customFormat="1" ht="19.2">
      <c r="A894" s="36"/>
      <c r="B894" s="37"/>
      <c r="C894" s="38"/>
      <c r="D894" s="190" t="s">
        <v>244</v>
      </c>
      <c r="E894" s="38"/>
      <c r="F894" s="191" t="s">
        <v>1270</v>
      </c>
      <c r="G894" s="38"/>
      <c r="H894" s="38"/>
      <c r="I894" s="192"/>
      <c r="J894" s="38"/>
      <c r="K894" s="38"/>
      <c r="L894" s="41"/>
      <c r="M894" s="193"/>
      <c r="N894" s="194"/>
      <c r="O894" s="66"/>
      <c r="P894" s="66"/>
      <c r="Q894" s="66"/>
      <c r="R894" s="66"/>
      <c r="S894" s="66"/>
      <c r="T894" s="67"/>
      <c r="U894" s="36"/>
      <c r="V894" s="36"/>
      <c r="W894" s="36"/>
      <c r="X894" s="36"/>
      <c r="Y894" s="36"/>
      <c r="Z894" s="36"/>
      <c r="AA894" s="36"/>
      <c r="AB894" s="36"/>
      <c r="AC894" s="36"/>
      <c r="AD894" s="36"/>
      <c r="AE894" s="36"/>
      <c r="AT894" s="19" t="s">
        <v>244</v>
      </c>
      <c r="AU894" s="19" t="s">
        <v>84</v>
      </c>
    </row>
    <row r="895" spans="1:65" s="2" customFormat="1" ht="16.5" customHeight="1">
      <c r="A895" s="36"/>
      <c r="B895" s="37"/>
      <c r="C895" s="177" t="s">
        <v>1272</v>
      </c>
      <c r="D895" s="177" t="s">
        <v>239</v>
      </c>
      <c r="E895" s="178" t="s">
        <v>1273</v>
      </c>
      <c r="F895" s="179" t="s">
        <v>1274</v>
      </c>
      <c r="G895" s="180" t="s">
        <v>124</v>
      </c>
      <c r="H895" s="181">
        <v>7</v>
      </c>
      <c r="I895" s="182"/>
      <c r="J895" s="183">
        <f>ROUND(I895*H895,2)</f>
        <v>0</v>
      </c>
      <c r="K895" s="179" t="s">
        <v>19</v>
      </c>
      <c r="L895" s="41"/>
      <c r="M895" s="184" t="s">
        <v>19</v>
      </c>
      <c r="N895" s="185" t="s">
        <v>47</v>
      </c>
      <c r="O895" s="66"/>
      <c r="P895" s="186">
        <f>O895*H895</f>
        <v>0</v>
      </c>
      <c r="Q895" s="186">
        <v>0</v>
      </c>
      <c r="R895" s="186">
        <f>Q895*H895</f>
        <v>0</v>
      </c>
      <c r="S895" s="186">
        <v>0</v>
      </c>
      <c r="T895" s="187">
        <f>S895*H895</f>
        <v>0</v>
      </c>
      <c r="U895" s="36"/>
      <c r="V895" s="36"/>
      <c r="W895" s="36"/>
      <c r="X895" s="36"/>
      <c r="Y895" s="36"/>
      <c r="Z895" s="36"/>
      <c r="AA895" s="36"/>
      <c r="AB895" s="36"/>
      <c r="AC895" s="36"/>
      <c r="AD895" s="36"/>
      <c r="AE895" s="36"/>
      <c r="AR895" s="188" t="s">
        <v>1254</v>
      </c>
      <c r="AT895" s="188" t="s">
        <v>239</v>
      </c>
      <c r="AU895" s="188" t="s">
        <v>84</v>
      </c>
      <c r="AY895" s="19" t="s">
        <v>237</v>
      </c>
      <c r="BE895" s="189">
        <f>IF(N895="základní",J895,0)</f>
        <v>0</v>
      </c>
      <c r="BF895" s="189">
        <f>IF(N895="snížená",J895,0)</f>
        <v>0</v>
      </c>
      <c r="BG895" s="189">
        <f>IF(N895="zákl. přenesená",J895,0)</f>
        <v>0</v>
      </c>
      <c r="BH895" s="189">
        <f>IF(N895="sníž. přenesená",J895,0)</f>
        <v>0</v>
      </c>
      <c r="BI895" s="189">
        <f>IF(N895="nulová",J895,0)</f>
        <v>0</v>
      </c>
      <c r="BJ895" s="19" t="s">
        <v>84</v>
      </c>
      <c r="BK895" s="189">
        <f>ROUND(I895*H895,2)</f>
        <v>0</v>
      </c>
      <c r="BL895" s="19" t="s">
        <v>1254</v>
      </c>
      <c r="BM895" s="188" t="s">
        <v>1275</v>
      </c>
    </row>
    <row r="896" spans="1:47" s="2" customFormat="1" ht="12">
      <c r="A896" s="36"/>
      <c r="B896" s="37"/>
      <c r="C896" s="38"/>
      <c r="D896" s="190" t="s">
        <v>244</v>
      </c>
      <c r="E896" s="38"/>
      <c r="F896" s="191" t="s">
        <v>1274</v>
      </c>
      <c r="G896" s="38"/>
      <c r="H896" s="38"/>
      <c r="I896" s="192"/>
      <c r="J896" s="38"/>
      <c r="K896" s="38"/>
      <c r="L896" s="41"/>
      <c r="M896" s="193"/>
      <c r="N896" s="194"/>
      <c r="O896" s="66"/>
      <c r="P896" s="66"/>
      <c r="Q896" s="66"/>
      <c r="R896" s="66"/>
      <c r="S896" s="66"/>
      <c r="T896" s="67"/>
      <c r="U896" s="36"/>
      <c r="V896" s="36"/>
      <c r="W896" s="36"/>
      <c r="X896" s="36"/>
      <c r="Y896" s="36"/>
      <c r="Z896" s="36"/>
      <c r="AA896" s="36"/>
      <c r="AB896" s="36"/>
      <c r="AC896" s="36"/>
      <c r="AD896" s="36"/>
      <c r="AE896" s="36"/>
      <c r="AT896" s="19" t="s">
        <v>244</v>
      </c>
      <c r="AU896" s="19" t="s">
        <v>84</v>
      </c>
    </row>
    <row r="897" spans="1:65" s="2" customFormat="1" ht="16.5" customHeight="1">
      <c r="A897" s="36"/>
      <c r="B897" s="37"/>
      <c r="C897" s="177" t="s">
        <v>1276</v>
      </c>
      <c r="D897" s="177" t="s">
        <v>239</v>
      </c>
      <c r="E897" s="178" t="s">
        <v>1277</v>
      </c>
      <c r="F897" s="179" t="s">
        <v>1278</v>
      </c>
      <c r="G897" s="180" t="s">
        <v>1253</v>
      </c>
      <c r="H897" s="181">
        <v>1</v>
      </c>
      <c r="I897" s="182"/>
      <c r="J897" s="183">
        <f>ROUND(I897*H897,2)</f>
        <v>0</v>
      </c>
      <c r="K897" s="179" t="s">
        <v>19</v>
      </c>
      <c r="L897" s="41"/>
      <c r="M897" s="184" t="s">
        <v>19</v>
      </c>
      <c r="N897" s="185" t="s">
        <v>47</v>
      </c>
      <c r="O897" s="66"/>
      <c r="P897" s="186">
        <f>O897*H897</f>
        <v>0</v>
      </c>
      <c r="Q897" s="186">
        <v>0</v>
      </c>
      <c r="R897" s="186">
        <f>Q897*H897</f>
        <v>0</v>
      </c>
      <c r="S897" s="186">
        <v>0</v>
      </c>
      <c r="T897" s="187">
        <f>S897*H897</f>
        <v>0</v>
      </c>
      <c r="U897" s="36"/>
      <c r="V897" s="36"/>
      <c r="W897" s="36"/>
      <c r="X897" s="36"/>
      <c r="Y897" s="36"/>
      <c r="Z897" s="36"/>
      <c r="AA897" s="36"/>
      <c r="AB897" s="36"/>
      <c r="AC897" s="36"/>
      <c r="AD897" s="36"/>
      <c r="AE897" s="36"/>
      <c r="AR897" s="188" t="s">
        <v>1254</v>
      </c>
      <c r="AT897" s="188" t="s">
        <v>239</v>
      </c>
      <c r="AU897" s="188" t="s">
        <v>84</v>
      </c>
      <c r="AY897" s="19" t="s">
        <v>237</v>
      </c>
      <c r="BE897" s="189">
        <f>IF(N897="základní",J897,0)</f>
        <v>0</v>
      </c>
      <c r="BF897" s="189">
        <f>IF(N897="snížená",J897,0)</f>
        <v>0</v>
      </c>
      <c r="BG897" s="189">
        <f>IF(N897="zákl. přenesená",J897,0)</f>
        <v>0</v>
      </c>
      <c r="BH897" s="189">
        <f>IF(N897="sníž. přenesená",J897,0)</f>
        <v>0</v>
      </c>
      <c r="BI897" s="189">
        <f>IF(N897="nulová",J897,0)</f>
        <v>0</v>
      </c>
      <c r="BJ897" s="19" t="s">
        <v>84</v>
      </c>
      <c r="BK897" s="189">
        <f>ROUND(I897*H897,2)</f>
        <v>0</v>
      </c>
      <c r="BL897" s="19" t="s">
        <v>1254</v>
      </c>
      <c r="BM897" s="188" t="s">
        <v>1279</v>
      </c>
    </row>
    <row r="898" spans="1:47" s="2" customFormat="1" ht="19.2">
      <c r="A898" s="36"/>
      <c r="B898" s="37"/>
      <c r="C898" s="38"/>
      <c r="D898" s="190" t="s">
        <v>244</v>
      </c>
      <c r="E898" s="38"/>
      <c r="F898" s="191" t="s">
        <v>1280</v>
      </c>
      <c r="G898" s="38"/>
      <c r="H898" s="38"/>
      <c r="I898" s="192"/>
      <c r="J898" s="38"/>
      <c r="K898" s="38"/>
      <c r="L898" s="41"/>
      <c r="M898" s="193"/>
      <c r="N898" s="194"/>
      <c r="O898" s="66"/>
      <c r="P898" s="66"/>
      <c r="Q898" s="66"/>
      <c r="R898" s="66"/>
      <c r="S898" s="66"/>
      <c r="T898" s="67"/>
      <c r="U898" s="36"/>
      <c r="V898" s="36"/>
      <c r="W898" s="36"/>
      <c r="X898" s="36"/>
      <c r="Y898" s="36"/>
      <c r="Z898" s="36"/>
      <c r="AA898" s="36"/>
      <c r="AB898" s="36"/>
      <c r="AC898" s="36"/>
      <c r="AD898" s="36"/>
      <c r="AE898" s="36"/>
      <c r="AT898" s="19" t="s">
        <v>244</v>
      </c>
      <c r="AU898" s="19" t="s">
        <v>84</v>
      </c>
    </row>
    <row r="899" spans="1:65" s="2" customFormat="1" ht="16.5" customHeight="1">
      <c r="A899" s="36"/>
      <c r="B899" s="37"/>
      <c r="C899" s="177" t="s">
        <v>1281</v>
      </c>
      <c r="D899" s="177" t="s">
        <v>239</v>
      </c>
      <c r="E899" s="178" t="s">
        <v>1282</v>
      </c>
      <c r="F899" s="179" t="s">
        <v>1283</v>
      </c>
      <c r="G899" s="180" t="s">
        <v>1253</v>
      </c>
      <c r="H899" s="181">
        <v>1</v>
      </c>
      <c r="I899" s="182"/>
      <c r="J899" s="183">
        <f>ROUND(I899*H899,2)</f>
        <v>0</v>
      </c>
      <c r="K899" s="179" t="s">
        <v>19</v>
      </c>
      <c r="L899" s="41"/>
      <c r="M899" s="184" t="s">
        <v>19</v>
      </c>
      <c r="N899" s="185" t="s">
        <v>47</v>
      </c>
      <c r="O899" s="66"/>
      <c r="P899" s="186">
        <f>O899*H899</f>
        <v>0</v>
      </c>
      <c r="Q899" s="186">
        <v>0</v>
      </c>
      <c r="R899" s="186">
        <f>Q899*H899</f>
        <v>0</v>
      </c>
      <c r="S899" s="186">
        <v>0</v>
      </c>
      <c r="T899" s="187">
        <f>S899*H899</f>
        <v>0</v>
      </c>
      <c r="U899" s="36"/>
      <c r="V899" s="36"/>
      <c r="W899" s="36"/>
      <c r="X899" s="36"/>
      <c r="Y899" s="36"/>
      <c r="Z899" s="36"/>
      <c r="AA899" s="36"/>
      <c r="AB899" s="36"/>
      <c r="AC899" s="36"/>
      <c r="AD899" s="36"/>
      <c r="AE899" s="36"/>
      <c r="AR899" s="188" t="s">
        <v>1254</v>
      </c>
      <c r="AT899" s="188" t="s">
        <v>239</v>
      </c>
      <c r="AU899" s="188" t="s">
        <v>84</v>
      </c>
      <c r="AY899" s="19" t="s">
        <v>237</v>
      </c>
      <c r="BE899" s="189">
        <f>IF(N899="základní",J899,0)</f>
        <v>0</v>
      </c>
      <c r="BF899" s="189">
        <f>IF(N899="snížená",J899,0)</f>
        <v>0</v>
      </c>
      <c r="BG899" s="189">
        <f>IF(N899="zákl. přenesená",J899,0)</f>
        <v>0</v>
      </c>
      <c r="BH899" s="189">
        <f>IF(N899="sníž. přenesená",J899,0)</f>
        <v>0</v>
      </c>
      <c r="BI899" s="189">
        <f>IF(N899="nulová",J899,0)</f>
        <v>0</v>
      </c>
      <c r="BJ899" s="19" t="s">
        <v>84</v>
      </c>
      <c r="BK899" s="189">
        <f>ROUND(I899*H899,2)</f>
        <v>0</v>
      </c>
      <c r="BL899" s="19" t="s">
        <v>1254</v>
      </c>
      <c r="BM899" s="188" t="s">
        <v>1284</v>
      </c>
    </row>
    <row r="900" spans="1:47" s="2" customFormat="1" ht="12">
      <c r="A900" s="36"/>
      <c r="B900" s="37"/>
      <c r="C900" s="38"/>
      <c r="D900" s="190" t="s">
        <v>244</v>
      </c>
      <c r="E900" s="38"/>
      <c r="F900" s="191" t="s">
        <v>1283</v>
      </c>
      <c r="G900" s="38"/>
      <c r="H900" s="38"/>
      <c r="I900" s="192"/>
      <c r="J900" s="38"/>
      <c r="K900" s="38"/>
      <c r="L900" s="41"/>
      <c r="M900" s="193"/>
      <c r="N900" s="194"/>
      <c r="O900" s="66"/>
      <c r="P900" s="66"/>
      <c r="Q900" s="66"/>
      <c r="R900" s="66"/>
      <c r="S900" s="66"/>
      <c r="T900" s="67"/>
      <c r="U900" s="36"/>
      <c r="V900" s="36"/>
      <c r="W900" s="36"/>
      <c r="X900" s="36"/>
      <c r="Y900" s="36"/>
      <c r="Z900" s="36"/>
      <c r="AA900" s="36"/>
      <c r="AB900" s="36"/>
      <c r="AC900" s="36"/>
      <c r="AD900" s="36"/>
      <c r="AE900" s="36"/>
      <c r="AT900" s="19" t="s">
        <v>244</v>
      </c>
      <c r="AU900" s="19" t="s">
        <v>84</v>
      </c>
    </row>
    <row r="901" spans="1:47" s="2" customFormat="1" ht="19.2">
      <c r="A901" s="36"/>
      <c r="B901" s="37"/>
      <c r="C901" s="38"/>
      <c r="D901" s="190" t="s">
        <v>255</v>
      </c>
      <c r="E901" s="38"/>
      <c r="F901" s="208" t="s">
        <v>1257</v>
      </c>
      <c r="G901" s="38"/>
      <c r="H901" s="38"/>
      <c r="I901" s="192"/>
      <c r="J901" s="38"/>
      <c r="K901" s="38"/>
      <c r="L901" s="41"/>
      <c r="M901" s="193"/>
      <c r="N901" s="194"/>
      <c r="O901" s="66"/>
      <c r="P901" s="66"/>
      <c r="Q901" s="66"/>
      <c r="R901" s="66"/>
      <c r="S901" s="66"/>
      <c r="T901" s="67"/>
      <c r="U901" s="36"/>
      <c r="V901" s="36"/>
      <c r="W901" s="36"/>
      <c r="X901" s="36"/>
      <c r="Y901" s="36"/>
      <c r="Z901" s="36"/>
      <c r="AA901" s="36"/>
      <c r="AB901" s="36"/>
      <c r="AC901" s="36"/>
      <c r="AD901" s="36"/>
      <c r="AE901" s="36"/>
      <c r="AT901" s="19" t="s">
        <v>255</v>
      </c>
      <c r="AU901" s="19" t="s">
        <v>84</v>
      </c>
    </row>
    <row r="902" spans="1:65" s="2" customFormat="1" ht="24.15" customHeight="1">
      <c r="A902" s="36"/>
      <c r="B902" s="37"/>
      <c r="C902" s="177" t="s">
        <v>1285</v>
      </c>
      <c r="D902" s="177" t="s">
        <v>239</v>
      </c>
      <c r="E902" s="178" t="s">
        <v>1286</v>
      </c>
      <c r="F902" s="179" t="s">
        <v>1287</v>
      </c>
      <c r="G902" s="180" t="s">
        <v>120</v>
      </c>
      <c r="H902" s="181">
        <v>0.105</v>
      </c>
      <c r="I902" s="182"/>
      <c r="J902" s="183">
        <f>ROUND(I902*H902,2)</f>
        <v>0</v>
      </c>
      <c r="K902" s="179" t="s">
        <v>19</v>
      </c>
      <c r="L902" s="41"/>
      <c r="M902" s="184" t="s">
        <v>19</v>
      </c>
      <c r="N902" s="185" t="s">
        <v>47</v>
      </c>
      <c r="O902" s="66"/>
      <c r="P902" s="186">
        <f>O902*H902</f>
        <v>0</v>
      </c>
      <c r="Q902" s="186">
        <v>0</v>
      </c>
      <c r="R902" s="186">
        <f>Q902*H902</f>
        <v>0</v>
      </c>
      <c r="S902" s="186">
        <v>0</v>
      </c>
      <c r="T902" s="187">
        <f>S902*H902</f>
        <v>0</v>
      </c>
      <c r="U902" s="36"/>
      <c r="V902" s="36"/>
      <c r="W902" s="36"/>
      <c r="X902" s="36"/>
      <c r="Y902" s="36"/>
      <c r="Z902" s="36"/>
      <c r="AA902" s="36"/>
      <c r="AB902" s="36"/>
      <c r="AC902" s="36"/>
      <c r="AD902" s="36"/>
      <c r="AE902" s="36"/>
      <c r="AR902" s="188" t="s">
        <v>1254</v>
      </c>
      <c r="AT902" s="188" t="s">
        <v>239</v>
      </c>
      <c r="AU902" s="188" t="s">
        <v>84</v>
      </c>
      <c r="AY902" s="19" t="s">
        <v>237</v>
      </c>
      <c r="BE902" s="189">
        <f>IF(N902="základní",J902,0)</f>
        <v>0</v>
      </c>
      <c r="BF902" s="189">
        <f>IF(N902="snížená",J902,0)</f>
        <v>0</v>
      </c>
      <c r="BG902" s="189">
        <f>IF(N902="zákl. přenesená",J902,0)</f>
        <v>0</v>
      </c>
      <c r="BH902" s="189">
        <f>IF(N902="sníž. přenesená",J902,0)</f>
        <v>0</v>
      </c>
      <c r="BI902" s="189">
        <f>IF(N902="nulová",J902,0)</f>
        <v>0</v>
      </c>
      <c r="BJ902" s="19" t="s">
        <v>84</v>
      </c>
      <c r="BK902" s="189">
        <f>ROUND(I902*H902,2)</f>
        <v>0</v>
      </c>
      <c r="BL902" s="19" t="s">
        <v>1254</v>
      </c>
      <c r="BM902" s="188" t="s">
        <v>1288</v>
      </c>
    </row>
    <row r="903" spans="1:47" s="2" customFormat="1" ht="19.2">
      <c r="A903" s="36"/>
      <c r="B903" s="37"/>
      <c r="C903" s="38"/>
      <c r="D903" s="190" t="s">
        <v>244</v>
      </c>
      <c r="E903" s="38"/>
      <c r="F903" s="191" t="s">
        <v>1287</v>
      </c>
      <c r="G903" s="38"/>
      <c r="H903" s="38"/>
      <c r="I903" s="192"/>
      <c r="J903" s="38"/>
      <c r="K903" s="38"/>
      <c r="L903" s="41"/>
      <c r="M903" s="193"/>
      <c r="N903" s="194"/>
      <c r="O903" s="66"/>
      <c r="P903" s="66"/>
      <c r="Q903" s="66"/>
      <c r="R903" s="66"/>
      <c r="S903" s="66"/>
      <c r="T903" s="67"/>
      <c r="U903" s="36"/>
      <c r="V903" s="36"/>
      <c r="W903" s="36"/>
      <c r="X903" s="36"/>
      <c r="Y903" s="36"/>
      <c r="Z903" s="36"/>
      <c r="AA903" s="36"/>
      <c r="AB903" s="36"/>
      <c r="AC903" s="36"/>
      <c r="AD903" s="36"/>
      <c r="AE903" s="36"/>
      <c r="AT903" s="19" t="s">
        <v>244</v>
      </c>
      <c r="AU903" s="19" t="s">
        <v>84</v>
      </c>
    </row>
    <row r="904" spans="2:51" s="13" customFormat="1" ht="12">
      <c r="B904" s="197"/>
      <c r="C904" s="198"/>
      <c r="D904" s="190" t="s">
        <v>248</v>
      </c>
      <c r="E904" s="199" t="s">
        <v>19</v>
      </c>
      <c r="F904" s="200" t="s">
        <v>1289</v>
      </c>
      <c r="G904" s="198"/>
      <c r="H904" s="201">
        <v>0.105</v>
      </c>
      <c r="I904" s="202"/>
      <c r="J904" s="198"/>
      <c r="K904" s="198"/>
      <c r="L904" s="203"/>
      <c r="M904" s="204"/>
      <c r="N904" s="205"/>
      <c r="O904" s="205"/>
      <c r="P904" s="205"/>
      <c r="Q904" s="205"/>
      <c r="R904" s="205"/>
      <c r="S904" s="205"/>
      <c r="T904" s="206"/>
      <c r="AT904" s="207" t="s">
        <v>248</v>
      </c>
      <c r="AU904" s="207" t="s">
        <v>84</v>
      </c>
      <c r="AV904" s="13" t="s">
        <v>86</v>
      </c>
      <c r="AW904" s="13" t="s">
        <v>37</v>
      </c>
      <c r="AX904" s="13" t="s">
        <v>84</v>
      </c>
      <c r="AY904" s="207" t="s">
        <v>237</v>
      </c>
    </row>
    <row r="905" spans="1:65" s="2" customFormat="1" ht="24.15" customHeight="1">
      <c r="A905" s="36"/>
      <c r="B905" s="37"/>
      <c r="C905" s="177" t="s">
        <v>1290</v>
      </c>
      <c r="D905" s="177" t="s">
        <v>239</v>
      </c>
      <c r="E905" s="178" t="s">
        <v>1291</v>
      </c>
      <c r="F905" s="179" t="s">
        <v>1292</v>
      </c>
      <c r="G905" s="180" t="s">
        <v>104</v>
      </c>
      <c r="H905" s="181">
        <v>2</v>
      </c>
      <c r="I905" s="182"/>
      <c r="J905" s="183">
        <f>ROUND(I905*H905,2)</f>
        <v>0</v>
      </c>
      <c r="K905" s="179" t="s">
        <v>19</v>
      </c>
      <c r="L905" s="41"/>
      <c r="M905" s="184" t="s">
        <v>19</v>
      </c>
      <c r="N905" s="185" t="s">
        <v>47</v>
      </c>
      <c r="O905" s="66"/>
      <c r="P905" s="186">
        <f>O905*H905</f>
        <v>0</v>
      </c>
      <c r="Q905" s="186">
        <v>0</v>
      </c>
      <c r="R905" s="186">
        <f>Q905*H905</f>
        <v>0</v>
      </c>
      <c r="S905" s="186">
        <v>0</v>
      </c>
      <c r="T905" s="187">
        <f>S905*H905</f>
        <v>0</v>
      </c>
      <c r="U905" s="36"/>
      <c r="V905" s="36"/>
      <c r="W905" s="36"/>
      <c r="X905" s="36"/>
      <c r="Y905" s="36"/>
      <c r="Z905" s="36"/>
      <c r="AA905" s="36"/>
      <c r="AB905" s="36"/>
      <c r="AC905" s="36"/>
      <c r="AD905" s="36"/>
      <c r="AE905" s="36"/>
      <c r="AR905" s="188" t="s">
        <v>1254</v>
      </c>
      <c r="AT905" s="188" t="s">
        <v>239</v>
      </c>
      <c r="AU905" s="188" t="s">
        <v>84</v>
      </c>
      <c r="AY905" s="19" t="s">
        <v>237</v>
      </c>
      <c r="BE905" s="189">
        <f>IF(N905="základní",J905,0)</f>
        <v>0</v>
      </c>
      <c r="BF905" s="189">
        <f>IF(N905="snížená",J905,0)</f>
        <v>0</v>
      </c>
      <c r="BG905" s="189">
        <f>IF(N905="zákl. přenesená",J905,0)</f>
        <v>0</v>
      </c>
      <c r="BH905" s="189">
        <f>IF(N905="sníž. přenesená",J905,0)</f>
        <v>0</v>
      </c>
      <c r="BI905" s="189">
        <f>IF(N905="nulová",J905,0)</f>
        <v>0</v>
      </c>
      <c r="BJ905" s="19" t="s">
        <v>84</v>
      </c>
      <c r="BK905" s="189">
        <f>ROUND(I905*H905,2)</f>
        <v>0</v>
      </c>
      <c r="BL905" s="19" t="s">
        <v>1254</v>
      </c>
      <c r="BM905" s="188" t="s">
        <v>1293</v>
      </c>
    </row>
    <row r="906" spans="1:47" s="2" customFormat="1" ht="19.2">
      <c r="A906" s="36"/>
      <c r="B906" s="37"/>
      <c r="C906" s="38"/>
      <c r="D906" s="190" t="s">
        <v>244</v>
      </c>
      <c r="E906" s="38"/>
      <c r="F906" s="191" t="s">
        <v>1292</v>
      </c>
      <c r="G906" s="38"/>
      <c r="H906" s="38"/>
      <c r="I906" s="192"/>
      <c r="J906" s="38"/>
      <c r="K906" s="38"/>
      <c r="L906" s="41"/>
      <c r="M906" s="193"/>
      <c r="N906" s="194"/>
      <c r="O906" s="66"/>
      <c r="P906" s="66"/>
      <c r="Q906" s="66"/>
      <c r="R906" s="66"/>
      <c r="S906" s="66"/>
      <c r="T906" s="67"/>
      <c r="U906" s="36"/>
      <c r="V906" s="36"/>
      <c r="W906" s="36"/>
      <c r="X906" s="36"/>
      <c r="Y906" s="36"/>
      <c r="Z906" s="36"/>
      <c r="AA906" s="36"/>
      <c r="AB906" s="36"/>
      <c r="AC906" s="36"/>
      <c r="AD906" s="36"/>
      <c r="AE906" s="36"/>
      <c r="AT906" s="19" t="s">
        <v>244</v>
      </c>
      <c r="AU906" s="19" t="s">
        <v>84</v>
      </c>
    </row>
    <row r="907" spans="2:51" s="13" customFormat="1" ht="12">
      <c r="B907" s="197"/>
      <c r="C907" s="198"/>
      <c r="D907" s="190" t="s">
        <v>248</v>
      </c>
      <c r="E907" s="199" t="s">
        <v>19</v>
      </c>
      <c r="F907" s="200" t="s">
        <v>1294</v>
      </c>
      <c r="G907" s="198"/>
      <c r="H907" s="201">
        <v>2</v>
      </c>
      <c r="I907" s="202"/>
      <c r="J907" s="198"/>
      <c r="K907" s="198"/>
      <c r="L907" s="203"/>
      <c r="M907" s="204"/>
      <c r="N907" s="205"/>
      <c r="O907" s="205"/>
      <c r="P907" s="205"/>
      <c r="Q907" s="205"/>
      <c r="R907" s="205"/>
      <c r="S907" s="205"/>
      <c r="T907" s="206"/>
      <c r="AT907" s="207" t="s">
        <v>248</v>
      </c>
      <c r="AU907" s="207" t="s">
        <v>84</v>
      </c>
      <c r="AV907" s="13" t="s">
        <v>86</v>
      </c>
      <c r="AW907" s="13" t="s">
        <v>37</v>
      </c>
      <c r="AX907" s="13" t="s">
        <v>84</v>
      </c>
      <c r="AY907" s="207" t="s">
        <v>237</v>
      </c>
    </row>
    <row r="908" spans="1:65" s="2" customFormat="1" ht="24.15" customHeight="1">
      <c r="A908" s="36"/>
      <c r="B908" s="37"/>
      <c r="C908" s="177" t="s">
        <v>1295</v>
      </c>
      <c r="D908" s="177" t="s">
        <v>239</v>
      </c>
      <c r="E908" s="178" t="s">
        <v>1296</v>
      </c>
      <c r="F908" s="179" t="s">
        <v>1297</v>
      </c>
      <c r="G908" s="180" t="s">
        <v>1253</v>
      </c>
      <c r="H908" s="181">
        <v>1</v>
      </c>
      <c r="I908" s="182"/>
      <c r="J908" s="183">
        <f>ROUND(I908*H908,2)</f>
        <v>0</v>
      </c>
      <c r="K908" s="179" t="s">
        <v>19</v>
      </c>
      <c r="L908" s="41"/>
      <c r="M908" s="184" t="s">
        <v>19</v>
      </c>
      <c r="N908" s="185" t="s">
        <v>47</v>
      </c>
      <c r="O908" s="66"/>
      <c r="P908" s="186">
        <f>O908*H908</f>
        <v>0</v>
      </c>
      <c r="Q908" s="186">
        <v>0</v>
      </c>
      <c r="R908" s="186">
        <f>Q908*H908</f>
        <v>0</v>
      </c>
      <c r="S908" s="186">
        <v>0</v>
      </c>
      <c r="T908" s="187">
        <f>S908*H908</f>
        <v>0</v>
      </c>
      <c r="U908" s="36"/>
      <c r="V908" s="36"/>
      <c r="W908" s="36"/>
      <c r="X908" s="36"/>
      <c r="Y908" s="36"/>
      <c r="Z908" s="36"/>
      <c r="AA908" s="36"/>
      <c r="AB908" s="36"/>
      <c r="AC908" s="36"/>
      <c r="AD908" s="36"/>
      <c r="AE908" s="36"/>
      <c r="AR908" s="188" t="s">
        <v>1254</v>
      </c>
      <c r="AT908" s="188" t="s">
        <v>239</v>
      </c>
      <c r="AU908" s="188" t="s">
        <v>84</v>
      </c>
      <c r="AY908" s="19" t="s">
        <v>237</v>
      </c>
      <c r="BE908" s="189">
        <f>IF(N908="základní",J908,0)</f>
        <v>0</v>
      </c>
      <c r="BF908" s="189">
        <f>IF(N908="snížená",J908,0)</f>
        <v>0</v>
      </c>
      <c r="BG908" s="189">
        <f>IF(N908="zákl. přenesená",J908,0)</f>
        <v>0</v>
      </c>
      <c r="BH908" s="189">
        <f>IF(N908="sníž. přenesená",J908,0)</f>
        <v>0</v>
      </c>
      <c r="BI908" s="189">
        <f>IF(N908="nulová",J908,0)</f>
        <v>0</v>
      </c>
      <c r="BJ908" s="19" t="s">
        <v>84</v>
      </c>
      <c r="BK908" s="189">
        <f>ROUND(I908*H908,2)</f>
        <v>0</v>
      </c>
      <c r="BL908" s="19" t="s">
        <v>1254</v>
      </c>
      <c r="BM908" s="188" t="s">
        <v>1298</v>
      </c>
    </row>
    <row r="909" spans="1:47" s="2" customFormat="1" ht="19.2">
      <c r="A909" s="36"/>
      <c r="B909" s="37"/>
      <c r="C909" s="38"/>
      <c r="D909" s="190" t="s">
        <v>244</v>
      </c>
      <c r="E909" s="38"/>
      <c r="F909" s="191" t="s">
        <v>1297</v>
      </c>
      <c r="G909" s="38"/>
      <c r="H909" s="38"/>
      <c r="I909" s="192"/>
      <c r="J909" s="38"/>
      <c r="K909" s="38"/>
      <c r="L909" s="41"/>
      <c r="M909" s="251"/>
      <c r="N909" s="252"/>
      <c r="O909" s="253"/>
      <c r="P909" s="253"/>
      <c r="Q909" s="253"/>
      <c r="R909" s="253"/>
      <c r="S909" s="253"/>
      <c r="T909" s="254"/>
      <c r="U909" s="36"/>
      <c r="V909" s="36"/>
      <c r="W909" s="36"/>
      <c r="X909" s="36"/>
      <c r="Y909" s="36"/>
      <c r="Z909" s="36"/>
      <c r="AA909" s="36"/>
      <c r="AB909" s="36"/>
      <c r="AC909" s="36"/>
      <c r="AD909" s="36"/>
      <c r="AE909" s="36"/>
      <c r="AT909" s="19" t="s">
        <v>244</v>
      </c>
      <c r="AU909" s="19" t="s">
        <v>84</v>
      </c>
    </row>
    <row r="910" spans="1:31" s="2" customFormat="1" ht="6.9" customHeight="1">
      <c r="A910" s="36"/>
      <c r="B910" s="49"/>
      <c r="C910" s="50"/>
      <c r="D910" s="50"/>
      <c r="E910" s="50"/>
      <c r="F910" s="50"/>
      <c r="G910" s="50"/>
      <c r="H910" s="50"/>
      <c r="I910" s="50"/>
      <c r="J910" s="50"/>
      <c r="K910" s="50"/>
      <c r="L910" s="41"/>
      <c r="M910" s="36"/>
      <c r="O910" s="36"/>
      <c r="P910" s="36"/>
      <c r="Q910" s="36"/>
      <c r="R910" s="36"/>
      <c r="S910" s="36"/>
      <c r="T910" s="36"/>
      <c r="U910" s="36"/>
      <c r="V910" s="36"/>
      <c r="W910" s="36"/>
      <c r="X910" s="36"/>
      <c r="Y910" s="36"/>
      <c r="Z910" s="36"/>
      <c r="AA910" s="36"/>
      <c r="AB910" s="36"/>
      <c r="AC910" s="36"/>
      <c r="AD910" s="36"/>
      <c r="AE910" s="36"/>
    </row>
  </sheetData>
  <sheetProtection algorithmName="SHA-512" hashValue="uCi4mdZK+fSKhLin7qiL9oZEaSk7DvIlkoA4+7GlBTO6yrVwMHxiFBM5lev13wZniPPwd0fheoorQZDv6LkExg==" saltValue="vMpEgsXoEXM2RCWrpDy41CnWSdZThWcGTVkph6DFewuiT010ld+O6siu0/EeuC2XIbHCxjnLszlzEWJMaQaG8A==" spinCount="100000" sheet="1" objects="1" scenarios="1" formatColumns="0" formatRows="0" autoFilter="0"/>
  <autoFilter ref="C91:K909"/>
  <mergeCells count="9">
    <mergeCell ref="E50:H50"/>
    <mergeCell ref="E82:H82"/>
    <mergeCell ref="E84:H84"/>
    <mergeCell ref="L2:V2"/>
    <mergeCell ref="E7:H7"/>
    <mergeCell ref="E9:H9"/>
    <mergeCell ref="E18:H18"/>
    <mergeCell ref="E27:H27"/>
    <mergeCell ref="E48:H48"/>
  </mergeCells>
  <hyperlinks>
    <hyperlink ref="F97" r:id="rId1" display="https://podminky.urs.cz/item/CS_URS_2022_01/113201111"/>
    <hyperlink ref="F101" r:id="rId2" display="https://podminky.urs.cz/item/CS_URS_2022_01/112211217"/>
    <hyperlink ref="F106" r:id="rId3" display="https://podminky.urs.cz/item/CS_URS_2022_01/112251101"/>
    <hyperlink ref="F110" r:id="rId4" display="https://podminky.urs.cz/item/CS_URS_2022_01/112251223"/>
    <hyperlink ref="F115" r:id="rId5" display="https://podminky.urs.cz/item/CS_URS_2022_01/113106171"/>
    <hyperlink ref="F119" r:id="rId6" display="https://podminky.urs.cz/item/CS_URS_2022_01/113106192"/>
    <hyperlink ref="F123" r:id="rId7" display="https://podminky.urs.cz/item/CS_URS_2022_01/113107131"/>
    <hyperlink ref="F127" r:id="rId8" display="https://podminky.urs.cz/item/CS_URS_2022_01/113107322"/>
    <hyperlink ref="F131" r:id="rId9" display="https://podminky.urs.cz/item/CS_URS_2022_01/113311121"/>
    <hyperlink ref="F136" r:id="rId10" display="https://podminky.urs.cz/item/CS_URS_2022_01/114203101"/>
    <hyperlink ref="F142" r:id="rId11" display="https://podminky.urs.cz/item/CS_URS_2022_01/114203201"/>
    <hyperlink ref="F146" r:id="rId12" display="https://podminky.urs.cz/item/CS_URS_2022_01/114203301"/>
    <hyperlink ref="F150" r:id="rId13" display="https://podminky.urs.cz/item/CS_URS_2022_01/114203401"/>
    <hyperlink ref="F154" r:id="rId14" display="https://podminky.urs.cz/item/CS_URS_2022_01/114203409"/>
    <hyperlink ref="F158" r:id="rId15" display="https://podminky.urs.cz/item/CS_URS_2022_01/115001106"/>
    <hyperlink ref="F163" r:id="rId16" display="https://podminky.urs.cz/item/CS_URS_2022_01/115101201"/>
    <hyperlink ref="F167" r:id="rId17" display="https://podminky.urs.cz/item/CS_URS_2022_01/115101301"/>
    <hyperlink ref="F171" r:id="rId18" display="https://podminky.urs.cz/item/CS_URS_2022_01/121151113"/>
    <hyperlink ref="F187" r:id="rId19" display="https://podminky.urs.cz/item/CS_URS_2022_01/122211101"/>
    <hyperlink ref="F191" r:id="rId20" display="https://podminky.urs.cz/item/CS_URS_2022_01/122911123"/>
    <hyperlink ref="F195" r:id="rId21" display="https://podminky.urs.cz/item/CS_URS_2022_01/124253100"/>
    <hyperlink ref="F200" r:id="rId22" display="https://podminky.urs.cz/item/CS_URS_2022_01/127751101"/>
    <hyperlink ref="F204" r:id="rId23" display="https://podminky.urs.cz/item/CS_URS_2022_01/129911123"/>
    <hyperlink ref="F209" r:id="rId24" display="https://podminky.urs.cz/item/CS_URS_2022_01/131251203"/>
    <hyperlink ref="F220" r:id="rId25" display="https://podminky.urs.cz/item/CS_URS_2022_01/151711111"/>
    <hyperlink ref="F259" r:id="rId26" display="https://podminky.urs.cz/item/CS_URS_2022_01/153811111"/>
    <hyperlink ref="F269" r:id="rId27" display="https://podminky.urs.cz/item/CS_URS_2022_01/153811211"/>
    <hyperlink ref="F276" r:id="rId28" display="https://podminky.urs.cz/item/CS_URS_2022_01/162201421"/>
    <hyperlink ref="F280" r:id="rId29" display="https://podminky.urs.cz/item/CS_URS_2022_01/162201424"/>
    <hyperlink ref="F284" r:id="rId30" display="https://podminky.urs.cz/item/CS_URS_2022_01/162301971"/>
    <hyperlink ref="F288" r:id="rId31" display="https://podminky.urs.cz/item/CS_URS_2022_01/162301974"/>
    <hyperlink ref="F292" r:id="rId32" display="https://podminky.urs.cz/item/CS_URS_2022_01/162651112"/>
    <hyperlink ref="F304" r:id="rId33" display="https://podminky.urs.cz/item/CS_URS_2022_01/162651132"/>
    <hyperlink ref="F308" r:id="rId34" display="https://podminky.urs.cz/item/CS_URS_2022_01/162751117"/>
    <hyperlink ref="F315" r:id="rId35" display="https://podminky.urs.cz/item/CS_URS_2022_01/162751119"/>
    <hyperlink ref="F319" r:id="rId36" display="https://podminky.urs.cz/item/CS_URS_2022_01/167151102"/>
    <hyperlink ref="F323" r:id="rId37" display="https://podminky.urs.cz/item/CS_URS_2022_01/167151111"/>
    <hyperlink ref="F335" r:id="rId38" display="https://podminky.urs.cz/item/CS_URS_2022_01/171153101"/>
    <hyperlink ref="F344" r:id="rId39" display="https://podminky.urs.cz/item/CS_URS_2022_01/171201231"/>
    <hyperlink ref="F348" r:id="rId40" display="https://podminky.urs.cz/item/CS_URS_2022_01/171251201"/>
    <hyperlink ref="F357" r:id="rId41" display="https://podminky.urs.cz/item/CS_URS_2022_01/174151101"/>
    <hyperlink ref="F375" r:id="rId42" display="https://podminky.urs.cz/item/CS_URS_2022_01/174211204"/>
    <hyperlink ref="F379" r:id="rId43" display="https://podminky.urs.cz/item/CS_URS_2022_01/174251201"/>
    <hyperlink ref="F383" r:id="rId44" display="https://podminky.urs.cz/item/CS_URS_2022_01/174251203"/>
    <hyperlink ref="F393" r:id="rId45" display="https://podminky.urs.cz/item/CS_URS_2022_01/181351103"/>
    <hyperlink ref="F407" r:id="rId46" display="https://podminky.urs.cz/item/CS_URS_2022_01/181411121"/>
    <hyperlink ref="F418" r:id="rId47" display="https://podminky.urs.cz/item/CS_URS_2022_01/181411122"/>
    <hyperlink ref="F425" r:id="rId48" display="https://podminky.urs.cz/item/CS_URS_2022_01/181951111"/>
    <hyperlink ref="F431" r:id="rId49" display="https://podminky.urs.cz/item/CS_URS_2022_01/181951112"/>
    <hyperlink ref="F437" r:id="rId50" display="https://podminky.urs.cz/item/CS_URS_2022_01/182151111"/>
    <hyperlink ref="F441" r:id="rId51" display="https://podminky.urs.cz/item/CS_URS_2022_01/182351123"/>
    <hyperlink ref="F449" r:id="rId52" display="https://podminky.urs.cz/item/CS_URS_2022_01/184818241"/>
    <hyperlink ref="F454" r:id="rId53" display="https://podminky.urs.cz/item/CS_URS_2022_01/184818244"/>
    <hyperlink ref="F459" r:id="rId54" display="https://podminky.urs.cz/item/CS_URS_2022_01/185803111"/>
    <hyperlink ref="F465" r:id="rId55" display="https://podminky.urs.cz/item/CS_URS_2022_01/185803112"/>
    <hyperlink ref="F469" r:id="rId56" display="https://podminky.urs.cz/item/CS_URS_2022_01/185804312"/>
    <hyperlink ref="F518" r:id="rId57" display="https://podminky.urs.cz/item/CS_URS_2022_01/227111113"/>
    <hyperlink ref="F522" r:id="rId58" display="https://podminky.urs.cz/item/CS_URS_2022_01/227111115"/>
    <hyperlink ref="F526" r:id="rId59" display="https://podminky.urs.cz/item/CS_URS_2022_01/281602111"/>
    <hyperlink ref="F533" r:id="rId60" display="https://podminky.urs.cz/item/CS_URS_2022_01/282602113"/>
    <hyperlink ref="F549" r:id="rId61" display="https://podminky.urs.cz/item/CS_URS_2022_01/292111111"/>
    <hyperlink ref="F586" r:id="rId62" display="https://podminky.urs.cz/item/CS_URS_2022_01/292111112"/>
    <hyperlink ref="F591" r:id="rId63" display="https://podminky.urs.cz/item/CS_URS_2022_01/321321115"/>
    <hyperlink ref="F603" r:id="rId64" display="https://podminky.urs.cz/item/CS_URS_2022_01/321351010"/>
    <hyperlink ref="F616" r:id="rId65" display="https://podminky.urs.cz/item/CS_URS_2022_01/321352010"/>
    <hyperlink ref="F620" r:id="rId66" display="https://podminky.urs.cz/item/CS_URS_2022_01/326214121a"/>
    <hyperlink ref="F648" r:id="rId67" display="https://podminky.urs.cz/item/CS_URS_2022_01/451315125"/>
    <hyperlink ref="F653" r:id="rId68" display="https://podminky.urs.cz/item/CS_URS_2022_01/451561111"/>
    <hyperlink ref="F658" r:id="rId69" display="https://podminky.urs.cz/item/CS_URS_2022_01/465511327"/>
    <hyperlink ref="F671" r:id="rId70" display="https://podminky.urs.cz/item/CS_URS_2022_01/467951230"/>
    <hyperlink ref="F678" r:id="rId71" display="https://podminky.urs.cz/item/CS_URS_2022_01/564261011"/>
    <hyperlink ref="F682" r:id="rId72" display="https://podminky.urs.cz/item/CS_URS_2022_01/564750101"/>
    <hyperlink ref="F686" r:id="rId73" display="https://podminky.urs.cz/item/CS_URS_2022_01/567124111"/>
    <hyperlink ref="F690" r:id="rId74" display="https://podminky.urs.cz/item/CS_URS_2022_01/584121109"/>
    <hyperlink ref="F700" r:id="rId75" display="https://podminky.urs.cz/item/CS_URS_2022_01/596212210"/>
    <hyperlink ref="F710" r:id="rId76" display="https://podminky.urs.cz/item/CS_URS_2022_01/619996145"/>
    <hyperlink ref="F723" r:id="rId77" display="https://podminky.urs.cz/item/CS_URS_2022_01/916231213"/>
    <hyperlink ref="F742" r:id="rId78" display="https://podminky.urs.cz/item/CS_URS_2022_01/953241213"/>
    <hyperlink ref="F752" r:id="rId79" display="https://podminky.urs.cz/item/CS_URS_2022_01/962022690"/>
    <hyperlink ref="F758" r:id="rId80" display="https://podminky.urs.cz/item/CS_URS_2022_01/962022691"/>
    <hyperlink ref="F764" r:id="rId81" display="https://podminky.urs.cz/item/CS_URS_2022_01/979054451"/>
    <hyperlink ref="F768" r:id="rId82" display="https://podminky.urs.cz/item/CS_URS_2022_01/985511113"/>
    <hyperlink ref="F774" r:id="rId83" display="https://podminky.urs.cz/item/CS_URS_2022_01/985511119"/>
    <hyperlink ref="F778" r:id="rId84" display="https://podminky.urs.cz/item/CS_URS_2022_01/985562111"/>
    <hyperlink ref="F783" r:id="rId85" display="https://podminky.urs.cz/item/CS_URS_2022_01/985564214"/>
    <hyperlink ref="F788" r:id="rId86" display="https://podminky.urs.cz/item/CS_URS_2022_01/997013813"/>
    <hyperlink ref="F795" r:id="rId87" display="https://podminky.urs.cz/item/CS_URS_2022_01/997013861"/>
    <hyperlink ref="F802" r:id="rId88" display="https://podminky.urs.cz/item/CS_URS_2022_01/997013862"/>
    <hyperlink ref="F806" r:id="rId89" display="https://podminky.urs.cz/item/CS_URS_2022_01/997221873"/>
    <hyperlink ref="F818" r:id="rId90" display="https://podminky.urs.cz/item/CS_URS_2022_01/997321211"/>
    <hyperlink ref="F824" r:id="rId91" display="https://podminky.urs.cz/item/CS_URS_2022_01/997321511"/>
    <hyperlink ref="F839" r:id="rId92" display="https://podminky.urs.cz/item/CS_URS_2022_01/997321519"/>
    <hyperlink ref="F844" r:id="rId93" display="https://podminky.urs.cz/item/CS_URS_2022_01/997321611"/>
    <hyperlink ref="F856" r:id="rId94" display="https://podminky.urs.cz/item/CS_URS_2022_01/998332011"/>
    <hyperlink ref="F859" r:id="rId95" display="https://podminky.urs.cz/item/CS_URS_2022_01/998332094"/>
    <hyperlink ref="F864" r:id="rId96" display="https://podminky.urs.cz/item/CS_URS_2022_01/711491272"/>
    <hyperlink ref="F883" r:id="rId97" display="https://podminky.urs.cz/item/CS_URS_2022_01/9987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8"/>
</worksheet>
</file>

<file path=xl/worksheets/sheet3.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0"/>
      <c r="M2" s="350"/>
      <c r="N2" s="350"/>
      <c r="O2" s="350"/>
      <c r="P2" s="350"/>
      <c r="Q2" s="350"/>
      <c r="R2" s="350"/>
      <c r="S2" s="350"/>
      <c r="T2" s="350"/>
      <c r="U2" s="350"/>
      <c r="V2" s="350"/>
      <c r="AT2" s="19" t="s">
        <v>89</v>
      </c>
    </row>
    <row r="3" spans="2:46" s="1" customFormat="1" ht="6.9" customHeight="1">
      <c r="B3" s="104"/>
      <c r="C3" s="105"/>
      <c r="D3" s="105"/>
      <c r="E3" s="105"/>
      <c r="F3" s="105"/>
      <c r="G3" s="105"/>
      <c r="H3" s="105"/>
      <c r="I3" s="105"/>
      <c r="J3" s="105"/>
      <c r="K3" s="105"/>
      <c r="L3" s="22"/>
      <c r="AT3" s="19" t="s">
        <v>86</v>
      </c>
    </row>
    <row r="4" spans="2:46" s="1" customFormat="1" ht="24.9" customHeight="1">
      <c r="B4" s="22"/>
      <c r="D4" s="106" t="s">
        <v>97</v>
      </c>
      <c r="L4" s="22"/>
      <c r="M4" s="107" t="s">
        <v>10</v>
      </c>
      <c r="AT4" s="19" t="s">
        <v>4</v>
      </c>
    </row>
    <row r="5" spans="2:12" s="1" customFormat="1" ht="6.9" customHeight="1">
      <c r="B5" s="22"/>
      <c r="L5" s="22"/>
    </row>
    <row r="6" spans="2:12" s="1" customFormat="1" ht="12" customHeight="1">
      <c r="B6" s="22"/>
      <c r="D6" s="108" t="s">
        <v>16</v>
      </c>
      <c r="L6" s="22"/>
    </row>
    <row r="7" spans="2:12" s="1" customFormat="1" ht="16.5" customHeight="1">
      <c r="B7" s="22"/>
      <c r="E7" s="393" t="str">
        <f>'Rekapitulace stavby'!K6</f>
        <v>VT Starobělský potok, km 4,220 - 4,270, oprava opevnění</v>
      </c>
      <c r="F7" s="394"/>
      <c r="G7" s="394"/>
      <c r="H7" s="394"/>
      <c r="L7" s="22"/>
    </row>
    <row r="8" spans="1:31" s="2" customFormat="1" ht="12" customHeight="1">
      <c r="A8" s="36"/>
      <c r="B8" s="41"/>
      <c r="C8" s="36"/>
      <c r="D8" s="108" t="s">
        <v>111</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95" t="s">
        <v>1299</v>
      </c>
      <c r="F9" s="396"/>
      <c r="G9" s="396"/>
      <c r="H9" s="396"/>
      <c r="I9" s="36"/>
      <c r="J9" s="36"/>
      <c r="K9" s="36"/>
      <c r="L9" s="109"/>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19</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21</v>
      </c>
      <c r="E12" s="36"/>
      <c r="F12" s="110" t="s">
        <v>22</v>
      </c>
      <c r="G12" s="36"/>
      <c r="H12" s="36"/>
      <c r="I12" s="108" t="s">
        <v>23</v>
      </c>
      <c r="J12" s="111" t="str">
        <f>'Rekapitulace stavby'!AN8</f>
        <v>24. 1. 2022</v>
      </c>
      <c r="K12" s="36"/>
      <c r="L12" s="109"/>
      <c r="S12" s="36"/>
      <c r="T12" s="36"/>
      <c r="U12" s="36"/>
      <c r="V12" s="36"/>
      <c r="W12" s="36"/>
      <c r="X12" s="36"/>
      <c r="Y12" s="36"/>
      <c r="Z12" s="36"/>
      <c r="AA12" s="36"/>
      <c r="AB12" s="36"/>
      <c r="AC12" s="36"/>
      <c r="AD12" s="36"/>
      <c r="AE12" s="36"/>
    </row>
    <row r="13" spans="1:31" s="2" customFormat="1" ht="10.95"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25</v>
      </c>
      <c r="E14" s="36"/>
      <c r="F14" s="36"/>
      <c r="G14" s="36"/>
      <c r="H14" s="36"/>
      <c r="I14" s="108" t="s">
        <v>26</v>
      </c>
      <c r="J14" s="110" t="s">
        <v>27</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28</v>
      </c>
      <c r="F15" s="36"/>
      <c r="G15" s="36"/>
      <c r="H15" s="36"/>
      <c r="I15" s="108" t="s">
        <v>29</v>
      </c>
      <c r="J15" s="110" t="s">
        <v>30</v>
      </c>
      <c r="K15" s="36"/>
      <c r="L15" s="109"/>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31</v>
      </c>
      <c r="E17" s="36"/>
      <c r="F17" s="36"/>
      <c r="G17" s="36"/>
      <c r="H17" s="36"/>
      <c r="I17" s="108" t="s">
        <v>26</v>
      </c>
      <c r="J17" s="32"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97" t="str">
        <f>'Rekapitulace stavby'!E14</f>
        <v>Vyplň údaj</v>
      </c>
      <c r="F18" s="398"/>
      <c r="G18" s="398"/>
      <c r="H18" s="398"/>
      <c r="I18" s="108" t="s">
        <v>29</v>
      </c>
      <c r="J18" s="32" t="str">
        <f>'Rekapitulace stavby'!AN14</f>
        <v>Vyplň údaj</v>
      </c>
      <c r="K18" s="36"/>
      <c r="L18" s="109"/>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33</v>
      </c>
      <c r="E20" s="36"/>
      <c r="F20" s="36"/>
      <c r="G20" s="36"/>
      <c r="H20" s="36"/>
      <c r="I20" s="108" t="s">
        <v>26</v>
      </c>
      <c r="J20" s="110" t="s">
        <v>34</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35</v>
      </c>
      <c r="F21" s="36"/>
      <c r="G21" s="36"/>
      <c r="H21" s="36"/>
      <c r="I21" s="108" t="s">
        <v>29</v>
      </c>
      <c r="J21" s="110" t="s">
        <v>36</v>
      </c>
      <c r="K21" s="36"/>
      <c r="L21" s="109"/>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38</v>
      </c>
      <c r="E23" s="36"/>
      <c r="F23" s="36"/>
      <c r="G23" s="36"/>
      <c r="H23" s="36"/>
      <c r="I23" s="108" t="s">
        <v>26</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29</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40</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99" t="s">
        <v>19</v>
      </c>
      <c r="F27" s="399"/>
      <c r="G27" s="399"/>
      <c r="H27" s="399"/>
      <c r="I27" s="112"/>
      <c r="J27" s="112"/>
      <c r="K27" s="112"/>
      <c r="L27" s="114"/>
      <c r="S27" s="112"/>
      <c r="T27" s="112"/>
      <c r="U27" s="112"/>
      <c r="V27" s="112"/>
      <c r="W27" s="112"/>
      <c r="X27" s="112"/>
      <c r="Y27" s="112"/>
      <c r="Z27" s="112"/>
      <c r="AA27" s="112"/>
      <c r="AB27" s="112"/>
      <c r="AC27" s="112"/>
      <c r="AD27" s="112"/>
      <c r="AE27" s="112"/>
    </row>
    <row r="28" spans="1:31" s="2" customFormat="1" ht="6.9"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 customHeight="1">
      <c r="A29" s="36"/>
      <c r="B29" s="41"/>
      <c r="C29" s="36"/>
      <c r="D29" s="116"/>
      <c r="E29" s="116"/>
      <c r="F29" s="116"/>
      <c r="G29" s="116"/>
      <c r="H29" s="116"/>
      <c r="I29" s="116"/>
      <c r="J29" s="116"/>
      <c r="K29" s="116"/>
      <c r="L29" s="109"/>
      <c r="S29" s="36"/>
      <c r="T29" s="36"/>
      <c r="U29" s="36"/>
      <c r="V29" s="36"/>
      <c r="W29" s="36"/>
      <c r="X29" s="36"/>
      <c r="Y29" s="36"/>
      <c r="Z29" s="36"/>
      <c r="AA29" s="36"/>
      <c r="AB29" s="36"/>
      <c r="AC29" s="36"/>
      <c r="AD29" s="36"/>
      <c r="AE29" s="36"/>
    </row>
    <row r="30" spans="1:31" s="2" customFormat="1" ht="25.35" customHeight="1">
      <c r="A30" s="36"/>
      <c r="B30" s="41"/>
      <c r="C30" s="36"/>
      <c r="D30" s="117" t="s">
        <v>42</v>
      </c>
      <c r="E30" s="36"/>
      <c r="F30" s="36"/>
      <c r="G30" s="36"/>
      <c r="H30" s="36"/>
      <c r="I30" s="36"/>
      <c r="J30" s="118">
        <f>ROUND(J80,2)</f>
        <v>0</v>
      </c>
      <c r="K30" s="36"/>
      <c r="L30" s="109"/>
      <c r="S30" s="36"/>
      <c r="T30" s="36"/>
      <c r="U30" s="36"/>
      <c r="V30" s="36"/>
      <c r="W30" s="36"/>
      <c r="X30" s="36"/>
      <c r="Y30" s="36"/>
      <c r="Z30" s="36"/>
      <c r="AA30" s="36"/>
      <c r="AB30" s="36"/>
      <c r="AC30" s="36"/>
      <c r="AD30" s="36"/>
      <c r="AE30" s="36"/>
    </row>
    <row r="31" spans="1:31" s="2" customFormat="1" ht="6.9" customHeight="1">
      <c r="A31" s="36"/>
      <c r="B31" s="41"/>
      <c r="C31" s="36"/>
      <c r="D31" s="116"/>
      <c r="E31" s="116"/>
      <c r="F31" s="116"/>
      <c r="G31" s="116"/>
      <c r="H31" s="116"/>
      <c r="I31" s="116"/>
      <c r="J31" s="116"/>
      <c r="K31" s="116"/>
      <c r="L31" s="109"/>
      <c r="S31" s="36"/>
      <c r="T31" s="36"/>
      <c r="U31" s="36"/>
      <c r="V31" s="36"/>
      <c r="W31" s="36"/>
      <c r="X31" s="36"/>
      <c r="Y31" s="36"/>
      <c r="Z31" s="36"/>
      <c r="AA31" s="36"/>
      <c r="AB31" s="36"/>
      <c r="AC31" s="36"/>
      <c r="AD31" s="36"/>
      <c r="AE31" s="36"/>
    </row>
    <row r="32" spans="1:31" s="2" customFormat="1" ht="14.4" customHeight="1">
      <c r="A32" s="36"/>
      <c r="B32" s="41"/>
      <c r="C32" s="36"/>
      <c r="D32" s="36"/>
      <c r="E32" s="36"/>
      <c r="F32" s="119" t="s">
        <v>44</v>
      </c>
      <c r="G32" s="36"/>
      <c r="H32" s="36"/>
      <c r="I32" s="119" t="s">
        <v>43</v>
      </c>
      <c r="J32" s="119" t="s">
        <v>45</v>
      </c>
      <c r="K32" s="36"/>
      <c r="L32" s="109"/>
      <c r="S32" s="36"/>
      <c r="T32" s="36"/>
      <c r="U32" s="36"/>
      <c r="V32" s="36"/>
      <c r="W32" s="36"/>
      <c r="X32" s="36"/>
      <c r="Y32" s="36"/>
      <c r="Z32" s="36"/>
      <c r="AA32" s="36"/>
      <c r="AB32" s="36"/>
      <c r="AC32" s="36"/>
      <c r="AD32" s="36"/>
      <c r="AE32" s="36"/>
    </row>
    <row r="33" spans="1:31" s="2" customFormat="1" ht="14.4" customHeight="1">
      <c r="A33" s="36"/>
      <c r="B33" s="41"/>
      <c r="C33" s="36"/>
      <c r="D33" s="120" t="s">
        <v>46</v>
      </c>
      <c r="E33" s="108" t="s">
        <v>47</v>
      </c>
      <c r="F33" s="121">
        <f>ROUND((SUM(BE80:BE133)),2)</f>
        <v>0</v>
      </c>
      <c r="G33" s="36"/>
      <c r="H33" s="36"/>
      <c r="I33" s="122">
        <v>0.21</v>
      </c>
      <c r="J33" s="121">
        <f>ROUND(((SUM(BE80:BE133))*I33),2)</f>
        <v>0</v>
      </c>
      <c r="K33" s="36"/>
      <c r="L33" s="109"/>
      <c r="S33" s="36"/>
      <c r="T33" s="36"/>
      <c r="U33" s="36"/>
      <c r="V33" s="36"/>
      <c r="W33" s="36"/>
      <c r="X33" s="36"/>
      <c r="Y33" s="36"/>
      <c r="Z33" s="36"/>
      <c r="AA33" s="36"/>
      <c r="AB33" s="36"/>
      <c r="AC33" s="36"/>
      <c r="AD33" s="36"/>
      <c r="AE33" s="36"/>
    </row>
    <row r="34" spans="1:31" s="2" customFormat="1" ht="14.4" customHeight="1">
      <c r="A34" s="36"/>
      <c r="B34" s="41"/>
      <c r="C34" s="36"/>
      <c r="D34" s="36"/>
      <c r="E34" s="108" t="s">
        <v>48</v>
      </c>
      <c r="F34" s="121">
        <f>ROUND((SUM(BF80:BF133)),2)</f>
        <v>0</v>
      </c>
      <c r="G34" s="36"/>
      <c r="H34" s="36"/>
      <c r="I34" s="122">
        <v>0.15</v>
      </c>
      <c r="J34" s="121">
        <f>ROUND(((SUM(BF80:BF133))*I34),2)</f>
        <v>0</v>
      </c>
      <c r="K34" s="36"/>
      <c r="L34" s="109"/>
      <c r="S34" s="36"/>
      <c r="T34" s="36"/>
      <c r="U34" s="36"/>
      <c r="V34" s="36"/>
      <c r="W34" s="36"/>
      <c r="X34" s="36"/>
      <c r="Y34" s="36"/>
      <c r="Z34" s="36"/>
      <c r="AA34" s="36"/>
      <c r="AB34" s="36"/>
      <c r="AC34" s="36"/>
      <c r="AD34" s="36"/>
      <c r="AE34" s="36"/>
    </row>
    <row r="35" spans="1:31" s="2" customFormat="1" ht="14.4" customHeight="1" hidden="1">
      <c r="A35" s="36"/>
      <c r="B35" s="41"/>
      <c r="C35" s="36"/>
      <c r="D35" s="36"/>
      <c r="E35" s="108" t="s">
        <v>49</v>
      </c>
      <c r="F35" s="121">
        <f>ROUND((SUM(BG80:BG133)),2)</f>
        <v>0</v>
      </c>
      <c r="G35" s="36"/>
      <c r="H35" s="36"/>
      <c r="I35" s="122">
        <v>0.21</v>
      </c>
      <c r="J35" s="121">
        <f>0</f>
        <v>0</v>
      </c>
      <c r="K35" s="36"/>
      <c r="L35" s="109"/>
      <c r="S35" s="36"/>
      <c r="T35" s="36"/>
      <c r="U35" s="36"/>
      <c r="V35" s="36"/>
      <c r="W35" s="36"/>
      <c r="X35" s="36"/>
      <c r="Y35" s="36"/>
      <c r="Z35" s="36"/>
      <c r="AA35" s="36"/>
      <c r="AB35" s="36"/>
      <c r="AC35" s="36"/>
      <c r="AD35" s="36"/>
      <c r="AE35" s="36"/>
    </row>
    <row r="36" spans="1:31" s="2" customFormat="1" ht="14.4" customHeight="1" hidden="1">
      <c r="A36" s="36"/>
      <c r="B36" s="41"/>
      <c r="C36" s="36"/>
      <c r="D36" s="36"/>
      <c r="E36" s="108" t="s">
        <v>50</v>
      </c>
      <c r="F36" s="121">
        <f>ROUND((SUM(BH80:BH133)),2)</f>
        <v>0</v>
      </c>
      <c r="G36" s="36"/>
      <c r="H36" s="36"/>
      <c r="I36" s="122">
        <v>0.15</v>
      </c>
      <c r="J36" s="121">
        <f>0</f>
        <v>0</v>
      </c>
      <c r="K36" s="36"/>
      <c r="L36" s="109"/>
      <c r="S36" s="36"/>
      <c r="T36" s="36"/>
      <c r="U36" s="36"/>
      <c r="V36" s="36"/>
      <c r="W36" s="36"/>
      <c r="X36" s="36"/>
      <c r="Y36" s="36"/>
      <c r="Z36" s="36"/>
      <c r="AA36" s="36"/>
      <c r="AB36" s="36"/>
      <c r="AC36" s="36"/>
      <c r="AD36" s="36"/>
      <c r="AE36" s="36"/>
    </row>
    <row r="37" spans="1:31" s="2" customFormat="1" ht="14.4" customHeight="1" hidden="1">
      <c r="A37" s="36"/>
      <c r="B37" s="41"/>
      <c r="C37" s="36"/>
      <c r="D37" s="36"/>
      <c r="E37" s="108" t="s">
        <v>51</v>
      </c>
      <c r="F37" s="121">
        <f>ROUND((SUM(BI80:BI133)),2)</f>
        <v>0</v>
      </c>
      <c r="G37" s="36"/>
      <c r="H37" s="36"/>
      <c r="I37" s="122">
        <v>0</v>
      </c>
      <c r="J37" s="121">
        <f>0</f>
        <v>0</v>
      </c>
      <c r="K37" s="36"/>
      <c r="L37" s="109"/>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3"/>
      <c r="D39" s="124" t="s">
        <v>52</v>
      </c>
      <c r="E39" s="125"/>
      <c r="F39" s="125"/>
      <c r="G39" s="126" t="s">
        <v>53</v>
      </c>
      <c r="H39" s="127" t="s">
        <v>54</v>
      </c>
      <c r="I39" s="125"/>
      <c r="J39" s="128">
        <f>SUM(J30:J37)</f>
        <v>0</v>
      </c>
      <c r="K39" s="129"/>
      <c r="L39" s="109"/>
      <c r="S39" s="36"/>
      <c r="T39" s="36"/>
      <c r="U39" s="36"/>
      <c r="V39" s="36"/>
      <c r="W39" s="36"/>
      <c r="X39" s="36"/>
      <c r="Y39" s="36"/>
      <c r="Z39" s="36"/>
      <c r="AA39" s="36"/>
      <c r="AB39" s="36"/>
      <c r="AC39" s="36"/>
      <c r="AD39" s="36"/>
      <c r="AE39" s="36"/>
    </row>
    <row r="40" spans="1:31" s="2" customFormat="1" ht="14.4" customHeight="1">
      <c r="A40" s="36"/>
      <c r="B40" s="130"/>
      <c r="C40" s="131"/>
      <c r="D40" s="131"/>
      <c r="E40" s="131"/>
      <c r="F40" s="131"/>
      <c r="G40" s="131"/>
      <c r="H40" s="131"/>
      <c r="I40" s="131"/>
      <c r="J40" s="131"/>
      <c r="K40" s="131"/>
      <c r="L40" s="109"/>
      <c r="S40" s="36"/>
      <c r="T40" s="36"/>
      <c r="U40" s="36"/>
      <c r="V40" s="36"/>
      <c r="W40" s="36"/>
      <c r="X40" s="36"/>
      <c r="Y40" s="36"/>
      <c r="Z40" s="36"/>
      <c r="AA40" s="36"/>
      <c r="AB40" s="36"/>
      <c r="AC40" s="36"/>
      <c r="AD40" s="36"/>
      <c r="AE40" s="36"/>
    </row>
    <row r="44" spans="1:31" s="2" customFormat="1" ht="6.9" customHeight="1">
      <c r="A44" s="36"/>
      <c r="B44" s="132"/>
      <c r="C44" s="133"/>
      <c r="D44" s="133"/>
      <c r="E44" s="133"/>
      <c r="F44" s="133"/>
      <c r="G44" s="133"/>
      <c r="H44" s="133"/>
      <c r="I44" s="133"/>
      <c r="J44" s="133"/>
      <c r="K44" s="133"/>
      <c r="L44" s="109"/>
      <c r="S44" s="36"/>
      <c r="T44" s="36"/>
      <c r="U44" s="36"/>
      <c r="V44" s="36"/>
      <c r="W44" s="36"/>
      <c r="X44" s="36"/>
      <c r="Y44" s="36"/>
      <c r="Z44" s="36"/>
      <c r="AA44" s="36"/>
      <c r="AB44" s="36"/>
      <c r="AC44" s="36"/>
      <c r="AD44" s="36"/>
      <c r="AE44" s="36"/>
    </row>
    <row r="45" spans="1:31" s="2" customFormat="1" ht="24.9" customHeight="1">
      <c r="A45" s="36"/>
      <c r="B45" s="37"/>
      <c r="C45" s="25" t="s">
        <v>205</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91" t="str">
        <f>E7</f>
        <v>VT Starobělský potok, km 4,220 - 4,270, oprava opevnění</v>
      </c>
      <c r="F48" s="392"/>
      <c r="G48" s="392"/>
      <c r="H48" s="392"/>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1" t="s">
        <v>111</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360" t="str">
        <f>E9</f>
        <v>VON - Vedlejší a ostatní náklady</v>
      </c>
      <c r="F50" s="390"/>
      <c r="G50" s="390"/>
      <c r="H50" s="390"/>
      <c r="I50" s="38"/>
      <c r="J50" s="38"/>
      <c r="K50" s="38"/>
      <c r="L50" s="109"/>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Stará Bělá</v>
      </c>
      <c r="G52" s="38"/>
      <c r="H52" s="38"/>
      <c r="I52" s="31" t="s">
        <v>23</v>
      </c>
      <c r="J52" s="61" t="str">
        <f>IF(J12="","",J12)</f>
        <v>24. 1. 2022</v>
      </c>
      <c r="K52" s="38"/>
      <c r="L52" s="109"/>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25.65" customHeight="1">
      <c r="A54" s="36"/>
      <c r="B54" s="37"/>
      <c r="C54" s="31" t="s">
        <v>25</v>
      </c>
      <c r="D54" s="38"/>
      <c r="E54" s="38"/>
      <c r="F54" s="29" t="str">
        <f>E15</f>
        <v>Povodí Odry, státní podnik</v>
      </c>
      <c r="G54" s="38"/>
      <c r="H54" s="38"/>
      <c r="I54" s="31" t="s">
        <v>33</v>
      </c>
      <c r="J54" s="34" t="str">
        <f>E21</f>
        <v>Ing. Pavel Golík, Ph.D.</v>
      </c>
      <c r="K54" s="38"/>
      <c r="L54" s="109"/>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38</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4" t="s">
        <v>206</v>
      </c>
      <c r="D57" s="135"/>
      <c r="E57" s="135"/>
      <c r="F57" s="135"/>
      <c r="G57" s="135"/>
      <c r="H57" s="135"/>
      <c r="I57" s="135"/>
      <c r="J57" s="136" t="s">
        <v>207</v>
      </c>
      <c r="K57" s="135"/>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5" customHeight="1">
      <c r="A59" s="36"/>
      <c r="B59" s="37"/>
      <c r="C59" s="137" t="s">
        <v>74</v>
      </c>
      <c r="D59" s="38"/>
      <c r="E59" s="38"/>
      <c r="F59" s="38"/>
      <c r="G59" s="38"/>
      <c r="H59" s="38"/>
      <c r="I59" s="38"/>
      <c r="J59" s="79">
        <f>J80</f>
        <v>0</v>
      </c>
      <c r="K59" s="38"/>
      <c r="L59" s="109"/>
      <c r="S59" s="36"/>
      <c r="T59" s="36"/>
      <c r="U59" s="36"/>
      <c r="V59" s="36"/>
      <c r="W59" s="36"/>
      <c r="X59" s="36"/>
      <c r="Y59" s="36"/>
      <c r="Z59" s="36"/>
      <c r="AA59" s="36"/>
      <c r="AB59" s="36"/>
      <c r="AC59" s="36"/>
      <c r="AD59" s="36"/>
      <c r="AE59" s="36"/>
      <c r="AU59" s="19" t="s">
        <v>208</v>
      </c>
    </row>
    <row r="60" spans="2:12" s="9" customFormat="1" ht="24.9" customHeight="1">
      <c r="B60" s="138"/>
      <c r="C60" s="139"/>
      <c r="D60" s="140" t="s">
        <v>1299</v>
      </c>
      <c r="E60" s="141"/>
      <c r="F60" s="141"/>
      <c r="G60" s="141"/>
      <c r="H60" s="141"/>
      <c r="I60" s="141"/>
      <c r="J60" s="142">
        <f>J81</f>
        <v>0</v>
      </c>
      <c r="K60" s="139"/>
      <c r="L60" s="143"/>
    </row>
    <row r="61" spans="1:31" s="2" customFormat="1" ht="21.75" customHeight="1">
      <c r="A61" s="36"/>
      <c r="B61" s="37"/>
      <c r="C61" s="38"/>
      <c r="D61" s="38"/>
      <c r="E61" s="38"/>
      <c r="F61" s="38"/>
      <c r="G61" s="38"/>
      <c r="H61" s="38"/>
      <c r="I61" s="38"/>
      <c r="J61" s="38"/>
      <c r="K61" s="38"/>
      <c r="L61" s="109"/>
      <c r="S61" s="36"/>
      <c r="T61" s="36"/>
      <c r="U61" s="36"/>
      <c r="V61" s="36"/>
      <c r="W61" s="36"/>
      <c r="X61" s="36"/>
      <c r="Y61" s="36"/>
      <c r="Z61" s="36"/>
      <c r="AA61" s="36"/>
      <c r="AB61" s="36"/>
      <c r="AC61" s="36"/>
      <c r="AD61" s="36"/>
      <c r="AE61" s="36"/>
    </row>
    <row r="62" spans="1:31" s="2" customFormat="1" ht="6.9" customHeight="1">
      <c r="A62" s="36"/>
      <c r="B62" s="49"/>
      <c r="C62" s="50"/>
      <c r="D62" s="50"/>
      <c r="E62" s="50"/>
      <c r="F62" s="50"/>
      <c r="G62" s="50"/>
      <c r="H62" s="50"/>
      <c r="I62" s="50"/>
      <c r="J62" s="50"/>
      <c r="K62" s="50"/>
      <c r="L62" s="109"/>
      <c r="S62" s="36"/>
      <c r="T62" s="36"/>
      <c r="U62" s="36"/>
      <c r="V62" s="36"/>
      <c r="W62" s="36"/>
      <c r="X62" s="36"/>
      <c r="Y62" s="36"/>
      <c r="Z62" s="36"/>
      <c r="AA62" s="36"/>
      <c r="AB62" s="36"/>
      <c r="AC62" s="36"/>
      <c r="AD62" s="36"/>
      <c r="AE62" s="36"/>
    </row>
    <row r="66" spans="1:31" s="2" customFormat="1" ht="6.9" customHeight="1">
      <c r="A66" s="36"/>
      <c r="B66" s="51"/>
      <c r="C66" s="52"/>
      <c r="D66" s="52"/>
      <c r="E66" s="52"/>
      <c r="F66" s="52"/>
      <c r="G66" s="52"/>
      <c r="H66" s="52"/>
      <c r="I66" s="52"/>
      <c r="J66" s="52"/>
      <c r="K66" s="52"/>
      <c r="L66" s="109"/>
      <c r="S66" s="36"/>
      <c r="T66" s="36"/>
      <c r="U66" s="36"/>
      <c r="V66" s="36"/>
      <c r="W66" s="36"/>
      <c r="X66" s="36"/>
      <c r="Y66" s="36"/>
      <c r="Z66" s="36"/>
      <c r="AA66" s="36"/>
      <c r="AB66" s="36"/>
      <c r="AC66" s="36"/>
      <c r="AD66" s="36"/>
      <c r="AE66" s="36"/>
    </row>
    <row r="67" spans="1:31" s="2" customFormat="1" ht="24.9" customHeight="1">
      <c r="A67" s="36"/>
      <c r="B67" s="37"/>
      <c r="C67" s="25" t="s">
        <v>222</v>
      </c>
      <c r="D67" s="38"/>
      <c r="E67" s="38"/>
      <c r="F67" s="38"/>
      <c r="G67" s="38"/>
      <c r="H67" s="38"/>
      <c r="I67" s="38"/>
      <c r="J67" s="38"/>
      <c r="K67" s="38"/>
      <c r="L67" s="109"/>
      <c r="S67" s="36"/>
      <c r="T67" s="36"/>
      <c r="U67" s="36"/>
      <c r="V67" s="36"/>
      <c r="W67" s="36"/>
      <c r="X67" s="36"/>
      <c r="Y67" s="36"/>
      <c r="Z67" s="36"/>
      <c r="AA67" s="36"/>
      <c r="AB67" s="36"/>
      <c r="AC67" s="36"/>
      <c r="AD67" s="36"/>
      <c r="AE67" s="36"/>
    </row>
    <row r="68" spans="1:31" s="2" customFormat="1" ht="6.9" customHeight="1">
      <c r="A68" s="36"/>
      <c r="B68" s="37"/>
      <c r="C68" s="38"/>
      <c r="D68" s="38"/>
      <c r="E68" s="38"/>
      <c r="F68" s="38"/>
      <c r="G68" s="38"/>
      <c r="H68" s="38"/>
      <c r="I68" s="38"/>
      <c r="J68" s="38"/>
      <c r="K68" s="38"/>
      <c r="L68" s="109"/>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38"/>
      <c r="J69" s="38"/>
      <c r="K69" s="38"/>
      <c r="L69" s="109"/>
      <c r="S69" s="36"/>
      <c r="T69" s="36"/>
      <c r="U69" s="36"/>
      <c r="V69" s="36"/>
      <c r="W69" s="36"/>
      <c r="X69" s="36"/>
      <c r="Y69" s="36"/>
      <c r="Z69" s="36"/>
      <c r="AA69" s="36"/>
      <c r="AB69" s="36"/>
      <c r="AC69" s="36"/>
      <c r="AD69" s="36"/>
      <c r="AE69" s="36"/>
    </row>
    <row r="70" spans="1:31" s="2" customFormat="1" ht="16.5" customHeight="1">
      <c r="A70" s="36"/>
      <c r="B70" s="37"/>
      <c r="C70" s="38"/>
      <c r="D70" s="38"/>
      <c r="E70" s="391" t="str">
        <f>E7</f>
        <v>VT Starobělský potok, km 4,220 - 4,270, oprava opevnění</v>
      </c>
      <c r="F70" s="392"/>
      <c r="G70" s="392"/>
      <c r="H70" s="392"/>
      <c r="I70" s="38"/>
      <c r="J70" s="38"/>
      <c r="K70" s="38"/>
      <c r="L70" s="109"/>
      <c r="S70" s="36"/>
      <c r="T70" s="36"/>
      <c r="U70" s="36"/>
      <c r="V70" s="36"/>
      <c r="W70" s="36"/>
      <c r="X70" s="36"/>
      <c r="Y70" s="36"/>
      <c r="Z70" s="36"/>
      <c r="AA70" s="36"/>
      <c r="AB70" s="36"/>
      <c r="AC70" s="36"/>
      <c r="AD70" s="36"/>
      <c r="AE70" s="36"/>
    </row>
    <row r="71" spans="1:31" s="2" customFormat="1" ht="12" customHeight="1">
      <c r="A71" s="36"/>
      <c r="B71" s="37"/>
      <c r="C71" s="31" t="s">
        <v>111</v>
      </c>
      <c r="D71" s="38"/>
      <c r="E71" s="38"/>
      <c r="F71" s="38"/>
      <c r="G71" s="38"/>
      <c r="H71" s="38"/>
      <c r="I71" s="38"/>
      <c r="J71" s="38"/>
      <c r="K71" s="38"/>
      <c r="L71" s="109"/>
      <c r="S71" s="36"/>
      <c r="T71" s="36"/>
      <c r="U71" s="36"/>
      <c r="V71" s="36"/>
      <c r="W71" s="36"/>
      <c r="X71" s="36"/>
      <c r="Y71" s="36"/>
      <c r="Z71" s="36"/>
      <c r="AA71" s="36"/>
      <c r="AB71" s="36"/>
      <c r="AC71" s="36"/>
      <c r="AD71" s="36"/>
      <c r="AE71" s="36"/>
    </row>
    <row r="72" spans="1:31" s="2" customFormat="1" ht="16.5" customHeight="1">
      <c r="A72" s="36"/>
      <c r="B72" s="37"/>
      <c r="C72" s="38"/>
      <c r="D72" s="38"/>
      <c r="E72" s="360" t="str">
        <f>E9</f>
        <v>VON - Vedlejší a ostatní náklady</v>
      </c>
      <c r="F72" s="390"/>
      <c r="G72" s="390"/>
      <c r="H72" s="390"/>
      <c r="I72" s="38"/>
      <c r="J72" s="38"/>
      <c r="K72" s="38"/>
      <c r="L72" s="109"/>
      <c r="S72" s="36"/>
      <c r="T72" s="36"/>
      <c r="U72" s="36"/>
      <c r="V72" s="36"/>
      <c r="W72" s="36"/>
      <c r="X72" s="36"/>
      <c r="Y72" s="36"/>
      <c r="Z72" s="36"/>
      <c r="AA72" s="36"/>
      <c r="AB72" s="36"/>
      <c r="AC72" s="36"/>
      <c r="AD72" s="36"/>
      <c r="AE72" s="36"/>
    </row>
    <row r="73" spans="1:31" s="2" customFormat="1" ht="6.9" customHeight="1">
      <c r="A73" s="36"/>
      <c r="B73" s="37"/>
      <c r="C73" s="38"/>
      <c r="D73" s="38"/>
      <c r="E73" s="38"/>
      <c r="F73" s="38"/>
      <c r="G73" s="38"/>
      <c r="H73" s="38"/>
      <c r="I73" s="38"/>
      <c r="J73" s="38"/>
      <c r="K73" s="38"/>
      <c r="L73" s="109"/>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Stará Bělá</v>
      </c>
      <c r="G74" s="38"/>
      <c r="H74" s="38"/>
      <c r="I74" s="31" t="s">
        <v>23</v>
      </c>
      <c r="J74" s="61" t="str">
        <f>IF(J12="","",J12)</f>
        <v>24. 1. 2022</v>
      </c>
      <c r="K74" s="38"/>
      <c r="L74" s="109"/>
      <c r="S74" s="36"/>
      <c r="T74" s="36"/>
      <c r="U74" s="36"/>
      <c r="V74" s="36"/>
      <c r="W74" s="36"/>
      <c r="X74" s="36"/>
      <c r="Y74" s="36"/>
      <c r="Z74" s="36"/>
      <c r="AA74" s="36"/>
      <c r="AB74" s="36"/>
      <c r="AC74" s="36"/>
      <c r="AD74" s="36"/>
      <c r="AE74" s="36"/>
    </row>
    <row r="75" spans="1:31" s="2" customFormat="1" ht="6.9" customHeight="1">
      <c r="A75" s="36"/>
      <c r="B75" s="37"/>
      <c r="C75" s="38"/>
      <c r="D75" s="38"/>
      <c r="E75" s="38"/>
      <c r="F75" s="38"/>
      <c r="G75" s="38"/>
      <c r="H75" s="38"/>
      <c r="I75" s="38"/>
      <c r="J75" s="38"/>
      <c r="K75" s="38"/>
      <c r="L75" s="109"/>
      <c r="S75" s="36"/>
      <c r="T75" s="36"/>
      <c r="U75" s="36"/>
      <c r="V75" s="36"/>
      <c r="W75" s="36"/>
      <c r="X75" s="36"/>
      <c r="Y75" s="36"/>
      <c r="Z75" s="36"/>
      <c r="AA75" s="36"/>
      <c r="AB75" s="36"/>
      <c r="AC75" s="36"/>
      <c r="AD75" s="36"/>
      <c r="AE75" s="36"/>
    </row>
    <row r="76" spans="1:31" s="2" customFormat="1" ht="25.65" customHeight="1">
      <c r="A76" s="36"/>
      <c r="B76" s="37"/>
      <c r="C76" s="31" t="s">
        <v>25</v>
      </c>
      <c r="D76" s="38"/>
      <c r="E76" s="38"/>
      <c r="F76" s="29" t="str">
        <f>E15</f>
        <v>Povodí Odry, státní podnik</v>
      </c>
      <c r="G76" s="38"/>
      <c r="H76" s="38"/>
      <c r="I76" s="31" t="s">
        <v>33</v>
      </c>
      <c r="J76" s="34" t="str">
        <f>E21</f>
        <v>Ing. Pavel Golík, Ph.D.</v>
      </c>
      <c r="K76" s="38"/>
      <c r="L76" s="109"/>
      <c r="S76" s="36"/>
      <c r="T76" s="36"/>
      <c r="U76" s="36"/>
      <c r="V76" s="36"/>
      <c r="W76" s="36"/>
      <c r="X76" s="36"/>
      <c r="Y76" s="36"/>
      <c r="Z76" s="36"/>
      <c r="AA76" s="36"/>
      <c r="AB76" s="36"/>
      <c r="AC76" s="36"/>
      <c r="AD76" s="36"/>
      <c r="AE76" s="36"/>
    </row>
    <row r="77" spans="1:31" s="2" customFormat="1" ht="15.15" customHeight="1">
      <c r="A77" s="36"/>
      <c r="B77" s="37"/>
      <c r="C77" s="31" t="s">
        <v>31</v>
      </c>
      <c r="D77" s="38"/>
      <c r="E77" s="38"/>
      <c r="F77" s="29" t="str">
        <f>IF(E18="","",E18)</f>
        <v>Vyplň údaj</v>
      </c>
      <c r="G77" s="38"/>
      <c r="H77" s="38"/>
      <c r="I77" s="31" t="s">
        <v>38</v>
      </c>
      <c r="J77" s="34" t="str">
        <f>E24</f>
        <v xml:space="preserve"> </v>
      </c>
      <c r="K77" s="38"/>
      <c r="L77" s="109"/>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38"/>
      <c r="J78" s="38"/>
      <c r="K78" s="38"/>
      <c r="L78" s="109"/>
      <c r="S78" s="36"/>
      <c r="T78" s="36"/>
      <c r="U78" s="36"/>
      <c r="V78" s="36"/>
      <c r="W78" s="36"/>
      <c r="X78" s="36"/>
      <c r="Y78" s="36"/>
      <c r="Z78" s="36"/>
      <c r="AA78" s="36"/>
      <c r="AB78" s="36"/>
      <c r="AC78" s="36"/>
      <c r="AD78" s="36"/>
      <c r="AE78" s="36"/>
    </row>
    <row r="79" spans="1:31" s="11" customFormat="1" ht="29.25" customHeight="1">
      <c r="A79" s="150"/>
      <c r="B79" s="151"/>
      <c r="C79" s="152" t="s">
        <v>223</v>
      </c>
      <c r="D79" s="153" t="s">
        <v>61</v>
      </c>
      <c r="E79" s="153" t="s">
        <v>57</v>
      </c>
      <c r="F79" s="153" t="s">
        <v>58</v>
      </c>
      <c r="G79" s="153" t="s">
        <v>224</v>
      </c>
      <c r="H79" s="153" t="s">
        <v>225</v>
      </c>
      <c r="I79" s="153" t="s">
        <v>226</v>
      </c>
      <c r="J79" s="153" t="s">
        <v>207</v>
      </c>
      <c r="K79" s="154" t="s">
        <v>227</v>
      </c>
      <c r="L79" s="155"/>
      <c r="M79" s="70" t="s">
        <v>19</v>
      </c>
      <c r="N79" s="71" t="s">
        <v>46</v>
      </c>
      <c r="O79" s="71" t="s">
        <v>228</v>
      </c>
      <c r="P79" s="71" t="s">
        <v>229</v>
      </c>
      <c r="Q79" s="71" t="s">
        <v>230</v>
      </c>
      <c r="R79" s="71" t="s">
        <v>231</v>
      </c>
      <c r="S79" s="71" t="s">
        <v>232</v>
      </c>
      <c r="T79" s="72" t="s">
        <v>233</v>
      </c>
      <c r="U79" s="150"/>
      <c r="V79" s="150"/>
      <c r="W79" s="150"/>
      <c r="X79" s="150"/>
      <c r="Y79" s="150"/>
      <c r="Z79" s="150"/>
      <c r="AA79" s="150"/>
      <c r="AB79" s="150"/>
      <c r="AC79" s="150"/>
      <c r="AD79" s="150"/>
      <c r="AE79" s="150"/>
    </row>
    <row r="80" spans="1:63" s="2" customFormat="1" ht="22.95" customHeight="1">
      <c r="A80" s="36"/>
      <c r="B80" s="37"/>
      <c r="C80" s="77" t="s">
        <v>234</v>
      </c>
      <c r="D80" s="38"/>
      <c r="E80" s="38"/>
      <c r="F80" s="38"/>
      <c r="G80" s="38"/>
      <c r="H80" s="38"/>
      <c r="I80" s="38"/>
      <c r="J80" s="156">
        <f>BK80</f>
        <v>0</v>
      </c>
      <c r="K80" s="38"/>
      <c r="L80" s="41"/>
      <c r="M80" s="73"/>
      <c r="N80" s="157"/>
      <c r="O80" s="74"/>
      <c r="P80" s="158">
        <f>P81</f>
        <v>0</v>
      </c>
      <c r="Q80" s="74"/>
      <c r="R80" s="158">
        <f>R81</f>
        <v>0</v>
      </c>
      <c r="S80" s="74"/>
      <c r="T80" s="159">
        <f>T81</f>
        <v>0</v>
      </c>
      <c r="U80" s="36"/>
      <c r="V80" s="36"/>
      <c r="W80" s="36"/>
      <c r="X80" s="36"/>
      <c r="Y80" s="36"/>
      <c r="Z80" s="36"/>
      <c r="AA80" s="36"/>
      <c r="AB80" s="36"/>
      <c r="AC80" s="36"/>
      <c r="AD80" s="36"/>
      <c r="AE80" s="36"/>
      <c r="AT80" s="19" t="s">
        <v>75</v>
      </c>
      <c r="AU80" s="19" t="s">
        <v>208</v>
      </c>
      <c r="BK80" s="160">
        <f>BK81</f>
        <v>0</v>
      </c>
    </row>
    <row r="81" spans="2:63" s="12" customFormat="1" ht="25.95" customHeight="1">
      <c r="B81" s="161"/>
      <c r="C81" s="162"/>
      <c r="D81" s="163" t="s">
        <v>75</v>
      </c>
      <c r="E81" s="164" t="s">
        <v>87</v>
      </c>
      <c r="F81" s="164" t="s">
        <v>88</v>
      </c>
      <c r="G81" s="162"/>
      <c r="H81" s="162"/>
      <c r="I81" s="165"/>
      <c r="J81" s="166">
        <f>BK81</f>
        <v>0</v>
      </c>
      <c r="K81" s="162"/>
      <c r="L81" s="167"/>
      <c r="M81" s="168"/>
      <c r="N81" s="169"/>
      <c r="O81" s="169"/>
      <c r="P81" s="170">
        <f>SUM(P82:P133)</f>
        <v>0</v>
      </c>
      <c r="Q81" s="169"/>
      <c r="R81" s="170">
        <f>SUM(R82:R133)</f>
        <v>0</v>
      </c>
      <c r="S81" s="169"/>
      <c r="T81" s="171">
        <f>SUM(T82:T133)</f>
        <v>0</v>
      </c>
      <c r="AR81" s="172" t="s">
        <v>178</v>
      </c>
      <c r="AT81" s="173" t="s">
        <v>75</v>
      </c>
      <c r="AU81" s="173" t="s">
        <v>76</v>
      </c>
      <c r="AY81" s="172" t="s">
        <v>237</v>
      </c>
      <c r="BK81" s="174">
        <f>SUM(BK82:BK133)</f>
        <v>0</v>
      </c>
    </row>
    <row r="82" spans="1:65" s="2" customFormat="1" ht="16.5" customHeight="1">
      <c r="A82" s="36"/>
      <c r="B82" s="37"/>
      <c r="C82" s="177" t="s">
        <v>84</v>
      </c>
      <c r="D82" s="177" t="s">
        <v>239</v>
      </c>
      <c r="E82" s="178" t="s">
        <v>1300</v>
      </c>
      <c r="F82" s="179" t="s">
        <v>1301</v>
      </c>
      <c r="G82" s="180" t="s">
        <v>1253</v>
      </c>
      <c r="H82" s="181">
        <v>1</v>
      </c>
      <c r="I82" s="182"/>
      <c r="J82" s="183">
        <f>ROUND(I82*H82,2)</f>
        <v>0</v>
      </c>
      <c r="K82" s="179" t="s">
        <v>19</v>
      </c>
      <c r="L82" s="41"/>
      <c r="M82" s="184" t="s">
        <v>19</v>
      </c>
      <c r="N82" s="185" t="s">
        <v>47</v>
      </c>
      <c r="O82" s="66"/>
      <c r="P82" s="186">
        <f>O82*H82</f>
        <v>0</v>
      </c>
      <c r="Q82" s="186">
        <v>0</v>
      </c>
      <c r="R82" s="186">
        <f>Q82*H82</f>
        <v>0</v>
      </c>
      <c r="S82" s="186">
        <v>0</v>
      </c>
      <c r="T82" s="187">
        <f>S82*H82</f>
        <v>0</v>
      </c>
      <c r="U82" s="36"/>
      <c r="V82" s="36"/>
      <c r="W82" s="36"/>
      <c r="X82" s="36"/>
      <c r="Y82" s="36"/>
      <c r="Z82" s="36"/>
      <c r="AA82" s="36"/>
      <c r="AB82" s="36"/>
      <c r="AC82" s="36"/>
      <c r="AD82" s="36"/>
      <c r="AE82" s="36"/>
      <c r="AR82" s="188" t="s">
        <v>1302</v>
      </c>
      <c r="AT82" s="188" t="s">
        <v>239</v>
      </c>
      <c r="AU82" s="188" t="s">
        <v>84</v>
      </c>
      <c r="AY82" s="19" t="s">
        <v>237</v>
      </c>
      <c r="BE82" s="189">
        <f>IF(N82="základní",J82,0)</f>
        <v>0</v>
      </c>
      <c r="BF82" s="189">
        <f>IF(N82="snížená",J82,0)</f>
        <v>0</v>
      </c>
      <c r="BG82" s="189">
        <f>IF(N82="zákl. přenesená",J82,0)</f>
        <v>0</v>
      </c>
      <c r="BH82" s="189">
        <f>IF(N82="sníž. přenesená",J82,0)</f>
        <v>0</v>
      </c>
      <c r="BI82" s="189">
        <f>IF(N82="nulová",J82,0)</f>
        <v>0</v>
      </c>
      <c r="BJ82" s="19" t="s">
        <v>84</v>
      </c>
      <c r="BK82" s="189">
        <f>ROUND(I82*H82,2)</f>
        <v>0</v>
      </c>
      <c r="BL82" s="19" t="s">
        <v>1302</v>
      </c>
      <c r="BM82" s="188" t="s">
        <v>1303</v>
      </c>
    </row>
    <row r="83" spans="1:47" s="2" customFormat="1" ht="28.8">
      <c r="A83" s="36"/>
      <c r="B83" s="37"/>
      <c r="C83" s="38"/>
      <c r="D83" s="190" t="s">
        <v>244</v>
      </c>
      <c r="E83" s="38"/>
      <c r="F83" s="191" t="s">
        <v>1304</v>
      </c>
      <c r="G83" s="38"/>
      <c r="H83" s="38"/>
      <c r="I83" s="192"/>
      <c r="J83" s="38"/>
      <c r="K83" s="38"/>
      <c r="L83" s="41"/>
      <c r="M83" s="193"/>
      <c r="N83" s="194"/>
      <c r="O83" s="66"/>
      <c r="P83" s="66"/>
      <c r="Q83" s="66"/>
      <c r="R83" s="66"/>
      <c r="S83" s="66"/>
      <c r="T83" s="67"/>
      <c r="U83" s="36"/>
      <c r="V83" s="36"/>
      <c r="W83" s="36"/>
      <c r="X83" s="36"/>
      <c r="Y83" s="36"/>
      <c r="Z83" s="36"/>
      <c r="AA83" s="36"/>
      <c r="AB83" s="36"/>
      <c r="AC83" s="36"/>
      <c r="AD83" s="36"/>
      <c r="AE83" s="36"/>
      <c r="AT83" s="19" t="s">
        <v>244</v>
      </c>
      <c r="AU83" s="19" t="s">
        <v>84</v>
      </c>
    </row>
    <row r="84" spans="1:65" s="2" customFormat="1" ht="16.5" customHeight="1">
      <c r="A84" s="36"/>
      <c r="B84" s="37"/>
      <c r="C84" s="177" t="s">
        <v>86</v>
      </c>
      <c r="D84" s="177" t="s">
        <v>239</v>
      </c>
      <c r="E84" s="178" t="s">
        <v>1305</v>
      </c>
      <c r="F84" s="179" t="s">
        <v>1306</v>
      </c>
      <c r="G84" s="180" t="s">
        <v>124</v>
      </c>
      <c r="H84" s="181">
        <v>85</v>
      </c>
      <c r="I84" s="182"/>
      <c r="J84" s="183">
        <f>ROUND(I84*H84,2)</f>
        <v>0</v>
      </c>
      <c r="K84" s="179" t="s">
        <v>19</v>
      </c>
      <c r="L84" s="41"/>
      <c r="M84" s="184" t="s">
        <v>19</v>
      </c>
      <c r="N84" s="185" t="s">
        <v>47</v>
      </c>
      <c r="O84" s="66"/>
      <c r="P84" s="186">
        <f>O84*H84</f>
        <v>0</v>
      </c>
      <c r="Q84" s="186">
        <v>0</v>
      </c>
      <c r="R84" s="186">
        <f>Q84*H84</f>
        <v>0</v>
      </c>
      <c r="S84" s="186">
        <v>0</v>
      </c>
      <c r="T84" s="187">
        <f>S84*H84</f>
        <v>0</v>
      </c>
      <c r="U84" s="36"/>
      <c r="V84" s="36"/>
      <c r="W84" s="36"/>
      <c r="X84" s="36"/>
      <c r="Y84" s="36"/>
      <c r="Z84" s="36"/>
      <c r="AA84" s="36"/>
      <c r="AB84" s="36"/>
      <c r="AC84" s="36"/>
      <c r="AD84" s="36"/>
      <c r="AE84" s="36"/>
      <c r="AR84" s="188" t="s">
        <v>1302</v>
      </c>
      <c r="AT84" s="188" t="s">
        <v>239</v>
      </c>
      <c r="AU84" s="188" t="s">
        <v>84</v>
      </c>
      <c r="AY84" s="19" t="s">
        <v>237</v>
      </c>
      <c r="BE84" s="189">
        <f>IF(N84="základní",J84,0)</f>
        <v>0</v>
      </c>
      <c r="BF84" s="189">
        <f>IF(N84="snížená",J84,0)</f>
        <v>0</v>
      </c>
      <c r="BG84" s="189">
        <f>IF(N84="zákl. přenesená",J84,0)</f>
        <v>0</v>
      </c>
      <c r="BH84" s="189">
        <f>IF(N84="sníž. přenesená",J84,0)</f>
        <v>0</v>
      </c>
      <c r="BI84" s="189">
        <f>IF(N84="nulová",J84,0)</f>
        <v>0</v>
      </c>
      <c r="BJ84" s="19" t="s">
        <v>84</v>
      </c>
      <c r="BK84" s="189">
        <f>ROUND(I84*H84,2)</f>
        <v>0</v>
      </c>
      <c r="BL84" s="19" t="s">
        <v>1302</v>
      </c>
      <c r="BM84" s="188" t="s">
        <v>1307</v>
      </c>
    </row>
    <row r="85" spans="1:47" s="2" customFormat="1" ht="12">
      <c r="A85" s="36"/>
      <c r="B85" s="37"/>
      <c r="C85" s="38"/>
      <c r="D85" s="190" t="s">
        <v>244</v>
      </c>
      <c r="E85" s="38"/>
      <c r="F85" s="191" t="s">
        <v>1306</v>
      </c>
      <c r="G85" s="38"/>
      <c r="H85" s="38"/>
      <c r="I85" s="192"/>
      <c r="J85" s="38"/>
      <c r="K85" s="38"/>
      <c r="L85" s="41"/>
      <c r="M85" s="193"/>
      <c r="N85" s="194"/>
      <c r="O85" s="66"/>
      <c r="P85" s="66"/>
      <c r="Q85" s="66"/>
      <c r="R85" s="66"/>
      <c r="S85" s="66"/>
      <c r="T85" s="67"/>
      <c r="U85" s="36"/>
      <c r="V85" s="36"/>
      <c r="W85" s="36"/>
      <c r="X85" s="36"/>
      <c r="Y85" s="36"/>
      <c r="Z85" s="36"/>
      <c r="AA85" s="36"/>
      <c r="AB85" s="36"/>
      <c r="AC85" s="36"/>
      <c r="AD85" s="36"/>
      <c r="AE85" s="36"/>
      <c r="AT85" s="19" t="s">
        <v>244</v>
      </c>
      <c r="AU85" s="19" t="s">
        <v>84</v>
      </c>
    </row>
    <row r="86" spans="1:65" s="2" customFormat="1" ht="24.15" customHeight="1">
      <c r="A86" s="36"/>
      <c r="B86" s="37"/>
      <c r="C86" s="177" t="s">
        <v>105</v>
      </c>
      <c r="D86" s="177" t="s">
        <v>239</v>
      </c>
      <c r="E86" s="178" t="s">
        <v>1308</v>
      </c>
      <c r="F86" s="179" t="s">
        <v>1309</v>
      </c>
      <c r="G86" s="180" t="s">
        <v>1253</v>
      </c>
      <c r="H86" s="181">
        <v>1</v>
      </c>
      <c r="I86" s="182"/>
      <c r="J86" s="183">
        <f>ROUND(I86*H86,2)</f>
        <v>0</v>
      </c>
      <c r="K86" s="179" t="s">
        <v>19</v>
      </c>
      <c r="L86" s="41"/>
      <c r="M86" s="184" t="s">
        <v>19</v>
      </c>
      <c r="N86" s="185" t="s">
        <v>47</v>
      </c>
      <c r="O86" s="66"/>
      <c r="P86" s="186">
        <f>O86*H86</f>
        <v>0</v>
      </c>
      <c r="Q86" s="186">
        <v>0</v>
      </c>
      <c r="R86" s="186">
        <f>Q86*H86</f>
        <v>0</v>
      </c>
      <c r="S86" s="186">
        <v>0</v>
      </c>
      <c r="T86" s="187">
        <f>S86*H86</f>
        <v>0</v>
      </c>
      <c r="U86" s="36"/>
      <c r="V86" s="36"/>
      <c r="W86" s="36"/>
      <c r="X86" s="36"/>
      <c r="Y86" s="36"/>
      <c r="Z86" s="36"/>
      <c r="AA86" s="36"/>
      <c r="AB86" s="36"/>
      <c r="AC86" s="36"/>
      <c r="AD86" s="36"/>
      <c r="AE86" s="36"/>
      <c r="AR86" s="188" t="s">
        <v>1302</v>
      </c>
      <c r="AT86" s="188" t="s">
        <v>239</v>
      </c>
      <c r="AU86" s="188" t="s">
        <v>84</v>
      </c>
      <c r="AY86" s="19" t="s">
        <v>237</v>
      </c>
      <c r="BE86" s="189">
        <f>IF(N86="základní",J86,0)</f>
        <v>0</v>
      </c>
      <c r="BF86" s="189">
        <f>IF(N86="snížená",J86,0)</f>
        <v>0</v>
      </c>
      <c r="BG86" s="189">
        <f>IF(N86="zákl. přenesená",J86,0)</f>
        <v>0</v>
      </c>
      <c r="BH86" s="189">
        <f>IF(N86="sníž. přenesená",J86,0)</f>
        <v>0</v>
      </c>
      <c r="BI86" s="189">
        <f>IF(N86="nulová",J86,0)</f>
        <v>0</v>
      </c>
      <c r="BJ86" s="19" t="s">
        <v>84</v>
      </c>
      <c r="BK86" s="189">
        <f>ROUND(I86*H86,2)</f>
        <v>0</v>
      </c>
      <c r="BL86" s="19" t="s">
        <v>1302</v>
      </c>
      <c r="BM86" s="188" t="s">
        <v>1310</v>
      </c>
    </row>
    <row r="87" spans="1:47" s="2" customFormat="1" ht="19.2">
      <c r="A87" s="36"/>
      <c r="B87" s="37"/>
      <c r="C87" s="38"/>
      <c r="D87" s="190" t="s">
        <v>244</v>
      </c>
      <c r="E87" s="38"/>
      <c r="F87" s="191" t="s">
        <v>1311</v>
      </c>
      <c r="G87" s="38"/>
      <c r="H87" s="38"/>
      <c r="I87" s="192"/>
      <c r="J87" s="38"/>
      <c r="K87" s="38"/>
      <c r="L87" s="41"/>
      <c r="M87" s="193"/>
      <c r="N87" s="194"/>
      <c r="O87" s="66"/>
      <c r="P87" s="66"/>
      <c r="Q87" s="66"/>
      <c r="R87" s="66"/>
      <c r="S87" s="66"/>
      <c r="T87" s="67"/>
      <c r="U87" s="36"/>
      <c r="V87" s="36"/>
      <c r="W87" s="36"/>
      <c r="X87" s="36"/>
      <c r="Y87" s="36"/>
      <c r="Z87" s="36"/>
      <c r="AA87" s="36"/>
      <c r="AB87" s="36"/>
      <c r="AC87" s="36"/>
      <c r="AD87" s="36"/>
      <c r="AE87" s="36"/>
      <c r="AT87" s="19" t="s">
        <v>244</v>
      </c>
      <c r="AU87" s="19" t="s">
        <v>84</v>
      </c>
    </row>
    <row r="88" spans="1:65" s="2" customFormat="1" ht="21.75" customHeight="1">
      <c r="A88" s="36"/>
      <c r="B88" s="37"/>
      <c r="C88" s="177" t="s">
        <v>173</v>
      </c>
      <c r="D88" s="177" t="s">
        <v>239</v>
      </c>
      <c r="E88" s="178" t="s">
        <v>1312</v>
      </c>
      <c r="F88" s="179" t="s">
        <v>1313</v>
      </c>
      <c r="G88" s="180" t="s">
        <v>1253</v>
      </c>
      <c r="H88" s="181">
        <v>1</v>
      </c>
      <c r="I88" s="182"/>
      <c r="J88" s="183">
        <f>ROUND(I88*H88,2)</f>
        <v>0</v>
      </c>
      <c r="K88" s="179" t="s">
        <v>19</v>
      </c>
      <c r="L88" s="41"/>
      <c r="M88" s="184" t="s">
        <v>19</v>
      </c>
      <c r="N88" s="185" t="s">
        <v>47</v>
      </c>
      <c r="O88" s="66"/>
      <c r="P88" s="186">
        <f>O88*H88</f>
        <v>0</v>
      </c>
      <c r="Q88" s="186">
        <v>0</v>
      </c>
      <c r="R88" s="186">
        <f>Q88*H88</f>
        <v>0</v>
      </c>
      <c r="S88" s="186">
        <v>0</v>
      </c>
      <c r="T88" s="187">
        <f>S88*H88</f>
        <v>0</v>
      </c>
      <c r="U88" s="36"/>
      <c r="V88" s="36"/>
      <c r="W88" s="36"/>
      <c r="X88" s="36"/>
      <c r="Y88" s="36"/>
      <c r="Z88" s="36"/>
      <c r="AA88" s="36"/>
      <c r="AB88" s="36"/>
      <c r="AC88" s="36"/>
      <c r="AD88" s="36"/>
      <c r="AE88" s="36"/>
      <c r="AR88" s="188" t="s">
        <v>1302</v>
      </c>
      <c r="AT88" s="188" t="s">
        <v>239</v>
      </c>
      <c r="AU88" s="188" t="s">
        <v>84</v>
      </c>
      <c r="AY88" s="19" t="s">
        <v>237</v>
      </c>
      <c r="BE88" s="189">
        <f>IF(N88="základní",J88,0)</f>
        <v>0</v>
      </c>
      <c r="BF88" s="189">
        <f>IF(N88="snížená",J88,0)</f>
        <v>0</v>
      </c>
      <c r="BG88" s="189">
        <f>IF(N88="zákl. přenesená",J88,0)</f>
        <v>0</v>
      </c>
      <c r="BH88" s="189">
        <f>IF(N88="sníž. přenesená",J88,0)</f>
        <v>0</v>
      </c>
      <c r="BI88" s="189">
        <f>IF(N88="nulová",J88,0)</f>
        <v>0</v>
      </c>
      <c r="BJ88" s="19" t="s">
        <v>84</v>
      </c>
      <c r="BK88" s="189">
        <f>ROUND(I88*H88,2)</f>
        <v>0</v>
      </c>
      <c r="BL88" s="19" t="s">
        <v>1302</v>
      </c>
      <c r="BM88" s="188" t="s">
        <v>1314</v>
      </c>
    </row>
    <row r="89" spans="1:47" s="2" customFormat="1" ht="12">
      <c r="A89" s="36"/>
      <c r="B89" s="37"/>
      <c r="C89" s="38"/>
      <c r="D89" s="190" t="s">
        <v>244</v>
      </c>
      <c r="E89" s="38"/>
      <c r="F89" s="191" t="s">
        <v>1313</v>
      </c>
      <c r="G89" s="38"/>
      <c r="H89" s="38"/>
      <c r="I89" s="192"/>
      <c r="J89" s="38"/>
      <c r="K89" s="38"/>
      <c r="L89" s="41"/>
      <c r="M89" s="193"/>
      <c r="N89" s="194"/>
      <c r="O89" s="66"/>
      <c r="P89" s="66"/>
      <c r="Q89" s="66"/>
      <c r="R89" s="66"/>
      <c r="S89" s="66"/>
      <c r="T89" s="67"/>
      <c r="U89" s="36"/>
      <c r="V89" s="36"/>
      <c r="W89" s="36"/>
      <c r="X89" s="36"/>
      <c r="Y89" s="36"/>
      <c r="Z89" s="36"/>
      <c r="AA89" s="36"/>
      <c r="AB89" s="36"/>
      <c r="AC89" s="36"/>
      <c r="AD89" s="36"/>
      <c r="AE89" s="36"/>
      <c r="AT89" s="19" t="s">
        <v>244</v>
      </c>
      <c r="AU89" s="19" t="s">
        <v>84</v>
      </c>
    </row>
    <row r="90" spans="1:65" s="2" customFormat="1" ht="24.15" customHeight="1">
      <c r="A90" s="36"/>
      <c r="B90" s="37"/>
      <c r="C90" s="177" t="s">
        <v>178</v>
      </c>
      <c r="D90" s="177" t="s">
        <v>239</v>
      </c>
      <c r="E90" s="178" t="s">
        <v>1315</v>
      </c>
      <c r="F90" s="179" t="s">
        <v>1316</v>
      </c>
      <c r="G90" s="180" t="s">
        <v>1253</v>
      </c>
      <c r="H90" s="181">
        <v>1</v>
      </c>
      <c r="I90" s="182"/>
      <c r="J90" s="183">
        <f>ROUND(I90*H90,2)</f>
        <v>0</v>
      </c>
      <c r="K90" s="179" t="s">
        <v>19</v>
      </c>
      <c r="L90" s="41"/>
      <c r="M90" s="184" t="s">
        <v>19</v>
      </c>
      <c r="N90" s="185" t="s">
        <v>47</v>
      </c>
      <c r="O90" s="66"/>
      <c r="P90" s="186">
        <f>O90*H90</f>
        <v>0</v>
      </c>
      <c r="Q90" s="186">
        <v>0</v>
      </c>
      <c r="R90" s="186">
        <f>Q90*H90</f>
        <v>0</v>
      </c>
      <c r="S90" s="186">
        <v>0</v>
      </c>
      <c r="T90" s="187">
        <f>S90*H90</f>
        <v>0</v>
      </c>
      <c r="U90" s="36"/>
      <c r="V90" s="36"/>
      <c r="W90" s="36"/>
      <c r="X90" s="36"/>
      <c r="Y90" s="36"/>
      <c r="Z90" s="36"/>
      <c r="AA90" s="36"/>
      <c r="AB90" s="36"/>
      <c r="AC90" s="36"/>
      <c r="AD90" s="36"/>
      <c r="AE90" s="36"/>
      <c r="AR90" s="188" t="s">
        <v>1302</v>
      </c>
      <c r="AT90" s="188" t="s">
        <v>239</v>
      </c>
      <c r="AU90" s="188" t="s">
        <v>84</v>
      </c>
      <c r="AY90" s="19" t="s">
        <v>237</v>
      </c>
      <c r="BE90" s="189">
        <f>IF(N90="základní",J90,0)</f>
        <v>0</v>
      </c>
      <c r="BF90" s="189">
        <f>IF(N90="snížená",J90,0)</f>
        <v>0</v>
      </c>
      <c r="BG90" s="189">
        <f>IF(N90="zákl. přenesená",J90,0)</f>
        <v>0</v>
      </c>
      <c r="BH90" s="189">
        <f>IF(N90="sníž. přenesená",J90,0)</f>
        <v>0</v>
      </c>
      <c r="BI90" s="189">
        <f>IF(N90="nulová",J90,0)</f>
        <v>0</v>
      </c>
      <c r="BJ90" s="19" t="s">
        <v>84</v>
      </c>
      <c r="BK90" s="189">
        <f>ROUND(I90*H90,2)</f>
        <v>0</v>
      </c>
      <c r="BL90" s="19" t="s">
        <v>1302</v>
      </c>
      <c r="BM90" s="188" t="s">
        <v>1317</v>
      </c>
    </row>
    <row r="91" spans="1:47" s="2" customFormat="1" ht="28.8">
      <c r="A91" s="36"/>
      <c r="B91" s="37"/>
      <c r="C91" s="38"/>
      <c r="D91" s="190" t="s">
        <v>244</v>
      </c>
      <c r="E91" s="38"/>
      <c r="F91" s="191" t="s">
        <v>1318</v>
      </c>
      <c r="G91" s="38"/>
      <c r="H91" s="38"/>
      <c r="I91" s="192"/>
      <c r="J91" s="38"/>
      <c r="K91" s="38"/>
      <c r="L91" s="41"/>
      <c r="M91" s="193"/>
      <c r="N91" s="194"/>
      <c r="O91" s="66"/>
      <c r="P91" s="66"/>
      <c r="Q91" s="66"/>
      <c r="R91" s="66"/>
      <c r="S91" s="66"/>
      <c r="T91" s="67"/>
      <c r="U91" s="36"/>
      <c r="V91" s="36"/>
      <c r="W91" s="36"/>
      <c r="X91" s="36"/>
      <c r="Y91" s="36"/>
      <c r="Z91" s="36"/>
      <c r="AA91" s="36"/>
      <c r="AB91" s="36"/>
      <c r="AC91" s="36"/>
      <c r="AD91" s="36"/>
      <c r="AE91" s="36"/>
      <c r="AT91" s="19" t="s">
        <v>244</v>
      </c>
      <c r="AU91" s="19" t="s">
        <v>84</v>
      </c>
    </row>
    <row r="92" spans="1:65" s="2" customFormat="1" ht="24.15" customHeight="1">
      <c r="A92" s="36"/>
      <c r="B92" s="37"/>
      <c r="C92" s="177" t="s">
        <v>277</v>
      </c>
      <c r="D92" s="177" t="s">
        <v>239</v>
      </c>
      <c r="E92" s="178" t="s">
        <v>1319</v>
      </c>
      <c r="F92" s="179" t="s">
        <v>1320</v>
      </c>
      <c r="G92" s="180" t="s">
        <v>1253</v>
      </c>
      <c r="H92" s="181">
        <v>1</v>
      </c>
      <c r="I92" s="182"/>
      <c r="J92" s="183">
        <f>ROUND(I92*H92,2)</f>
        <v>0</v>
      </c>
      <c r="K92" s="179" t="s">
        <v>19</v>
      </c>
      <c r="L92" s="41"/>
      <c r="M92" s="184" t="s">
        <v>19</v>
      </c>
      <c r="N92" s="185" t="s">
        <v>47</v>
      </c>
      <c r="O92" s="66"/>
      <c r="P92" s="186">
        <f>O92*H92</f>
        <v>0</v>
      </c>
      <c r="Q92" s="186">
        <v>0</v>
      </c>
      <c r="R92" s="186">
        <f>Q92*H92</f>
        <v>0</v>
      </c>
      <c r="S92" s="186">
        <v>0</v>
      </c>
      <c r="T92" s="187">
        <f>S92*H92</f>
        <v>0</v>
      </c>
      <c r="U92" s="36"/>
      <c r="V92" s="36"/>
      <c r="W92" s="36"/>
      <c r="X92" s="36"/>
      <c r="Y92" s="36"/>
      <c r="Z92" s="36"/>
      <c r="AA92" s="36"/>
      <c r="AB92" s="36"/>
      <c r="AC92" s="36"/>
      <c r="AD92" s="36"/>
      <c r="AE92" s="36"/>
      <c r="AR92" s="188" t="s">
        <v>1302</v>
      </c>
      <c r="AT92" s="188" t="s">
        <v>239</v>
      </c>
      <c r="AU92" s="188" t="s">
        <v>84</v>
      </c>
      <c r="AY92" s="19" t="s">
        <v>237</v>
      </c>
      <c r="BE92" s="189">
        <f>IF(N92="základní",J92,0)</f>
        <v>0</v>
      </c>
      <c r="BF92" s="189">
        <f>IF(N92="snížená",J92,0)</f>
        <v>0</v>
      </c>
      <c r="BG92" s="189">
        <f>IF(N92="zákl. přenesená",J92,0)</f>
        <v>0</v>
      </c>
      <c r="BH92" s="189">
        <f>IF(N92="sníž. přenesená",J92,0)</f>
        <v>0</v>
      </c>
      <c r="BI92" s="189">
        <f>IF(N92="nulová",J92,0)</f>
        <v>0</v>
      </c>
      <c r="BJ92" s="19" t="s">
        <v>84</v>
      </c>
      <c r="BK92" s="189">
        <f>ROUND(I92*H92,2)</f>
        <v>0</v>
      </c>
      <c r="BL92" s="19" t="s">
        <v>1302</v>
      </c>
      <c r="BM92" s="188" t="s">
        <v>1321</v>
      </c>
    </row>
    <row r="93" spans="1:47" s="2" customFormat="1" ht="12">
      <c r="A93" s="36"/>
      <c r="B93" s="37"/>
      <c r="C93" s="38"/>
      <c r="D93" s="190" t="s">
        <v>244</v>
      </c>
      <c r="E93" s="38"/>
      <c r="F93" s="191" t="s">
        <v>1320</v>
      </c>
      <c r="G93" s="38"/>
      <c r="H93" s="38"/>
      <c r="I93" s="192"/>
      <c r="J93" s="38"/>
      <c r="K93" s="38"/>
      <c r="L93" s="41"/>
      <c r="M93" s="193"/>
      <c r="N93" s="194"/>
      <c r="O93" s="66"/>
      <c r="P93" s="66"/>
      <c r="Q93" s="66"/>
      <c r="R93" s="66"/>
      <c r="S93" s="66"/>
      <c r="T93" s="67"/>
      <c r="U93" s="36"/>
      <c r="V93" s="36"/>
      <c r="W93" s="36"/>
      <c r="X93" s="36"/>
      <c r="Y93" s="36"/>
      <c r="Z93" s="36"/>
      <c r="AA93" s="36"/>
      <c r="AB93" s="36"/>
      <c r="AC93" s="36"/>
      <c r="AD93" s="36"/>
      <c r="AE93" s="36"/>
      <c r="AT93" s="19" t="s">
        <v>244</v>
      </c>
      <c r="AU93" s="19" t="s">
        <v>84</v>
      </c>
    </row>
    <row r="94" spans="1:65" s="2" customFormat="1" ht="16.5" customHeight="1">
      <c r="A94" s="36"/>
      <c r="B94" s="37"/>
      <c r="C94" s="177" t="s">
        <v>283</v>
      </c>
      <c r="D94" s="177" t="s">
        <v>239</v>
      </c>
      <c r="E94" s="178" t="s">
        <v>1322</v>
      </c>
      <c r="F94" s="179" t="s">
        <v>1323</v>
      </c>
      <c r="G94" s="180" t="s">
        <v>1253</v>
      </c>
      <c r="H94" s="181">
        <v>1</v>
      </c>
      <c r="I94" s="182"/>
      <c r="J94" s="183">
        <f>ROUND(I94*H94,2)</f>
        <v>0</v>
      </c>
      <c r="K94" s="179" t="s">
        <v>19</v>
      </c>
      <c r="L94" s="41"/>
      <c r="M94" s="184" t="s">
        <v>19</v>
      </c>
      <c r="N94" s="185" t="s">
        <v>47</v>
      </c>
      <c r="O94" s="66"/>
      <c r="P94" s="186">
        <f>O94*H94</f>
        <v>0</v>
      </c>
      <c r="Q94" s="186">
        <v>0</v>
      </c>
      <c r="R94" s="186">
        <f>Q94*H94</f>
        <v>0</v>
      </c>
      <c r="S94" s="186">
        <v>0</v>
      </c>
      <c r="T94" s="187">
        <f>S94*H94</f>
        <v>0</v>
      </c>
      <c r="U94" s="36"/>
      <c r="V94" s="36"/>
      <c r="W94" s="36"/>
      <c r="X94" s="36"/>
      <c r="Y94" s="36"/>
      <c r="Z94" s="36"/>
      <c r="AA94" s="36"/>
      <c r="AB94" s="36"/>
      <c r="AC94" s="36"/>
      <c r="AD94" s="36"/>
      <c r="AE94" s="36"/>
      <c r="AR94" s="188" t="s">
        <v>1302</v>
      </c>
      <c r="AT94" s="188" t="s">
        <v>239</v>
      </c>
      <c r="AU94" s="188" t="s">
        <v>84</v>
      </c>
      <c r="AY94" s="19" t="s">
        <v>237</v>
      </c>
      <c r="BE94" s="189">
        <f>IF(N94="základní",J94,0)</f>
        <v>0</v>
      </c>
      <c r="BF94" s="189">
        <f>IF(N94="snížená",J94,0)</f>
        <v>0</v>
      </c>
      <c r="BG94" s="189">
        <f>IF(N94="zákl. přenesená",J94,0)</f>
        <v>0</v>
      </c>
      <c r="BH94" s="189">
        <f>IF(N94="sníž. přenesená",J94,0)</f>
        <v>0</v>
      </c>
      <c r="BI94" s="189">
        <f>IF(N94="nulová",J94,0)</f>
        <v>0</v>
      </c>
      <c r="BJ94" s="19" t="s">
        <v>84</v>
      </c>
      <c r="BK94" s="189">
        <f>ROUND(I94*H94,2)</f>
        <v>0</v>
      </c>
      <c r="BL94" s="19" t="s">
        <v>1302</v>
      </c>
      <c r="BM94" s="188" t="s">
        <v>1324</v>
      </c>
    </row>
    <row r="95" spans="1:47" s="2" customFormat="1" ht="57.6">
      <c r="A95" s="36"/>
      <c r="B95" s="37"/>
      <c r="C95" s="38"/>
      <c r="D95" s="190" t="s">
        <v>244</v>
      </c>
      <c r="E95" s="38"/>
      <c r="F95" s="191" t="s">
        <v>1325</v>
      </c>
      <c r="G95" s="38"/>
      <c r="H95" s="38"/>
      <c r="I95" s="192"/>
      <c r="J95" s="38"/>
      <c r="K95" s="38"/>
      <c r="L95" s="41"/>
      <c r="M95" s="193"/>
      <c r="N95" s="194"/>
      <c r="O95" s="66"/>
      <c r="P95" s="66"/>
      <c r="Q95" s="66"/>
      <c r="R95" s="66"/>
      <c r="S95" s="66"/>
      <c r="T95" s="67"/>
      <c r="U95" s="36"/>
      <c r="V95" s="36"/>
      <c r="W95" s="36"/>
      <c r="X95" s="36"/>
      <c r="Y95" s="36"/>
      <c r="Z95" s="36"/>
      <c r="AA95" s="36"/>
      <c r="AB95" s="36"/>
      <c r="AC95" s="36"/>
      <c r="AD95" s="36"/>
      <c r="AE95" s="36"/>
      <c r="AT95" s="19" t="s">
        <v>244</v>
      </c>
      <c r="AU95" s="19" t="s">
        <v>84</v>
      </c>
    </row>
    <row r="96" spans="1:65" s="2" customFormat="1" ht="16.5" customHeight="1">
      <c r="A96" s="36"/>
      <c r="B96" s="37"/>
      <c r="C96" s="177" t="s">
        <v>289</v>
      </c>
      <c r="D96" s="177" t="s">
        <v>239</v>
      </c>
      <c r="E96" s="178" t="s">
        <v>1326</v>
      </c>
      <c r="F96" s="179" t="s">
        <v>1327</v>
      </c>
      <c r="G96" s="180" t="s">
        <v>1253</v>
      </c>
      <c r="H96" s="181">
        <v>1</v>
      </c>
      <c r="I96" s="182"/>
      <c r="J96" s="183">
        <f>ROUND(I96*H96,2)</f>
        <v>0</v>
      </c>
      <c r="K96" s="179" t="s">
        <v>19</v>
      </c>
      <c r="L96" s="41"/>
      <c r="M96" s="184" t="s">
        <v>19</v>
      </c>
      <c r="N96" s="185" t="s">
        <v>47</v>
      </c>
      <c r="O96" s="66"/>
      <c r="P96" s="186">
        <f>O96*H96</f>
        <v>0</v>
      </c>
      <c r="Q96" s="186">
        <v>0</v>
      </c>
      <c r="R96" s="186">
        <f>Q96*H96</f>
        <v>0</v>
      </c>
      <c r="S96" s="186">
        <v>0</v>
      </c>
      <c r="T96" s="187">
        <f>S96*H96</f>
        <v>0</v>
      </c>
      <c r="U96" s="36"/>
      <c r="V96" s="36"/>
      <c r="W96" s="36"/>
      <c r="X96" s="36"/>
      <c r="Y96" s="36"/>
      <c r="Z96" s="36"/>
      <c r="AA96" s="36"/>
      <c r="AB96" s="36"/>
      <c r="AC96" s="36"/>
      <c r="AD96" s="36"/>
      <c r="AE96" s="36"/>
      <c r="AR96" s="188" t="s">
        <v>1302</v>
      </c>
      <c r="AT96" s="188" t="s">
        <v>239</v>
      </c>
      <c r="AU96" s="188" t="s">
        <v>84</v>
      </c>
      <c r="AY96" s="19" t="s">
        <v>237</v>
      </c>
      <c r="BE96" s="189">
        <f>IF(N96="základní",J96,0)</f>
        <v>0</v>
      </c>
      <c r="BF96" s="189">
        <f>IF(N96="snížená",J96,0)</f>
        <v>0</v>
      </c>
      <c r="BG96" s="189">
        <f>IF(N96="zákl. přenesená",J96,0)</f>
        <v>0</v>
      </c>
      <c r="BH96" s="189">
        <f>IF(N96="sníž. přenesená",J96,0)</f>
        <v>0</v>
      </c>
      <c r="BI96" s="189">
        <f>IF(N96="nulová",J96,0)</f>
        <v>0</v>
      </c>
      <c r="BJ96" s="19" t="s">
        <v>84</v>
      </c>
      <c r="BK96" s="189">
        <f>ROUND(I96*H96,2)</f>
        <v>0</v>
      </c>
      <c r="BL96" s="19" t="s">
        <v>1302</v>
      </c>
      <c r="BM96" s="188" t="s">
        <v>1328</v>
      </c>
    </row>
    <row r="97" spans="1:47" s="2" customFormat="1" ht="12">
      <c r="A97" s="36"/>
      <c r="B97" s="37"/>
      <c r="C97" s="38"/>
      <c r="D97" s="190" t="s">
        <v>244</v>
      </c>
      <c r="E97" s="38"/>
      <c r="F97" s="191" t="s">
        <v>1327</v>
      </c>
      <c r="G97" s="38"/>
      <c r="H97" s="38"/>
      <c r="I97" s="192"/>
      <c r="J97" s="38"/>
      <c r="K97" s="38"/>
      <c r="L97" s="41"/>
      <c r="M97" s="193"/>
      <c r="N97" s="194"/>
      <c r="O97" s="66"/>
      <c r="P97" s="66"/>
      <c r="Q97" s="66"/>
      <c r="R97" s="66"/>
      <c r="S97" s="66"/>
      <c r="T97" s="67"/>
      <c r="U97" s="36"/>
      <c r="V97" s="36"/>
      <c r="W97" s="36"/>
      <c r="X97" s="36"/>
      <c r="Y97" s="36"/>
      <c r="Z97" s="36"/>
      <c r="AA97" s="36"/>
      <c r="AB97" s="36"/>
      <c r="AC97" s="36"/>
      <c r="AD97" s="36"/>
      <c r="AE97" s="36"/>
      <c r="AT97" s="19" t="s">
        <v>244</v>
      </c>
      <c r="AU97" s="19" t="s">
        <v>84</v>
      </c>
    </row>
    <row r="98" spans="1:65" s="2" customFormat="1" ht="16.5" customHeight="1">
      <c r="A98" s="36"/>
      <c r="B98" s="37"/>
      <c r="C98" s="177" t="s">
        <v>136</v>
      </c>
      <c r="D98" s="177" t="s">
        <v>239</v>
      </c>
      <c r="E98" s="178" t="s">
        <v>1329</v>
      </c>
      <c r="F98" s="179" t="s">
        <v>1330</v>
      </c>
      <c r="G98" s="180" t="s">
        <v>1253</v>
      </c>
      <c r="H98" s="181">
        <v>1</v>
      </c>
      <c r="I98" s="182"/>
      <c r="J98" s="183">
        <f>ROUND(I98*H98,2)</f>
        <v>0</v>
      </c>
      <c r="K98" s="179" t="s">
        <v>19</v>
      </c>
      <c r="L98" s="41"/>
      <c r="M98" s="184" t="s">
        <v>19</v>
      </c>
      <c r="N98" s="185" t="s">
        <v>47</v>
      </c>
      <c r="O98" s="66"/>
      <c r="P98" s="186">
        <f>O98*H98</f>
        <v>0</v>
      </c>
      <c r="Q98" s="186">
        <v>0</v>
      </c>
      <c r="R98" s="186">
        <f>Q98*H98</f>
        <v>0</v>
      </c>
      <c r="S98" s="186">
        <v>0</v>
      </c>
      <c r="T98" s="187">
        <f>S98*H98</f>
        <v>0</v>
      </c>
      <c r="U98" s="36"/>
      <c r="V98" s="36"/>
      <c r="W98" s="36"/>
      <c r="X98" s="36"/>
      <c r="Y98" s="36"/>
      <c r="Z98" s="36"/>
      <c r="AA98" s="36"/>
      <c r="AB98" s="36"/>
      <c r="AC98" s="36"/>
      <c r="AD98" s="36"/>
      <c r="AE98" s="36"/>
      <c r="AR98" s="188" t="s">
        <v>1302</v>
      </c>
      <c r="AT98" s="188" t="s">
        <v>239</v>
      </c>
      <c r="AU98" s="188" t="s">
        <v>84</v>
      </c>
      <c r="AY98" s="19" t="s">
        <v>237</v>
      </c>
      <c r="BE98" s="189">
        <f>IF(N98="základní",J98,0)</f>
        <v>0</v>
      </c>
      <c r="BF98" s="189">
        <f>IF(N98="snížená",J98,0)</f>
        <v>0</v>
      </c>
      <c r="BG98" s="189">
        <f>IF(N98="zákl. přenesená",J98,0)</f>
        <v>0</v>
      </c>
      <c r="BH98" s="189">
        <f>IF(N98="sníž. přenesená",J98,0)</f>
        <v>0</v>
      </c>
      <c r="BI98" s="189">
        <f>IF(N98="nulová",J98,0)</f>
        <v>0</v>
      </c>
      <c r="BJ98" s="19" t="s">
        <v>84</v>
      </c>
      <c r="BK98" s="189">
        <f>ROUND(I98*H98,2)</f>
        <v>0</v>
      </c>
      <c r="BL98" s="19" t="s">
        <v>1302</v>
      </c>
      <c r="BM98" s="188" t="s">
        <v>1331</v>
      </c>
    </row>
    <row r="99" spans="1:47" s="2" customFormat="1" ht="19.2">
      <c r="A99" s="36"/>
      <c r="B99" s="37"/>
      <c r="C99" s="38"/>
      <c r="D99" s="190" t="s">
        <v>244</v>
      </c>
      <c r="E99" s="38"/>
      <c r="F99" s="191" t="s">
        <v>1332</v>
      </c>
      <c r="G99" s="38"/>
      <c r="H99" s="38"/>
      <c r="I99" s="192"/>
      <c r="J99" s="38"/>
      <c r="K99" s="38"/>
      <c r="L99" s="41"/>
      <c r="M99" s="193"/>
      <c r="N99" s="194"/>
      <c r="O99" s="66"/>
      <c r="P99" s="66"/>
      <c r="Q99" s="66"/>
      <c r="R99" s="66"/>
      <c r="S99" s="66"/>
      <c r="T99" s="67"/>
      <c r="U99" s="36"/>
      <c r="V99" s="36"/>
      <c r="W99" s="36"/>
      <c r="X99" s="36"/>
      <c r="Y99" s="36"/>
      <c r="Z99" s="36"/>
      <c r="AA99" s="36"/>
      <c r="AB99" s="36"/>
      <c r="AC99" s="36"/>
      <c r="AD99" s="36"/>
      <c r="AE99" s="36"/>
      <c r="AT99" s="19" t="s">
        <v>244</v>
      </c>
      <c r="AU99" s="19" t="s">
        <v>84</v>
      </c>
    </row>
    <row r="100" spans="1:65" s="2" customFormat="1" ht="16.5" customHeight="1">
      <c r="A100" s="36"/>
      <c r="B100" s="37"/>
      <c r="C100" s="177" t="s">
        <v>302</v>
      </c>
      <c r="D100" s="177" t="s">
        <v>239</v>
      </c>
      <c r="E100" s="178" t="s">
        <v>302</v>
      </c>
      <c r="F100" s="179" t="s">
        <v>1333</v>
      </c>
      <c r="G100" s="180" t="s">
        <v>1253</v>
      </c>
      <c r="H100" s="181">
        <v>1</v>
      </c>
      <c r="I100" s="182"/>
      <c r="J100" s="183">
        <f>ROUND(I100*H100,2)</f>
        <v>0</v>
      </c>
      <c r="K100" s="179" t="s">
        <v>19</v>
      </c>
      <c r="L100" s="41"/>
      <c r="M100" s="184" t="s">
        <v>19</v>
      </c>
      <c r="N100" s="185" t="s">
        <v>47</v>
      </c>
      <c r="O100" s="66"/>
      <c r="P100" s="186">
        <f>O100*H100</f>
        <v>0</v>
      </c>
      <c r="Q100" s="186">
        <v>0</v>
      </c>
      <c r="R100" s="186">
        <f>Q100*H100</f>
        <v>0</v>
      </c>
      <c r="S100" s="186">
        <v>0</v>
      </c>
      <c r="T100" s="187">
        <f>S100*H100</f>
        <v>0</v>
      </c>
      <c r="U100" s="36"/>
      <c r="V100" s="36"/>
      <c r="W100" s="36"/>
      <c r="X100" s="36"/>
      <c r="Y100" s="36"/>
      <c r="Z100" s="36"/>
      <c r="AA100" s="36"/>
      <c r="AB100" s="36"/>
      <c r="AC100" s="36"/>
      <c r="AD100" s="36"/>
      <c r="AE100" s="36"/>
      <c r="AR100" s="188" t="s">
        <v>1302</v>
      </c>
      <c r="AT100" s="188" t="s">
        <v>239</v>
      </c>
      <c r="AU100" s="188" t="s">
        <v>84</v>
      </c>
      <c r="AY100" s="19" t="s">
        <v>237</v>
      </c>
      <c r="BE100" s="189">
        <f>IF(N100="základní",J100,0)</f>
        <v>0</v>
      </c>
      <c r="BF100" s="189">
        <f>IF(N100="snížená",J100,0)</f>
        <v>0</v>
      </c>
      <c r="BG100" s="189">
        <f>IF(N100="zákl. přenesená",J100,0)</f>
        <v>0</v>
      </c>
      <c r="BH100" s="189">
        <f>IF(N100="sníž. přenesená",J100,0)</f>
        <v>0</v>
      </c>
      <c r="BI100" s="189">
        <f>IF(N100="nulová",J100,0)</f>
        <v>0</v>
      </c>
      <c r="BJ100" s="19" t="s">
        <v>84</v>
      </c>
      <c r="BK100" s="189">
        <f>ROUND(I100*H100,2)</f>
        <v>0</v>
      </c>
      <c r="BL100" s="19" t="s">
        <v>1302</v>
      </c>
      <c r="BM100" s="188" t="s">
        <v>1334</v>
      </c>
    </row>
    <row r="101" spans="1:47" s="2" customFormat="1" ht="19.2">
      <c r="A101" s="36"/>
      <c r="B101" s="37"/>
      <c r="C101" s="38"/>
      <c r="D101" s="190" t="s">
        <v>244</v>
      </c>
      <c r="E101" s="38"/>
      <c r="F101" s="191" t="s">
        <v>1335</v>
      </c>
      <c r="G101" s="38"/>
      <c r="H101" s="38"/>
      <c r="I101" s="192"/>
      <c r="J101" s="38"/>
      <c r="K101" s="38"/>
      <c r="L101" s="41"/>
      <c r="M101" s="193"/>
      <c r="N101" s="194"/>
      <c r="O101" s="66"/>
      <c r="P101" s="66"/>
      <c r="Q101" s="66"/>
      <c r="R101" s="66"/>
      <c r="S101" s="66"/>
      <c r="T101" s="67"/>
      <c r="U101" s="36"/>
      <c r="V101" s="36"/>
      <c r="W101" s="36"/>
      <c r="X101" s="36"/>
      <c r="Y101" s="36"/>
      <c r="Z101" s="36"/>
      <c r="AA101" s="36"/>
      <c r="AB101" s="36"/>
      <c r="AC101" s="36"/>
      <c r="AD101" s="36"/>
      <c r="AE101" s="36"/>
      <c r="AT101" s="19" t="s">
        <v>244</v>
      </c>
      <c r="AU101" s="19" t="s">
        <v>84</v>
      </c>
    </row>
    <row r="102" spans="1:65" s="2" customFormat="1" ht="16.5" customHeight="1">
      <c r="A102" s="36"/>
      <c r="B102" s="37"/>
      <c r="C102" s="177" t="s">
        <v>311</v>
      </c>
      <c r="D102" s="177" t="s">
        <v>239</v>
      </c>
      <c r="E102" s="178" t="s">
        <v>311</v>
      </c>
      <c r="F102" s="179" t="s">
        <v>1336</v>
      </c>
      <c r="G102" s="180" t="s">
        <v>1253</v>
      </c>
      <c r="H102" s="181">
        <v>1</v>
      </c>
      <c r="I102" s="182"/>
      <c r="J102" s="183">
        <f>ROUND(I102*H102,2)</f>
        <v>0</v>
      </c>
      <c r="K102" s="179" t="s">
        <v>19</v>
      </c>
      <c r="L102" s="41"/>
      <c r="M102" s="184" t="s">
        <v>19</v>
      </c>
      <c r="N102" s="185" t="s">
        <v>47</v>
      </c>
      <c r="O102" s="66"/>
      <c r="P102" s="186">
        <f>O102*H102</f>
        <v>0</v>
      </c>
      <c r="Q102" s="186">
        <v>0</v>
      </c>
      <c r="R102" s="186">
        <f>Q102*H102</f>
        <v>0</v>
      </c>
      <c r="S102" s="186">
        <v>0</v>
      </c>
      <c r="T102" s="187">
        <f>S102*H102</f>
        <v>0</v>
      </c>
      <c r="U102" s="36"/>
      <c r="V102" s="36"/>
      <c r="W102" s="36"/>
      <c r="X102" s="36"/>
      <c r="Y102" s="36"/>
      <c r="Z102" s="36"/>
      <c r="AA102" s="36"/>
      <c r="AB102" s="36"/>
      <c r="AC102" s="36"/>
      <c r="AD102" s="36"/>
      <c r="AE102" s="36"/>
      <c r="AR102" s="188" t="s">
        <v>1302</v>
      </c>
      <c r="AT102" s="188" t="s">
        <v>239</v>
      </c>
      <c r="AU102" s="188" t="s">
        <v>84</v>
      </c>
      <c r="AY102" s="19" t="s">
        <v>237</v>
      </c>
      <c r="BE102" s="189">
        <f>IF(N102="základní",J102,0)</f>
        <v>0</v>
      </c>
      <c r="BF102" s="189">
        <f>IF(N102="snížená",J102,0)</f>
        <v>0</v>
      </c>
      <c r="BG102" s="189">
        <f>IF(N102="zákl. přenesená",J102,0)</f>
        <v>0</v>
      </c>
      <c r="BH102" s="189">
        <f>IF(N102="sníž. přenesená",J102,0)</f>
        <v>0</v>
      </c>
      <c r="BI102" s="189">
        <f>IF(N102="nulová",J102,0)</f>
        <v>0</v>
      </c>
      <c r="BJ102" s="19" t="s">
        <v>84</v>
      </c>
      <c r="BK102" s="189">
        <f>ROUND(I102*H102,2)</f>
        <v>0</v>
      </c>
      <c r="BL102" s="19" t="s">
        <v>1302</v>
      </c>
      <c r="BM102" s="188" t="s">
        <v>1337</v>
      </c>
    </row>
    <row r="103" spans="1:47" s="2" customFormat="1" ht="12">
      <c r="A103" s="36"/>
      <c r="B103" s="37"/>
      <c r="C103" s="38"/>
      <c r="D103" s="190" t="s">
        <v>244</v>
      </c>
      <c r="E103" s="38"/>
      <c r="F103" s="191" t="s">
        <v>1336</v>
      </c>
      <c r="G103" s="38"/>
      <c r="H103" s="38"/>
      <c r="I103" s="192"/>
      <c r="J103" s="38"/>
      <c r="K103" s="38"/>
      <c r="L103" s="41"/>
      <c r="M103" s="193"/>
      <c r="N103" s="194"/>
      <c r="O103" s="66"/>
      <c r="P103" s="66"/>
      <c r="Q103" s="66"/>
      <c r="R103" s="66"/>
      <c r="S103" s="66"/>
      <c r="T103" s="67"/>
      <c r="U103" s="36"/>
      <c r="V103" s="36"/>
      <c r="W103" s="36"/>
      <c r="X103" s="36"/>
      <c r="Y103" s="36"/>
      <c r="Z103" s="36"/>
      <c r="AA103" s="36"/>
      <c r="AB103" s="36"/>
      <c r="AC103" s="36"/>
      <c r="AD103" s="36"/>
      <c r="AE103" s="36"/>
      <c r="AT103" s="19" t="s">
        <v>244</v>
      </c>
      <c r="AU103" s="19" t="s">
        <v>84</v>
      </c>
    </row>
    <row r="104" spans="1:65" s="2" customFormat="1" ht="21.75" customHeight="1">
      <c r="A104" s="36"/>
      <c r="B104" s="37"/>
      <c r="C104" s="177" t="s">
        <v>318</v>
      </c>
      <c r="D104" s="177" t="s">
        <v>239</v>
      </c>
      <c r="E104" s="178" t="s">
        <v>318</v>
      </c>
      <c r="F104" s="179" t="s">
        <v>1338</v>
      </c>
      <c r="G104" s="180" t="s">
        <v>1253</v>
      </c>
      <c r="H104" s="181">
        <v>1</v>
      </c>
      <c r="I104" s="182"/>
      <c r="J104" s="183">
        <f>ROUND(I104*H104,2)</f>
        <v>0</v>
      </c>
      <c r="K104" s="179" t="s">
        <v>19</v>
      </c>
      <c r="L104" s="41"/>
      <c r="M104" s="184" t="s">
        <v>19</v>
      </c>
      <c r="N104" s="185" t="s">
        <v>47</v>
      </c>
      <c r="O104" s="66"/>
      <c r="P104" s="186">
        <f>O104*H104</f>
        <v>0</v>
      </c>
      <c r="Q104" s="186">
        <v>0</v>
      </c>
      <c r="R104" s="186">
        <f>Q104*H104</f>
        <v>0</v>
      </c>
      <c r="S104" s="186">
        <v>0</v>
      </c>
      <c r="T104" s="187">
        <f>S104*H104</f>
        <v>0</v>
      </c>
      <c r="U104" s="36"/>
      <c r="V104" s="36"/>
      <c r="W104" s="36"/>
      <c r="X104" s="36"/>
      <c r="Y104" s="36"/>
      <c r="Z104" s="36"/>
      <c r="AA104" s="36"/>
      <c r="AB104" s="36"/>
      <c r="AC104" s="36"/>
      <c r="AD104" s="36"/>
      <c r="AE104" s="36"/>
      <c r="AR104" s="188" t="s">
        <v>1302</v>
      </c>
      <c r="AT104" s="188" t="s">
        <v>239</v>
      </c>
      <c r="AU104" s="188" t="s">
        <v>84</v>
      </c>
      <c r="AY104" s="19" t="s">
        <v>237</v>
      </c>
      <c r="BE104" s="189">
        <f>IF(N104="základní",J104,0)</f>
        <v>0</v>
      </c>
      <c r="BF104" s="189">
        <f>IF(N104="snížená",J104,0)</f>
        <v>0</v>
      </c>
      <c r="BG104" s="189">
        <f>IF(N104="zákl. přenesená",J104,0)</f>
        <v>0</v>
      </c>
      <c r="BH104" s="189">
        <f>IF(N104="sníž. přenesená",J104,0)</f>
        <v>0</v>
      </c>
      <c r="BI104" s="189">
        <f>IF(N104="nulová",J104,0)</f>
        <v>0</v>
      </c>
      <c r="BJ104" s="19" t="s">
        <v>84</v>
      </c>
      <c r="BK104" s="189">
        <f>ROUND(I104*H104,2)</f>
        <v>0</v>
      </c>
      <c r="BL104" s="19" t="s">
        <v>1302</v>
      </c>
      <c r="BM104" s="188" t="s">
        <v>1339</v>
      </c>
    </row>
    <row r="105" spans="1:47" s="2" customFormat="1" ht="12">
      <c r="A105" s="36"/>
      <c r="B105" s="37"/>
      <c r="C105" s="38"/>
      <c r="D105" s="190" t="s">
        <v>244</v>
      </c>
      <c r="E105" s="38"/>
      <c r="F105" s="191" t="s">
        <v>1338</v>
      </c>
      <c r="G105" s="38"/>
      <c r="H105" s="38"/>
      <c r="I105" s="192"/>
      <c r="J105" s="38"/>
      <c r="K105" s="38"/>
      <c r="L105" s="41"/>
      <c r="M105" s="193"/>
      <c r="N105" s="194"/>
      <c r="O105" s="66"/>
      <c r="P105" s="66"/>
      <c r="Q105" s="66"/>
      <c r="R105" s="66"/>
      <c r="S105" s="66"/>
      <c r="T105" s="67"/>
      <c r="U105" s="36"/>
      <c r="V105" s="36"/>
      <c r="W105" s="36"/>
      <c r="X105" s="36"/>
      <c r="Y105" s="36"/>
      <c r="Z105" s="36"/>
      <c r="AA105" s="36"/>
      <c r="AB105" s="36"/>
      <c r="AC105" s="36"/>
      <c r="AD105" s="36"/>
      <c r="AE105" s="36"/>
      <c r="AT105" s="19" t="s">
        <v>244</v>
      </c>
      <c r="AU105" s="19" t="s">
        <v>84</v>
      </c>
    </row>
    <row r="106" spans="1:65" s="2" customFormat="1" ht="16.5" customHeight="1">
      <c r="A106" s="36"/>
      <c r="B106" s="37"/>
      <c r="C106" s="177" t="s">
        <v>325</v>
      </c>
      <c r="D106" s="177" t="s">
        <v>239</v>
      </c>
      <c r="E106" s="178" t="s">
        <v>325</v>
      </c>
      <c r="F106" s="179" t="s">
        <v>1340</v>
      </c>
      <c r="G106" s="180" t="s">
        <v>1253</v>
      </c>
      <c r="H106" s="181">
        <v>1</v>
      </c>
      <c r="I106" s="182"/>
      <c r="J106" s="183">
        <f>ROUND(I106*H106,2)</f>
        <v>0</v>
      </c>
      <c r="K106" s="179" t="s">
        <v>19</v>
      </c>
      <c r="L106" s="41"/>
      <c r="M106" s="184" t="s">
        <v>19</v>
      </c>
      <c r="N106" s="185" t="s">
        <v>47</v>
      </c>
      <c r="O106" s="66"/>
      <c r="P106" s="186">
        <f>O106*H106</f>
        <v>0</v>
      </c>
      <c r="Q106" s="186">
        <v>0</v>
      </c>
      <c r="R106" s="186">
        <f>Q106*H106</f>
        <v>0</v>
      </c>
      <c r="S106" s="186">
        <v>0</v>
      </c>
      <c r="T106" s="187">
        <f>S106*H106</f>
        <v>0</v>
      </c>
      <c r="U106" s="36"/>
      <c r="V106" s="36"/>
      <c r="W106" s="36"/>
      <c r="X106" s="36"/>
      <c r="Y106" s="36"/>
      <c r="Z106" s="36"/>
      <c r="AA106" s="36"/>
      <c r="AB106" s="36"/>
      <c r="AC106" s="36"/>
      <c r="AD106" s="36"/>
      <c r="AE106" s="36"/>
      <c r="AR106" s="188" t="s">
        <v>1302</v>
      </c>
      <c r="AT106" s="188" t="s">
        <v>239</v>
      </c>
      <c r="AU106" s="188" t="s">
        <v>84</v>
      </c>
      <c r="AY106" s="19" t="s">
        <v>237</v>
      </c>
      <c r="BE106" s="189">
        <f>IF(N106="základní",J106,0)</f>
        <v>0</v>
      </c>
      <c r="BF106" s="189">
        <f>IF(N106="snížená",J106,0)</f>
        <v>0</v>
      </c>
      <c r="BG106" s="189">
        <f>IF(N106="zákl. přenesená",J106,0)</f>
        <v>0</v>
      </c>
      <c r="BH106" s="189">
        <f>IF(N106="sníž. přenesená",J106,0)</f>
        <v>0</v>
      </c>
      <c r="BI106" s="189">
        <f>IF(N106="nulová",J106,0)</f>
        <v>0</v>
      </c>
      <c r="BJ106" s="19" t="s">
        <v>84</v>
      </c>
      <c r="BK106" s="189">
        <f>ROUND(I106*H106,2)</f>
        <v>0</v>
      </c>
      <c r="BL106" s="19" t="s">
        <v>1302</v>
      </c>
      <c r="BM106" s="188" t="s">
        <v>1341</v>
      </c>
    </row>
    <row r="107" spans="1:47" s="2" customFormat="1" ht="12">
      <c r="A107" s="36"/>
      <c r="B107" s="37"/>
      <c r="C107" s="38"/>
      <c r="D107" s="190" t="s">
        <v>244</v>
      </c>
      <c r="E107" s="38"/>
      <c r="F107" s="191" t="s">
        <v>1340</v>
      </c>
      <c r="G107" s="38"/>
      <c r="H107" s="38"/>
      <c r="I107" s="192"/>
      <c r="J107" s="38"/>
      <c r="K107" s="38"/>
      <c r="L107" s="41"/>
      <c r="M107" s="193"/>
      <c r="N107" s="194"/>
      <c r="O107" s="66"/>
      <c r="P107" s="66"/>
      <c r="Q107" s="66"/>
      <c r="R107" s="66"/>
      <c r="S107" s="66"/>
      <c r="T107" s="67"/>
      <c r="U107" s="36"/>
      <c r="V107" s="36"/>
      <c r="W107" s="36"/>
      <c r="X107" s="36"/>
      <c r="Y107" s="36"/>
      <c r="Z107" s="36"/>
      <c r="AA107" s="36"/>
      <c r="AB107" s="36"/>
      <c r="AC107" s="36"/>
      <c r="AD107" s="36"/>
      <c r="AE107" s="36"/>
      <c r="AT107" s="19" t="s">
        <v>244</v>
      </c>
      <c r="AU107" s="19" t="s">
        <v>84</v>
      </c>
    </row>
    <row r="108" spans="1:65" s="2" customFormat="1" ht="24.15" customHeight="1">
      <c r="A108" s="36"/>
      <c r="B108" s="37"/>
      <c r="C108" s="177" t="s">
        <v>331</v>
      </c>
      <c r="D108" s="177" t="s">
        <v>239</v>
      </c>
      <c r="E108" s="178" t="s">
        <v>331</v>
      </c>
      <c r="F108" s="179" t="s">
        <v>1342</v>
      </c>
      <c r="G108" s="180" t="s">
        <v>1253</v>
      </c>
      <c r="H108" s="181">
        <v>1</v>
      </c>
      <c r="I108" s="182"/>
      <c r="J108" s="183">
        <f>ROUND(I108*H108,2)</f>
        <v>0</v>
      </c>
      <c r="K108" s="179" t="s">
        <v>19</v>
      </c>
      <c r="L108" s="41"/>
      <c r="M108" s="184" t="s">
        <v>19</v>
      </c>
      <c r="N108" s="185" t="s">
        <v>47</v>
      </c>
      <c r="O108" s="66"/>
      <c r="P108" s="186">
        <f>O108*H108</f>
        <v>0</v>
      </c>
      <c r="Q108" s="186">
        <v>0</v>
      </c>
      <c r="R108" s="186">
        <f>Q108*H108</f>
        <v>0</v>
      </c>
      <c r="S108" s="186">
        <v>0</v>
      </c>
      <c r="T108" s="187">
        <f>S108*H108</f>
        <v>0</v>
      </c>
      <c r="U108" s="36"/>
      <c r="V108" s="36"/>
      <c r="W108" s="36"/>
      <c r="X108" s="36"/>
      <c r="Y108" s="36"/>
      <c r="Z108" s="36"/>
      <c r="AA108" s="36"/>
      <c r="AB108" s="36"/>
      <c r="AC108" s="36"/>
      <c r="AD108" s="36"/>
      <c r="AE108" s="36"/>
      <c r="AR108" s="188" t="s">
        <v>1302</v>
      </c>
      <c r="AT108" s="188" t="s">
        <v>239</v>
      </c>
      <c r="AU108" s="188" t="s">
        <v>84</v>
      </c>
      <c r="AY108" s="19" t="s">
        <v>237</v>
      </c>
      <c r="BE108" s="189">
        <f>IF(N108="základní",J108,0)</f>
        <v>0</v>
      </c>
      <c r="BF108" s="189">
        <f>IF(N108="snížená",J108,0)</f>
        <v>0</v>
      </c>
      <c r="BG108" s="189">
        <f>IF(N108="zákl. přenesená",J108,0)</f>
        <v>0</v>
      </c>
      <c r="BH108" s="189">
        <f>IF(N108="sníž. přenesená",J108,0)</f>
        <v>0</v>
      </c>
      <c r="BI108" s="189">
        <f>IF(N108="nulová",J108,0)</f>
        <v>0</v>
      </c>
      <c r="BJ108" s="19" t="s">
        <v>84</v>
      </c>
      <c r="BK108" s="189">
        <f>ROUND(I108*H108,2)</f>
        <v>0</v>
      </c>
      <c r="BL108" s="19" t="s">
        <v>1302</v>
      </c>
      <c r="BM108" s="188" t="s">
        <v>1343</v>
      </c>
    </row>
    <row r="109" spans="1:47" s="2" customFormat="1" ht="38.4">
      <c r="A109" s="36"/>
      <c r="B109" s="37"/>
      <c r="C109" s="38"/>
      <c r="D109" s="190" t="s">
        <v>244</v>
      </c>
      <c r="E109" s="38"/>
      <c r="F109" s="191" t="s">
        <v>1344</v>
      </c>
      <c r="G109" s="38"/>
      <c r="H109" s="38"/>
      <c r="I109" s="192"/>
      <c r="J109" s="38"/>
      <c r="K109" s="38"/>
      <c r="L109" s="41"/>
      <c r="M109" s="193"/>
      <c r="N109" s="194"/>
      <c r="O109" s="66"/>
      <c r="P109" s="66"/>
      <c r="Q109" s="66"/>
      <c r="R109" s="66"/>
      <c r="S109" s="66"/>
      <c r="T109" s="67"/>
      <c r="U109" s="36"/>
      <c r="V109" s="36"/>
      <c r="W109" s="36"/>
      <c r="X109" s="36"/>
      <c r="Y109" s="36"/>
      <c r="Z109" s="36"/>
      <c r="AA109" s="36"/>
      <c r="AB109" s="36"/>
      <c r="AC109" s="36"/>
      <c r="AD109" s="36"/>
      <c r="AE109" s="36"/>
      <c r="AT109" s="19" t="s">
        <v>244</v>
      </c>
      <c r="AU109" s="19" t="s">
        <v>84</v>
      </c>
    </row>
    <row r="110" spans="1:65" s="2" customFormat="1" ht="16.5" customHeight="1">
      <c r="A110" s="36"/>
      <c r="B110" s="37"/>
      <c r="C110" s="177" t="s">
        <v>8</v>
      </c>
      <c r="D110" s="177" t="s">
        <v>239</v>
      </c>
      <c r="E110" s="178" t="s">
        <v>8</v>
      </c>
      <c r="F110" s="179" t="s">
        <v>1345</v>
      </c>
      <c r="G110" s="180" t="s">
        <v>1253</v>
      </c>
      <c r="H110" s="181">
        <v>1</v>
      </c>
      <c r="I110" s="182"/>
      <c r="J110" s="183">
        <f>ROUND(I110*H110,2)</f>
        <v>0</v>
      </c>
      <c r="K110" s="179" t="s">
        <v>19</v>
      </c>
      <c r="L110" s="41"/>
      <c r="M110" s="184" t="s">
        <v>19</v>
      </c>
      <c r="N110" s="185" t="s">
        <v>47</v>
      </c>
      <c r="O110" s="66"/>
      <c r="P110" s="186">
        <f>O110*H110</f>
        <v>0</v>
      </c>
      <c r="Q110" s="186">
        <v>0</v>
      </c>
      <c r="R110" s="186">
        <f>Q110*H110</f>
        <v>0</v>
      </c>
      <c r="S110" s="186">
        <v>0</v>
      </c>
      <c r="T110" s="187">
        <f>S110*H110</f>
        <v>0</v>
      </c>
      <c r="U110" s="36"/>
      <c r="V110" s="36"/>
      <c r="W110" s="36"/>
      <c r="X110" s="36"/>
      <c r="Y110" s="36"/>
      <c r="Z110" s="36"/>
      <c r="AA110" s="36"/>
      <c r="AB110" s="36"/>
      <c r="AC110" s="36"/>
      <c r="AD110" s="36"/>
      <c r="AE110" s="36"/>
      <c r="AR110" s="188" t="s">
        <v>1302</v>
      </c>
      <c r="AT110" s="188" t="s">
        <v>239</v>
      </c>
      <c r="AU110" s="188" t="s">
        <v>84</v>
      </c>
      <c r="AY110" s="19" t="s">
        <v>237</v>
      </c>
      <c r="BE110" s="189">
        <f>IF(N110="základní",J110,0)</f>
        <v>0</v>
      </c>
      <c r="BF110" s="189">
        <f>IF(N110="snížená",J110,0)</f>
        <v>0</v>
      </c>
      <c r="BG110" s="189">
        <f>IF(N110="zákl. přenesená",J110,0)</f>
        <v>0</v>
      </c>
      <c r="BH110" s="189">
        <f>IF(N110="sníž. přenesená",J110,0)</f>
        <v>0</v>
      </c>
      <c r="BI110" s="189">
        <f>IF(N110="nulová",J110,0)</f>
        <v>0</v>
      </c>
      <c r="BJ110" s="19" t="s">
        <v>84</v>
      </c>
      <c r="BK110" s="189">
        <f>ROUND(I110*H110,2)</f>
        <v>0</v>
      </c>
      <c r="BL110" s="19" t="s">
        <v>1302</v>
      </c>
      <c r="BM110" s="188" t="s">
        <v>1346</v>
      </c>
    </row>
    <row r="111" spans="1:47" s="2" customFormat="1" ht="12">
      <c r="A111" s="36"/>
      <c r="B111" s="37"/>
      <c r="C111" s="38"/>
      <c r="D111" s="190" t="s">
        <v>244</v>
      </c>
      <c r="E111" s="38"/>
      <c r="F111" s="191" t="s">
        <v>1345</v>
      </c>
      <c r="G111" s="38"/>
      <c r="H111" s="38"/>
      <c r="I111" s="192"/>
      <c r="J111" s="38"/>
      <c r="K111" s="38"/>
      <c r="L111" s="41"/>
      <c r="M111" s="193"/>
      <c r="N111" s="194"/>
      <c r="O111" s="66"/>
      <c r="P111" s="66"/>
      <c r="Q111" s="66"/>
      <c r="R111" s="66"/>
      <c r="S111" s="66"/>
      <c r="T111" s="67"/>
      <c r="U111" s="36"/>
      <c r="V111" s="36"/>
      <c r="W111" s="36"/>
      <c r="X111" s="36"/>
      <c r="Y111" s="36"/>
      <c r="Z111" s="36"/>
      <c r="AA111" s="36"/>
      <c r="AB111" s="36"/>
      <c r="AC111" s="36"/>
      <c r="AD111" s="36"/>
      <c r="AE111" s="36"/>
      <c r="AT111" s="19" t="s">
        <v>244</v>
      </c>
      <c r="AU111" s="19" t="s">
        <v>84</v>
      </c>
    </row>
    <row r="112" spans="1:65" s="2" customFormat="1" ht="16.5" customHeight="1">
      <c r="A112" s="36"/>
      <c r="B112" s="37"/>
      <c r="C112" s="177" t="s">
        <v>344</v>
      </c>
      <c r="D112" s="177" t="s">
        <v>239</v>
      </c>
      <c r="E112" s="178" t="s">
        <v>344</v>
      </c>
      <c r="F112" s="179" t="s">
        <v>1347</v>
      </c>
      <c r="G112" s="180" t="s">
        <v>1253</v>
      </c>
      <c r="H112" s="181">
        <v>1</v>
      </c>
      <c r="I112" s="182"/>
      <c r="J112" s="183">
        <f>ROUND(I112*H112,2)</f>
        <v>0</v>
      </c>
      <c r="K112" s="179" t="s">
        <v>19</v>
      </c>
      <c r="L112" s="41"/>
      <c r="M112" s="184" t="s">
        <v>19</v>
      </c>
      <c r="N112" s="185" t="s">
        <v>47</v>
      </c>
      <c r="O112" s="66"/>
      <c r="P112" s="186">
        <f>O112*H112</f>
        <v>0</v>
      </c>
      <c r="Q112" s="186">
        <v>0</v>
      </c>
      <c r="R112" s="186">
        <f>Q112*H112</f>
        <v>0</v>
      </c>
      <c r="S112" s="186">
        <v>0</v>
      </c>
      <c r="T112" s="187">
        <f>S112*H112</f>
        <v>0</v>
      </c>
      <c r="U112" s="36"/>
      <c r="V112" s="36"/>
      <c r="W112" s="36"/>
      <c r="X112" s="36"/>
      <c r="Y112" s="36"/>
      <c r="Z112" s="36"/>
      <c r="AA112" s="36"/>
      <c r="AB112" s="36"/>
      <c r="AC112" s="36"/>
      <c r="AD112" s="36"/>
      <c r="AE112" s="36"/>
      <c r="AR112" s="188" t="s">
        <v>1302</v>
      </c>
      <c r="AT112" s="188" t="s">
        <v>239</v>
      </c>
      <c r="AU112" s="188" t="s">
        <v>84</v>
      </c>
      <c r="AY112" s="19" t="s">
        <v>237</v>
      </c>
      <c r="BE112" s="189">
        <f>IF(N112="základní",J112,0)</f>
        <v>0</v>
      </c>
      <c r="BF112" s="189">
        <f>IF(N112="snížená",J112,0)</f>
        <v>0</v>
      </c>
      <c r="BG112" s="189">
        <f>IF(N112="zákl. přenesená",J112,0)</f>
        <v>0</v>
      </c>
      <c r="BH112" s="189">
        <f>IF(N112="sníž. přenesená",J112,0)</f>
        <v>0</v>
      </c>
      <c r="BI112" s="189">
        <f>IF(N112="nulová",J112,0)</f>
        <v>0</v>
      </c>
      <c r="BJ112" s="19" t="s">
        <v>84</v>
      </c>
      <c r="BK112" s="189">
        <f>ROUND(I112*H112,2)</f>
        <v>0</v>
      </c>
      <c r="BL112" s="19" t="s">
        <v>1302</v>
      </c>
      <c r="BM112" s="188" t="s">
        <v>1348</v>
      </c>
    </row>
    <row r="113" spans="1:47" s="2" customFormat="1" ht="12">
      <c r="A113" s="36"/>
      <c r="B113" s="37"/>
      <c r="C113" s="38"/>
      <c r="D113" s="190" t="s">
        <v>244</v>
      </c>
      <c r="E113" s="38"/>
      <c r="F113" s="191" t="s">
        <v>1347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9" t="s">
        <v>244</v>
      </c>
      <c r="AU113" s="19" t="s">
        <v>84</v>
      </c>
    </row>
    <row r="114" spans="1:65" s="2" customFormat="1" ht="16.5" customHeight="1">
      <c r="A114" s="36"/>
      <c r="B114" s="37"/>
      <c r="C114" s="177" t="s">
        <v>352</v>
      </c>
      <c r="D114" s="177" t="s">
        <v>239</v>
      </c>
      <c r="E114" s="178" t="s">
        <v>352</v>
      </c>
      <c r="F114" s="179" t="s">
        <v>1349</v>
      </c>
      <c r="G114" s="180" t="s">
        <v>1253</v>
      </c>
      <c r="H114" s="181">
        <v>1</v>
      </c>
      <c r="I114" s="182"/>
      <c r="J114" s="183">
        <f>ROUND(I114*H114,2)</f>
        <v>0</v>
      </c>
      <c r="K114" s="179" t="s">
        <v>19</v>
      </c>
      <c r="L114" s="41"/>
      <c r="M114" s="184" t="s">
        <v>19</v>
      </c>
      <c r="N114" s="185" t="s">
        <v>47</v>
      </c>
      <c r="O114" s="66"/>
      <c r="P114" s="186">
        <f>O114*H114</f>
        <v>0</v>
      </c>
      <c r="Q114" s="186">
        <v>0</v>
      </c>
      <c r="R114" s="186">
        <f>Q114*H114</f>
        <v>0</v>
      </c>
      <c r="S114" s="186">
        <v>0</v>
      </c>
      <c r="T114" s="187">
        <f>S114*H114</f>
        <v>0</v>
      </c>
      <c r="U114" s="36"/>
      <c r="V114" s="36"/>
      <c r="W114" s="36"/>
      <c r="X114" s="36"/>
      <c r="Y114" s="36"/>
      <c r="Z114" s="36"/>
      <c r="AA114" s="36"/>
      <c r="AB114" s="36"/>
      <c r="AC114" s="36"/>
      <c r="AD114" s="36"/>
      <c r="AE114" s="36"/>
      <c r="AR114" s="188" t="s">
        <v>1302</v>
      </c>
      <c r="AT114" s="188" t="s">
        <v>239</v>
      </c>
      <c r="AU114" s="188" t="s">
        <v>84</v>
      </c>
      <c r="AY114" s="19" t="s">
        <v>237</v>
      </c>
      <c r="BE114" s="189">
        <f>IF(N114="základní",J114,0)</f>
        <v>0</v>
      </c>
      <c r="BF114" s="189">
        <f>IF(N114="snížená",J114,0)</f>
        <v>0</v>
      </c>
      <c r="BG114" s="189">
        <f>IF(N114="zákl. přenesená",J114,0)</f>
        <v>0</v>
      </c>
      <c r="BH114" s="189">
        <f>IF(N114="sníž. přenesená",J114,0)</f>
        <v>0</v>
      </c>
      <c r="BI114" s="189">
        <f>IF(N114="nulová",J114,0)</f>
        <v>0</v>
      </c>
      <c r="BJ114" s="19" t="s">
        <v>84</v>
      </c>
      <c r="BK114" s="189">
        <f>ROUND(I114*H114,2)</f>
        <v>0</v>
      </c>
      <c r="BL114" s="19" t="s">
        <v>1302</v>
      </c>
      <c r="BM114" s="188" t="s">
        <v>1350</v>
      </c>
    </row>
    <row r="115" spans="1:47" s="2" customFormat="1" ht="12">
      <c r="A115" s="36"/>
      <c r="B115" s="37"/>
      <c r="C115" s="38"/>
      <c r="D115" s="190" t="s">
        <v>244</v>
      </c>
      <c r="E115" s="38"/>
      <c r="F115" s="191" t="s">
        <v>1349</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9" t="s">
        <v>244</v>
      </c>
      <c r="AU115" s="19" t="s">
        <v>84</v>
      </c>
    </row>
    <row r="116" spans="1:65" s="2" customFormat="1" ht="33" customHeight="1">
      <c r="A116" s="36"/>
      <c r="B116" s="37"/>
      <c r="C116" s="177" t="s">
        <v>360</v>
      </c>
      <c r="D116" s="177" t="s">
        <v>239</v>
      </c>
      <c r="E116" s="178" t="s">
        <v>360</v>
      </c>
      <c r="F116" s="179" t="s">
        <v>1351</v>
      </c>
      <c r="G116" s="180" t="s">
        <v>1253</v>
      </c>
      <c r="H116" s="181">
        <v>1</v>
      </c>
      <c r="I116" s="182"/>
      <c r="J116" s="183">
        <f>ROUND(I116*H116,2)</f>
        <v>0</v>
      </c>
      <c r="K116" s="179" t="s">
        <v>19</v>
      </c>
      <c r="L116" s="41"/>
      <c r="M116" s="184" t="s">
        <v>19</v>
      </c>
      <c r="N116" s="185" t="s">
        <v>47</v>
      </c>
      <c r="O116" s="66"/>
      <c r="P116" s="186">
        <f>O116*H116</f>
        <v>0</v>
      </c>
      <c r="Q116" s="186">
        <v>0</v>
      </c>
      <c r="R116" s="186">
        <f>Q116*H116</f>
        <v>0</v>
      </c>
      <c r="S116" s="186">
        <v>0</v>
      </c>
      <c r="T116" s="187">
        <f>S116*H116</f>
        <v>0</v>
      </c>
      <c r="U116" s="36"/>
      <c r="V116" s="36"/>
      <c r="W116" s="36"/>
      <c r="X116" s="36"/>
      <c r="Y116" s="36"/>
      <c r="Z116" s="36"/>
      <c r="AA116" s="36"/>
      <c r="AB116" s="36"/>
      <c r="AC116" s="36"/>
      <c r="AD116" s="36"/>
      <c r="AE116" s="36"/>
      <c r="AR116" s="188" t="s">
        <v>1302</v>
      </c>
      <c r="AT116" s="188" t="s">
        <v>239</v>
      </c>
      <c r="AU116" s="188" t="s">
        <v>84</v>
      </c>
      <c r="AY116" s="19" t="s">
        <v>237</v>
      </c>
      <c r="BE116" s="189">
        <f>IF(N116="základní",J116,0)</f>
        <v>0</v>
      </c>
      <c r="BF116" s="189">
        <f>IF(N116="snížená",J116,0)</f>
        <v>0</v>
      </c>
      <c r="BG116" s="189">
        <f>IF(N116="zákl. přenesená",J116,0)</f>
        <v>0</v>
      </c>
      <c r="BH116" s="189">
        <f>IF(N116="sníž. přenesená",J116,0)</f>
        <v>0</v>
      </c>
      <c r="BI116" s="189">
        <f>IF(N116="nulová",J116,0)</f>
        <v>0</v>
      </c>
      <c r="BJ116" s="19" t="s">
        <v>84</v>
      </c>
      <c r="BK116" s="189">
        <f>ROUND(I116*H116,2)</f>
        <v>0</v>
      </c>
      <c r="BL116" s="19" t="s">
        <v>1302</v>
      </c>
      <c r="BM116" s="188" t="s">
        <v>1352</v>
      </c>
    </row>
    <row r="117" spans="1:47" s="2" customFormat="1" ht="57.6">
      <c r="A117" s="36"/>
      <c r="B117" s="37"/>
      <c r="C117" s="38"/>
      <c r="D117" s="190" t="s">
        <v>244</v>
      </c>
      <c r="E117" s="38"/>
      <c r="F117" s="191" t="s">
        <v>1353</v>
      </c>
      <c r="G117" s="38"/>
      <c r="H117" s="38"/>
      <c r="I117" s="192"/>
      <c r="J117" s="38"/>
      <c r="K117" s="38"/>
      <c r="L117" s="41"/>
      <c r="M117" s="193"/>
      <c r="N117" s="194"/>
      <c r="O117" s="66"/>
      <c r="P117" s="66"/>
      <c r="Q117" s="66"/>
      <c r="R117" s="66"/>
      <c r="S117" s="66"/>
      <c r="T117" s="67"/>
      <c r="U117" s="36"/>
      <c r="V117" s="36"/>
      <c r="W117" s="36"/>
      <c r="X117" s="36"/>
      <c r="Y117" s="36"/>
      <c r="Z117" s="36"/>
      <c r="AA117" s="36"/>
      <c r="AB117" s="36"/>
      <c r="AC117" s="36"/>
      <c r="AD117" s="36"/>
      <c r="AE117" s="36"/>
      <c r="AT117" s="19" t="s">
        <v>244</v>
      </c>
      <c r="AU117" s="19" t="s">
        <v>84</v>
      </c>
    </row>
    <row r="118" spans="1:65" s="2" customFormat="1" ht="24.15" customHeight="1">
      <c r="A118" s="36"/>
      <c r="B118" s="37"/>
      <c r="C118" s="177" t="s">
        <v>377</v>
      </c>
      <c r="D118" s="177" t="s">
        <v>239</v>
      </c>
      <c r="E118" s="178" t="s">
        <v>377</v>
      </c>
      <c r="F118" s="179" t="s">
        <v>1354</v>
      </c>
      <c r="G118" s="180" t="s">
        <v>1253</v>
      </c>
      <c r="H118" s="181">
        <v>1</v>
      </c>
      <c r="I118" s="182"/>
      <c r="J118" s="183">
        <f>ROUND(I118*H118,2)</f>
        <v>0</v>
      </c>
      <c r="K118" s="179" t="s">
        <v>19</v>
      </c>
      <c r="L118" s="41"/>
      <c r="M118" s="184" t="s">
        <v>19</v>
      </c>
      <c r="N118" s="185" t="s">
        <v>47</v>
      </c>
      <c r="O118" s="66"/>
      <c r="P118" s="186">
        <f>O118*H118</f>
        <v>0</v>
      </c>
      <c r="Q118" s="186">
        <v>0</v>
      </c>
      <c r="R118" s="186">
        <f>Q118*H118</f>
        <v>0</v>
      </c>
      <c r="S118" s="186">
        <v>0</v>
      </c>
      <c r="T118" s="187">
        <f>S118*H118</f>
        <v>0</v>
      </c>
      <c r="U118" s="36"/>
      <c r="V118" s="36"/>
      <c r="W118" s="36"/>
      <c r="X118" s="36"/>
      <c r="Y118" s="36"/>
      <c r="Z118" s="36"/>
      <c r="AA118" s="36"/>
      <c r="AB118" s="36"/>
      <c r="AC118" s="36"/>
      <c r="AD118" s="36"/>
      <c r="AE118" s="36"/>
      <c r="AR118" s="188" t="s">
        <v>1302</v>
      </c>
      <c r="AT118" s="188" t="s">
        <v>239</v>
      </c>
      <c r="AU118" s="188" t="s">
        <v>84</v>
      </c>
      <c r="AY118" s="19" t="s">
        <v>237</v>
      </c>
      <c r="BE118" s="189">
        <f>IF(N118="základní",J118,0)</f>
        <v>0</v>
      </c>
      <c r="BF118" s="189">
        <f>IF(N118="snížená",J118,0)</f>
        <v>0</v>
      </c>
      <c r="BG118" s="189">
        <f>IF(N118="zákl. přenesená",J118,0)</f>
        <v>0</v>
      </c>
      <c r="BH118" s="189">
        <f>IF(N118="sníž. přenesená",J118,0)</f>
        <v>0</v>
      </c>
      <c r="BI118" s="189">
        <f>IF(N118="nulová",J118,0)</f>
        <v>0</v>
      </c>
      <c r="BJ118" s="19" t="s">
        <v>84</v>
      </c>
      <c r="BK118" s="189">
        <f>ROUND(I118*H118,2)</f>
        <v>0</v>
      </c>
      <c r="BL118" s="19" t="s">
        <v>1302</v>
      </c>
      <c r="BM118" s="188" t="s">
        <v>1355</v>
      </c>
    </row>
    <row r="119" spans="1:47" s="2" customFormat="1" ht="19.2">
      <c r="A119" s="36"/>
      <c r="B119" s="37"/>
      <c r="C119" s="38"/>
      <c r="D119" s="190" t="s">
        <v>244</v>
      </c>
      <c r="E119" s="38"/>
      <c r="F119" s="191" t="s">
        <v>1354</v>
      </c>
      <c r="G119" s="38"/>
      <c r="H119" s="38"/>
      <c r="I119" s="192"/>
      <c r="J119" s="38"/>
      <c r="K119" s="38"/>
      <c r="L119" s="41"/>
      <c r="M119" s="193"/>
      <c r="N119" s="194"/>
      <c r="O119" s="66"/>
      <c r="P119" s="66"/>
      <c r="Q119" s="66"/>
      <c r="R119" s="66"/>
      <c r="S119" s="66"/>
      <c r="T119" s="67"/>
      <c r="U119" s="36"/>
      <c r="V119" s="36"/>
      <c r="W119" s="36"/>
      <c r="X119" s="36"/>
      <c r="Y119" s="36"/>
      <c r="Z119" s="36"/>
      <c r="AA119" s="36"/>
      <c r="AB119" s="36"/>
      <c r="AC119" s="36"/>
      <c r="AD119" s="36"/>
      <c r="AE119" s="36"/>
      <c r="AT119" s="19" t="s">
        <v>244</v>
      </c>
      <c r="AU119" s="19" t="s">
        <v>84</v>
      </c>
    </row>
    <row r="120" spans="1:65" s="2" customFormat="1" ht="16.5" customHeight="1">
      <c r="A120" s="36"/>
      <c r="B120" s="37"/>
      <c r="C120" s="177" t="s">
        <v>384</v>
      </c>
      <c r="D120" s="177" t="s">
        <v>239</v>
      </c>
      <c r="E120" s="178" t="s">
        <v>384</v>
      </c>
      <c r="F120" s="179" t="s">
        <v>1356</v>
      </c>
      <c r="G120" s="180" t="s">
        <v>1253</v>
      </c>
      <c r="H120" s="181">
        <v>1</v>
      </c>
      <c r="I120" s="182"/>
      <c r="J120" s="183">
        <f>ROUND(I120*H120,2)</f>
        <v>0</v>
      </c>
      <c r="K120" s="179" t="s">
        <v>19</v>
      </c>
      <c r="L120" s="41"/>
      <c r="M120" s="184" t="s">
        <v>19</v>
      </c>
      <c r="N120" s="185" t="s">
        <v>47</v>
      </c>
      <c r="O120" s="66"/>
      <c r="P120" s="186">
        <f>O120*H120</f>
        <v>0</v>
      </c>
      <c r="Q120" s="186">
        <v>0</v>
      </c>
      <c r="R120" s="186">
        <f>Q120*H120</f>
        <v>0</v>
      </c>
      <c r="S120" s="186">
        <v>0</v>
      </c>
      <c r="T120" s="187">
        <f>S120*H120</f>
        <v>0</v>
      </c>
      <c r="U120" s="36"/>
      <c r="V120" s="36"/>
      <c r="W120" s="36"/>
      <c r="X120" s="36"/>
      <c r="Y120" s="36"/>
      <c r="Z120" s="36"/>
      <c r="AA120" s="36"/>
      <c r="AB120" s="36"/>
      <c r="AC120" s="36"/>
      <c r="AD120" s="36"/>
      <c r="AE120" s="36"/>
      <c r="AR120" s="188" t="s">
        <v>1302</v>
      </c>
      <c r="AT120" s="188" t="s">
        <v>239</v>
      </c>
      <c r="AU120" s="188" t="s">
        <v>84</v>
      </c>
      <c r="AY120" s="19" t="s">
        <v>237</v>
      </c>
      <c r="BE120" s="189">
        <f>IF(N120="základní",J120,0)</f>
        <v>0</v>
      </c>
      <c r="BF120" s="189">
        <f>IF(N120="snížená",J120,0)</f>
        <v>0</v>
      </c>
      <c r="BG120" s="189">
        <f>IF(N120="zákl. přenesená",J120,0)</f>
        <v>0</v>
      </c>
      <c r="BH120" s="189">
        <f>IF(N120="sníž. přenesená",J120,0)</f>
        <v>0</v>
      </c>
      <c r="BI120" s="189">
        <f>IF(N120="nulová",J120,0)</f>
        <v>0</v>
      </c>
      <c r="BJ120" s="19" t="s">
        <v>84</v>
      </c>
      <c r="BK120" s="189">
        <f>ROUND(I120*H120,2)</f>
        <v>0</v>
      </c>
      <c r="BL120" s="19" t="s">
        <v>1302</v>
      </c>
      <c r="BM120" s="188" t="s">
        <v>1357</v>
      </c>
    </row>
    <row r="121" spans="1:47" s="2" customFormat="1" ht="12">
      <c r="A121" s="36"/>
      <c r="B121" s="37"/>
      <c r="C121" s="38"/>
      <c r="D121" s="190" t="s">
        <v>244</v>
      </c>
      <c r="E121" s="38"/>
      <c r="F121" s="191" t="s">
        <v>1356</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9" t="s">
        <v>244</v>
      </c>
      <c r="AU121" s="19" t="s">
        <v>84</v>
      </c>
    </row>
    <row r="122" spans="1:65" s="2" customFormat="1" ht="16.5" customHeight="1">
      <c r="A122" s="36"/>
      <c r="B122" s="37"/>
      <c r="C122" s="177" t="s">
        <v>7</v>
      </c>
      <c r="D122" s="177" t="s">
        <v>239</v>
      </c>
      <c r="E122" s="178" t="s">
        <v>7</v>
      </c>
      <c r="F122" s="179" t="s">
        <v>1358</v>
      </c>
      <c r="G122" s="180" t="s">
        <v>1253</v>
      </c>
      <c r="H122" s="181">
        <v>1</v>
      </c>
      <c r="I122" s="182"/>
      <c r="J122" s="183">
        <f>ROUND(I122*H122,2)</f>
        <v>0</v>
      </c>
      <c r="K122" s="179" t="s">
        <v>19</v>
      </c>
      <c r="L122" s="41"/>
      <c r="M122" s="184" t="s">
        <v>19</v>
      </c>
      <c r="N122" s="185" t="s">
        <v>47</v>
      </c>
      <c r="O122" s="66"/>
      <c r="P122" s="186">
        <f>O122*H122</f>
        <v>0</v>
      </c>
      <c r="Q122" s="186">
        <v>0</v>
      </c>
      <c r="R122" s="186">
        <f>Q122*H122</f>
        <v>0</v>
      </c>
      <c r="S122" s="186">
        <v>0</v>
      </c>
      <c r="T122" s="187">
        <f>S122*H122</f>
        <v>0</v>
      </c>
      <c r="U122" s="36"/>
      <c r="V122" s="36"/>
      <c r="W122" s="36"/>
      <c r="X122" s="36"/>
      <c r="Y122" s="36"/>
      <c r="Z122" s="36"/>
      <c r="AA122" s="36"/>
      <c r="AB122" s="36"/>
      <c r="AC122" s="36"/>
      <c r="AD122" s="36"/>
      <c r="AE122" s="36"/>
      <c r="AR122" s="188" t="s">
        <v>1302</v>
      </c>
      <c r="AT122" s="188" t="s">
        <v>239</v>
      </c>
      <c r="AU122" s="188" t="s">
        <v>84</v>
      </c>
      <c r="AY122" s="19" t="s">
        <v>237</v>
      </c>
      <c r="BE122" s="189">
        <f>IF(N122="základní",J122,0)</f>
        <v>0</v>
      </c>
      <c r="BF122" s="189">
        <f>IF(N122="snížená",J122,0)</f>
        <v>0</v>
      </c>
      <c r="BG122" s="189">
        <f>IF(N122="zákl. přenesená",J122,0)</f>
        <v>0</v>
      </c>
      <c r="BH122" s="189">
        <f>IF(N122="sníž. přenesená",J122,0)</f>
        <v>0</v>
      </c>
      <c r="BI122" s="189">
        <f>IF(N122="nulová",J122,0)</f>
        <v>0</v>
      </c>
      <c r="BJ122" s="19" t="s">
        <v>84</v>
      </c>
      <c r="BK122" s="189">
        <f>ROUND(I122*H122,2)</f>
        <v>0</v>
      </c>
      <c r="BL122" s="19" t="s">
        <v>1302</v>
      </c>
      <c r="BM122" s="188" t="s">
        <v>1359</v>
      </c>
    </row>
    <row r="123" spans="1:47" s="2" customFormat="1" ht="19.2">
      <c r="A123" s="36"/>
      <c r="B123" s="37"/>
      <c r="C123" s="38"/>
      <c r="D123" s="190" t="s">
        <v>244</v>
      </c>
      <c r="E123" s="38"/>
      <c r="F123" s="191" t="s">
        <v>1360</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9" t="s">
        <v>244</v>
      </c>
      <c r="AU123" s="19" t="s">
        <v>84</v>
      </c>
    </row>
    <row r="124" spans="1:65" s="2" customFormat="1" ht="24.15" customHeight="1">
      <c r="A124" s="36"/>
      <c r="B124" s="37"/>
      <c r="C124" s="177" t="s">
        <v>199</v>
      </c>
      <c r="D124" s="177" t="s">
        <v>239</v>
      </c>
      <c r="E124" s="178" t="s">
        <v>199</v>
      </c>
      <c r="F124" s="179" t="s">
        <v>1361</v>
      </c>
      <c r="G124" s="180" t="s">
        <v>1253</v>
      </c>
      <c r="H124" s="181">
        <v>1</v>
      </c>
      <c r="I124" s="182"/>
      <c r="J124" s="183">
        <f>ROUND(I124*H124,2)</f>
        <v>0</v>
      </c>
      <c r="K124" s="179" t="s">
        <v>19</v>
      </c>
      <c r="L124" s="41"/>
      <c r="M124" s="184" t="s">
        <v>19</v>
      </c>
      <c r="N124" s="185" t="s">
        <v>47</v>
      </c>
      <c r="O124" s="66"/>
      <c r="P124" s="186">
        <f>O124*H124</f>
        <v>0</v>
      </c>
      <c r="Q124" s="186">
        <v>0</v>
      </c>
      <c r="R124" s="186">
        <f>Q124*H124</f>
        <v>0</v>
      </c>
      <c r="S124" s="186">
        <v>0</v>
      </c>
      <c r="T124" s="187">
        <f>S124*H124</f>
        <v>0</v>
      </c>
      <c r="U124" s="36"/>
      <c r="V124" s="36"/>
      <c r="W124" s="36"/>
      <c r="X124" s="36"/>
      <c r="Y124" s="36"/>
      <c r="Z124" s="36"/>
      <c r="AA124" s="36"/>
      <c r="AB124" s="36"/>
      <c r="AC124" s="36"/>
      <c r="AD124" s="36"/>
      <c r="AE124" s="36"/>
      <c r="AR124" s="188" t="s">
        <v>1302</v>
      </c>
      <c r="AT124" s="188" t="s">
        <v>239</v>
      </c>
      <c r="AU124" s="188" t="s">
        <v>84</v>
      </c>
      <c r="AY124" s="19" t="s">
        <v>237</v>
      </c>
      <c r="BE124" s="189">
        <f>IF(N124="základní",J124,0)</f>
        <v>0</v>
      </c>
      <c r="BF124" s="189">
        <f>IF(N124="snížená",J124,0)</f>
        <v>0</v>
      </c>
      <c r="BG124" s="189">
        <f>IF(N124="zákl. přenesená",J124,0)</f>
        <v>0</v>
      </c>
      <c r="BH124" s="189">
        <f>IF(N124="sníž. přenesená",J124,0)</f>
        <v>0</v>
      </c>
      <c r="BI124" s="189">
        <f>IF(N124="nulová",J124,0)</f>
        <v>0</v>
      </c>
      <c r="BJ124" s="19" t="s">
        <v>84</v>
      </c>
      <c r="BK124" s="189">
        <f>ROUND(I124*H124,2)</f>
        <v>0</v>
      </c>
      <c r="BL124" s="19" t="s">
        <v>1302</v>
      </c>
      <c r="BM124" s="188" t="s">
        <v>1362</v>
      </c>
    </row>
    <row r="125" spans="1:47" s="2" customFormat="1" ht="19.2">
      <c r="A125" s="36"/>
      <c r="B125" s="37"/>
      <c r="C125" s="38"/>
      <c r="D125" s="190" t="s">
        <v>244</v>
      </c>
      <c r="E125" s="38"/>
      <c r="F125" s="191" t="s">
        <v>1361</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9" t="s">
        <v>244</v>
      </c>
      <c r="AU125" s="19" t="s">
        <v>84</v>
      </c>
    </row>
    <row r="126" spans="1:65" s="2" customFormat="1" ht="16.5" customHeight="1">
      <c r="A126" s="36"/>
      <c r="B126" s="37"/>
      <c r="C126" s="177" t="s">
        <v>403</v>
      </c>
      <c r="D126" s="177" t="s">
        <v>239</v>
      </c>
      <c r="E126" s="178" t="s">
        <v>403</v>
      </c>
      <c r="F126" s="179" t="s">
        <v>1363</v>
      </c>
      <c r="G126" s="180" t="s">
        <v>1253</v>
      </c>
      <c r="H126" s="181">
        <v>1</v>
      </c>
      <c r="I126" s="182"/>
      <c r="J126" s="183">
        <f>ROUND(I126*H126,2)</f>
        <v>0</v>
      </c>
      <c r="K126" s="179" t="s">
        <v>19</v>
      </c>
      <c r="L126" s="41"/>
      <c r="M126" s="184" t="s">
        <v>19</v>
      </c>
      <c r="N126" s="185" t="s">
        <v>47</v>
      </c>
      <c r="O126" s="66"/>
      <c r="P126" s="186">
        <f>O126*H126</f>
        <v>0</v>
      </c>
      <c r="Q126" s="186">
        <v>0</v>
      </c>
      <c r="R126" s="186">
        <f>Q126*H126</f>
        <v>0</v>
      </c>
      <c r="S126" s="186">
        <v>0</v>
      </c>
      <c r="T126" s="187">
        <f>S126*H126</f>
        <v>0</v>
      </c>
      <c r="U126" s="36"/>
      <c r="V126" s="36"/>
      <c r="W126" s="36"/>
      <c r="X126" s="36"/>
      <c r="Y126" s="36"/>
      <c r="Z126" s="36"/>
      <c r="AA126" s="36"/>
      <c r="AB126" s="36"/>
      <c r="AC126" s="36"/>
      <c r="AD126" s="36"/>
      <c r="AE126" s="36"/>
      <c r="AR126" s="188" t="s">
        <v>1302</v>
      </c>
      <c r="AT126" s="188" t="s">
        <v>239</v>
      </c>
      <c r="AU126" s="188" t="s">
        <v>84</v>
      </c>
      <c r="AY126" s="19" t="s">
        <v>237</v>
      </c>
      <c r="BE126" s="189">
        <f>IF(N126="základní",J126,0)</f>
        <v>0</v>
      </c>
      <c r="BF126" s="189">
        <f>IF(N126="snížená",J126,0)</f>
        <v>0</v>
      </c>
      <c r="BG126" s="189">
        <f>IF(N126="zákl. přenesená",J126,0)</f>
        <v>0</v>
      </c>
      <c r="BH126" s="189">
        <f>IF(N126="sníž. přenesená",J126,0)</f>
        <v>0</v>
      </c>
      <c r="BI126" s="189">
        <f>IF(N126="nulová",J126,0)</f>
        <v>0</v>
      </c>
      <c r="BJ126" s="19" t="s">
        <v>84</v>
      </c>
      <c r="BK126" s="189">
        <f>ROUND(I126*H126,2)</f>
        <v>0</v>
      </c>
      <c r="BL126" s="19" t="s">
        <v>1302</v>
      </c>
      <c r="BM126" s="188" t="s">
        <v>1364</v>
      </c>
    </row>
    <row r="127" spans="1:47" s="2" customFormat="1" ht="19.2">
      <c r="A127" s="36"/>
      <c r="B127" s="37"/>
      <c r="C127" s="38"/>
      <c r="D127" s="190" t="s">
        <v>244</v>
      </c>
      <c r="E127" s="38"/>
      <c r="F127" s="191" t="s">
        <v>1365</v>
      </c>
      <c r="G127" s="38"/>
      <c r="H127" s="38"/>
      <c r="I127" s="192"/>
      <c r="J127" s="38"/>
      <c r="K127" s="38"/>
      <c r="L127" s="41"/>
      <c r="M127" s="193"/>
      <c r="N127" s="194"/>
      <c r="O127" s="66"/>
      <c r="P127" s="66"/>
      <c r="Q127" s="66"/>
      <c r="R127" s="66"/>
      <c r="S127" s="66"/>
      <c r="T127" s="67"/>
      <c r="U127" s="36"/>
      <c r="V127" s="36"/>
      <c r="W127" s="36"/>
      <c r="X127" s="36"/>
      <c r="Y127" s="36"/>
      <c r="Z127" s="36"/>
      <c r="AA127" s="36"/>
      <c r="AB127" s="36"/>
      <c r="AC127" s="36"/>
      <c r="AD127" s="36"/>
      <c r="AE127" s="36"/>
      <c r="AT127" s="19" t="s">
        <v>244</v>
      </c>
      <c r="AU127" s="19" t="s">
        <v>84</v>
      </c>
    </row>
    <row r="128" spans="1:65" s="2" customFormat="1" ht="16.5" customHeight="1">
      <c r="A128" s="36"/>
      <c r="B128" s="37"/>
      <c r="C128" s="177" t="s">
        <v>411</v>
      </c>
      <c r="D128" s="177" t="s">
        <v>239</v>
      </c>
      <c r="E128" s="178" t="s">
        <v>411</v>
      </c>
      <c r="F128" s="179" t="s">
        <v>1366</v>
      </c>
      <c r="G128" s="180" t="s">
        <v>1253</v>
      </c>
      <c r="H128" s="181">
        <v>1</v>
      </c>
      <c r="I128" s="182"/>
      <c r="J128" s="183">
        <f>ROUND(I128*H128,2)</f>
        <v>0</v>
      </c>
      <c r="K128" s="179" t="s">
        <v>19</v>
      </c>
      <c r="L128" s="41"/>
      <c r="M128" s="184" t="s">
        <v>19</v>
      </c>
      <c r="N128" s="185" t="s">
        <v>47</v>
      </c>
      <c r="O128" s="66"/>
      <c r="P128" s="186">
        <f>O128*H128</f>
        <v>0</v>
      </c>
      <c r="Q128" s="186">
        <v>0</v>
      </c>
      <c r="R128" s="186">
        <f>Q128*H128</f>
        <v>0</v>
      </c>
      <c r="S128" s="186">
        <v>0</v>
      </c>
      <c r="T128" s="187">
        <f>S128*H128</f>
        <v>0</v>
      </c>
      <c r="U128" s="36"/>
      <c r="V128" s="36"/>
      <c r="W128" s="36"/>
      <c r="X128" s="36"/>
      <c r="Y128" s="36"/>
      <c r="Z128" s="36"/>
      <c r="AA128" s="36"/>
      <c r="AB128" s="36"/>
      <c r="AC128" s="36"/>
      <c r="AD128" s="36"/>
      <c r="AE128" s="36"/>
      <c r="AR128" s="188" t="s">
        <v>1302</v>
      </c>
      <c r="AT128" s="188" t="s">
        <v>239</v>
      </c>
      <c r="AU128" s="188" t="s">
        <v>84</v>
      </c>
      <c r="AY128" s="19" t="s">
        <v>237</v>
      </c>
      <c r="BE128" s="189">
        <f>IF(N128="základní",J128,0)</f>
        <v>0</v>
      </c>
      <c r="BF128" s="189">
        <f>IF(N128="snížená",J128,0)</f>
        <v>0</v>
      </c>
      <c r="BG128" s="189">
        <f>IF(N128="zákl. přenesená",J128,0)</f>
        <v>0</v>
      </c>
      <c r="BH128" s="189">
        <f>IF(N128="sníž. přenesená",J128,0)</f>
        <v>0</v>
      </c>
      <c r="BI128" s="189">
        <f>IF(N128="nulová",J128,0)</f>
        <v>0</v>
      </c>
      <c r="BJ128" s="19" t="s">
        <v>84</v>
      </c>
      <c r="BK128" s="189">
        <f>ROUND(I128*H128,2)</f>
        <v>0</v>
      </c>
      <c r="BL128" s="19" t="s">
        <v>1302</v>
      </c>
      <c r="BM128" s="188" t="s">
        <v>1367</v>
      </c>
    </row>
    <row r="129" spans="1:47" s="2" customFormat="1" ht="12">
      <c r="A129" s="36"/>
      <c r="B129" s="37"/>
      <c r="C129" s="38"/>
      <c r="D129" s="190" t="s">
        <v>244</v>
      </c>
      <c r="E129" s="38"/>
      <c r="F129" s="191" t="s">
        <v>1366</v>
      </c>
      <c r="G129" s="38"/>
      <c r="H129" s="38"/>
      <c r="I129" s="192"/>
      <c r="J129" s="38"/>
      <c r="K129" s="38"/>
      <c r="L129" s="41"/>
      <c r="M129" s="193"/>
      <c r="N129" s="194"/>
      <c r="O129" s="66"/>
      <c r="P129" s="66"/>
      <c r="Q129" s="66"/>
      <c r="R129" s="66"/>
      <c r="S129" s="66"/>
      <c r="T129" s="67"/>
      <c r="U129" s="36"/>
      <c r="V129" s="36"/>
      <c r="W129" s="36"/>
      <c r="X129" s="36"/>
      <c r="Y129" s="36"/>
      <c r="Z129" s="36"/>
      <c r="AA129" s="36"/>
      <c r="AB129" s="36"/>
      <c r="AC129" s="36"/>
      <c r="AD129" s="36"/>
      <c r="AE129" s="36"/>
      <c r="AT129" s="19" t="s">
        <v>244</v>
      </c>
      <c r="AU129" s="19" t="s">
        <v>84</v>
      </c>
    </row>
    <row r="130" spans="1:65" s="2" customFormat="1" ht="16.5" customHeight="1">
      <c r="A130" s="36"/>
      <c r="B130" s="37"/>
      <c r="C130" s="177" t="s">
        <v>423</v>
      </c>
      <c r="D130" s="177" t="s">
        <v>239</v>
      </c>
      <c r="E130" s="178" t="s">
        <v>423</v>
      </c>
      <c r="F130" s="179" t="s">
        <v>1368</v>
      </c>
      <c r="G130" s="180" t="s">
        <v>1253</v>
      </c>
      <c r="H130" s="181">
        <v>1</v>
      </c>
      <c r="I130" s="182"/>
      <c r="J130" s="183">
        <f>ROUND(I130*H130,2)</f>
        <v>0</v>
      </c>
      <c r="K130" s="179" t="s">
        <v>19</v>
      </c>
      <c r="L130" s="41"/>
      <c r="M130" s="184" t="s">
        <v>19</v>
      </c>
      <c r="N130" s="185" t="s">
        <v>47</v>
      </c>
      <c r="O130" s="66"/>
      <c r="P130" s="186">
        <f>O130*H130</f>
        <v>0</v>
      </c>
      <c r="Q130" s="186">
        <v>0</v>
      </c>
      <c r="R130" s="186">
        <f>Q130*H130</f>
        <v>0</v>
      </c>
      <c r="S130" s="186">
        <v>0</v>
      </c>
      <c r="T130" s="187">
        <f>S130*H130</f>
        <v>0</v>
      </c>
      <c r="U130" s="36"/>
      <c r="V130" s="36"/>
      <c r="W130" s="36"/>
      <c r="X130" s="36"/>
      <c r="Y130" s="36"/>
      <c r="Z130" s="36"/>
      <c r="AA130" s="36"/>
      <c r="AB130" s="36"/>
      <c r="AC130" s="36"/>
      <c r="AD130" s="36"/>
      <c r="AE130" s="36"/>
      <c r="AR130" s="188" t="s">
        <v>1302</v>
      </c>
      <c r="AT130" s="188" t="s">
        <v>239</v>
      </c>
      <c r="AU130" s="188" t="s">
        <v>84</v>
      </c>
      <c r="AY130" s="19" t="s">
        <v>237</v>
      </c>
      <c r="BE130" s="189">
        <f>IF(N130="základní",J130,0)</f>
        <v>0</v>
      </c>
      <c r="BF130" s="189">
        <f>IF(N130="snížená",J130,0)</f>
        <v>0</v>
      </c>
      <c r="BG130" s="189">
        <f>IF(N130="zákl. přenesená",J130,0)</f>
        <v>0</v>
      </c>
      <c r="BH130" s="189">
        <f>IF(N130="sníž. přenesená",J130,0)</f>
        <v>0</v>
      </c>
      <c r="BI130" s="189">
        <f>IF(N130="nulová",J130,0)</f>
        <v>0</v>
      </c>
      <c r="BJ130" s="19" t="s">
        <v>84</v>
      </c>
      <c r="BK130" s="189">
        <f>ROUND(I130*H130,2)</f>
        <v>0</v>
      </c>
      <c r="BL130" s="19" t="s">
        <v>1302</v>
      </c>
      <c r="BM130" s="188" t="s">
        <v>1369</v>
      </c>
    </row>
    <row r="131" spans="1:47" s="2" customFormat="1" ht="12">
      <c r="A131" s="36"/>
      <c r="B131" s="37"/>
      <c r="C131" s="38"/>
      <c r="D131" s="190" t="s">
        <v>244</v>
      </c>
      <c r="E131" s="38"/>
      <c r="F131" s="191" t="s">
        <v>1368</v>
      </c>
      <c r="G131" s="38"/>
      <c r="H131" s="38"/>
      <c r="I131" s="192"/>
      <c r="J131" s="38"/>
      <c r="K131" s="38"/>
      <c r="L131" s="41"/>
      <c r="M131" s="193"/>
      <c r="N131" s="194"/>
      <c r="O131" s="66"/>
      <c r="P131" s="66"/>
      <c r="Q131" s="66"/>
      <c r="R131" s="66"/>
      <c r="S131" s="66"/>
      <c r="T131" s="67"/>
      <c r="U131" s="36"/>
      <c r="V131" s="36"/>
      <c r="W131" s="36"/>
      <c r="X131" s="36"/>
      <c r="Y131" s="36"/>
      <c r="Z131" s="36"/>
      <c r="AA131" s="36"/>
      <c r="AB131" s="36"/>
      <c r="AC131" s="36"/>
      <c r="AD131" s="36"/>
      <c r="AE131" s="36"/>
      <c r="AT131" s="19" t="s">
        <v>244</v>
      </c>
      <c r="AU131" s="19" t="s">
        <v>84</v>
      </c>
    </row>
    <row r="132" spans="1:65" s="2" customFormat="1" ht="16.5" customHeight="1">
      <c r="A132" s="36"/>
      <c r="B132" s="37"/>
      <c r="C132" s="177" t="s">
        <v>432</v>
      </c>
      <c r="D132" s="177" t="s">
        <v>239</v>
      </c>
      <c r="E132" s="178" t="s">
        <v>432</v>
      </c>
      <c r="F132" s="179" t="s">
        <v>1370</v>
      </c>
      <c r="G132" s="180" t="s">
        <v>1253</v>
      </c>
      <c r="H132" s="181">
        <v>1</v>
      </c>
      <c r="I132" s="182"/>
      <c r="J132" s="183">
        <f>ROUND(I132*H132,2)</f>
        <v>0</v>
      </c>
      <c r="K132" s="179" t="s">
        <v>19</v>
      </c>
      <c r="L132" s="41"/>
      <c r="M132" s="184" t="s">
        <v>19</v>
      </c>
      <c r="N132" s="185" t="s">
        <v>47</v>
      </c>
      <c r="O132" s="66"/>
      <c r="P132" s="186">
        <f>O132*H132</f>
        <v>0</v>
      </c>
      <c r="Q132" s="186">
        <v>0</v>
      </c>
      <c r="R132" s="186">
        <f>Q132*H132</f>
        <v>0</v>
      </c>
      <c r="S132" s="186">
        <v>0</v>
      </c>
      <c r="T132" s="187">
        <f>S132*H132</f>
        <v>0</v>
      </c>
      <c r="U132" s="36"/>
      <c r="V132" s="36"/>
      <c r="W132" s="36"/>
      <c r="X132" s="36"/>
      <c r="Y132" s="36"/>
      <c r="Z132" s="36"/>
      <c r="AA132" s="36"/>
      <c r="AB132" s="36"/>
      <c r="AC132" s="36"/>
      <c r="AD132" s="36"/>
      <c r="AE132" s="36"/>
      <c r="AR132" s="188" t="s">
        <v>1302</v>
      </c>
      <c r="AT132" s="188" t="s">
        <v>239</v>
      </c>
      <c r="AU132" s="188" t="s">
        <v>84</v>
      </c>
      <c r="AY132" s="19" t="s">
        <v>237</v>
      </c>
      <c r="BE132" s="189">
        <f>IF(N132="základní",J132,0)</f>
        <v>0</v>
      </c>
      <c r="BF132" s="189">
        <f>IF(N132="snížená",J132,0)</f>
        <v>0</v>
      </c>
      <c r="BG132" s="189">
        <f>IF(N132="zákl. přenesená",J132,0)</f>
        <v>0</v>
      </c>
      <c r="BH132" s="189">
        <f>IF(N132="sníž. přenesená",J132,0)</f>
        <v>0</v>
      </c>
      <c r="BI132" s="189">
        <f>IF(N132="nulová",J132,0)</f>
        <v>0</v>
      </c>
      <c r="BJ132" s="19" t="s">
        <v>84</v>
      </c>
      <c r="BK132" s="189">
        <f>ROUND(I132*H132,2)</f>
        <v>0</v>
      </c>
      <c r="BL132" s="19" t="s">
        <v>1302</v>
      </c>
      <c r="BM132" s="188" t="s">
        <v>1371</v>
      </c>
    </row>
    <row r="133" spans="1:47" s="2" customFormat="1" ht="12">
      <c r="A133" s="36"/>
      <c r="B133" s="37"/>
      <c r="C133" s="38"/>
      <c r="D133" s="190" t="s">
        <v>244</v>
      </c>
      <c r="E133" s="38"/>
      <c r="F133" s="191" t="s">
        <v>1370</v>
      </c>
      <c r="G133" s="38"/>
      <c r="H133" s="38"/>
      <c r="I133" s="192"/>
      <c r="J133" s="38"/>
      <c r="K133" s="38"/>
      <c r="L133" s="41"/>
      <c r="M133" s="251"/>
      <c r="N133" s="252"/>
      <c r="O133" s="253"/>
      <c r="P133" s="253"/>
      <c r="Q133" s="253"/>
      <c r="R133" s="253"/>
      <c r="S133" s="253"/>
      <c r="T133" s="254"/>
      <c r="U133" s="36"/>
      <c r="V133" s="36"/>
      <c r="W133" s="36"/>
      <c r="X133" s="36"/>
      <c r="Y133" s="36"/>
      <c r="Z133" s="36"/>
      <c r="AA133" s="36"/>
      <c r="AB133" s="36"/>
      <c r="AC133" s="36"/>
      <c r="AD133" s="36"/>
      <c r="AE133" s="36"/>
      <c r="AT133" s="19" t="s">
        <v>244</v>
      </c>
      <c r="AU133" s="19" t="s">
        <v>84</v>
      </c>
    </row>
    <row r="134" spans="1:31" s="2" customFormat="1" ht="6.9" customHeight="1">
      <c r="A134" s="36"/>
      <c r="B134" s="49"/>
      <c r="C134" s="50"/>
      <c r="D134" s="50"/>
      <c r="E134" s="50"/>
      <c r="F134" s="50"/>
      <c r="G134" s="50"/>
      <c r="H134" s="50"/>
      <c r="I134" s="50"/>
      <c r="J134" s="50"/>
      <c r="K134" s="50"/>
      <c r="L134" s="41"/>
      <c r="M134" s="36"/>
      <c r="O134" s="36"/>
      <c r="P134" s="36"/>
      <c r="Q134" s="36"/>
      <c r="R134" s="36"/>
      <c r="S134" s="36"/>
      <c r="T134" s="36"/>
      <c r="U134" s="36"/>
      <c r="V134" s="36"/>
      <c r="W134" s="36"/>
      <c r="X134" s="36"/>
      <c r="Y134" s="36"/>
      <c r="Z134" s="36"/>
      <c r="AA134" s="36"/>
      <c r="AB134" s="36"/>
      <c r="AC134" s="36"/>
      <c r="AD134" s="36"/>
      <c r="AE134" s="36"/>
    </row>
  </sheetData>
  <sheetProtection algorithmName="SHA-512" hashValue="1CrRwAz2rygnYeqlfLj9HHrt/6EIbWKnzKLTL/czLv9GOdp/We605JtuYqHkLaHmZQ9yqQMmY53CizOyBV2IFw==" saltValue="JD03HbWwcTfzTSayE1XQCllzldr1+JHdThm6LjgXV5A5V3WKQYN/CoVeYKFqDX8d+X5nF1iwY6olTthdyFnGtw==" spinCount="100000" sheet="1" objects="1" scenarios="1" formatColumns="0" formatRows="0" autoFilter="0"/>
  <autoFilter ref="C79:K133"/>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3:H437"/>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 customHeight="1"/>
    <row r="3" spans="2:8" s="1" customFormat="1" ht="6.9" customHeight="1">
      <c r="B3" s="104"/>
      <c r="C3" s="105"/>
      <c r="D3" s="105"/>
      <c r="E3" s="105"/>
      <c r="F3" s="105"/>
      <c r="G3" s="105"/>
      <c r="H3" s="22"/>
    </row>
    <row r="4" spans="2:8" s="1" customFormat="1" ht="24.9" customHeight="1">
      <c r="B4" s="22"/>
      <c r="C4" s="106" t="s">
        <v>1372</v>
      </c>
      <c r="H4" s="22"/>
    </row>
    <row r="5" spans="2:8" s="1" customFormat="1" ht="12" customHeight="1">
      <c r="B5" s="22"/>
      <c r="C5" s="255" t="s">
        <v>13</v>
      </c>
      <c r="D5" s="399" t="s">
        <v>14</v>
      </c>
      <c r="E5" s="350"/>
      <c r="F5" s="350"/>
      <c r="H5" s="22"/>
    </row>
    <row r="6" spans="2:8" s="1" customFormat="1" ht="36.9" customHeight="1">
      <c r="B6" s="22"/>
      <c r="C6" s="256" t="s">
        <v>16</v>
      </c>
      <c r="D6" s="400" t="s">
        <v>17</v>
      </c>
      <c r="E6" s="350"/>
      <c r="F6" s="350"/>
      <c r="H6" s="22"/>
    </row>
    <row r="7" spans="2:8" s="1" customFormat="1" ht="16.5" customHeight="1">
      <c r="B7" s="22"/>
      <c r="C7" s="108" t="s">
        <v>23</v>
      </c>
      <c r="D7" s="111" t="str">
        <f>'Rekapitulace stavby'!AN8</f>
        <v>24. 1. 2022</v>
      </c>
      <c r="H7" s="22"/>
    </row>
    <row r="8" spans="1:8" s="2" customFormat="1" ht="10.95" customHeight="1">
      <c r="A8" s="36"/>
      <c r="B8" s="41"/>
      <c r="C8" s="36"/>
      <c r="D8" s="36"/>
      <c r="E8" s="36"/>
      <c r="F8" s="36"/>
      <c r="G8" s="36"/>
      <c r="H8" s="41"/>
    </row>
    <row r="9" spans="1:8" s="11" customFormat="1" ht="29.25" customHeight="1">
      <c r="A9" s="150"/>
      <c r="B9" s="257"/>
      <c r="C9" s="258" t="s">
        <v>57</v>
      </c>
      <c r="D9" s="259" t="s">
        <v>58</v>
      </c>
      <c r="E9" s="259" t="s">
        <v>224</v>
      </c>
      <c r="F9" s="260" t="s">
        <v>1373</v>
      </c>
      <c r="G9" s="150"/>
      <c r="H9" s="257"/>
    </row>
    <row r="10" spans="1:8" s="2" customFormat="1" ht="26.4" customHeight="1">
      <c r="A10" s="36"/>
      <c r="B10" s="41"/>
      <c r="C10" s="261" t="s">
        <v>1374</v>
      </c>
      <c r="D10" s="261" t="s">
        <v>82</v>
      </c>
      <c r="E10" s="36"/>
      <c r="F10" s="36"/>
      <c r="G10" s="36"/>
      <c r="H10" s="41"/>
    </row>
    <row r="11" spans="1:8" s="2" customFormat="1" ht="16.95" customHeight="1">
      <c r="A11" s="36"/>
      <c r="B11" s="41"/>
      <c r="C11" s="262" t="s">
        <v>145</v>
      </c>
      <c r="D11" s="263" t="s">
        <v>146</v>
      </c>
      <c r="E11" s="264" t="s">
        <v>100</v>
      </c>
      <c r="F11" s="265">
        <v>0.926</v>
      </c>
      <c r="G11" s="36"/>
      <c r="H11" s="41"/>
    </row>
    <row r="12" spans="1:8" s="2" customFormat="1" ht="16.95" customHeight="1">
      <c r="A12" s="36"/>
      <c r="B12" s="41"/>
      <c r="C12" s="266" t="s">
        <v>19</v>
      </c>
      <c r="D12" s="266" t="s">
        <v>858</v>
      </c>
      <c r="E12" s="19" t="s">
        <v>19</v>
      </c>
      <c r="F12" s="267">
        <v>0</v>
      </c>
      <c r="G12" s="36"/>
      <c r="H12" s="41"/>
    </row>
    <row r="13" spans="1:8" s="2" customFormat="1" ht="16.95" customHeight="1">
      <c r="A13" s="36"/>
      <c r="B13" s="41"/>
      <c r="C13" s="266" t="s">
        <v>19</v>
      </c>
      <c r="D13" s="266" t="s">
        <v>859</v>
      </c>
      <c r="E13" s="19" t="s">
        <v>19</v>
      </c>
      <c r="F13" s="267">
        <v>0</v>
      </c>
      <c r="G13" s="36"/>
      <c r="H13" s="41"/>
    </row>
    <row r="14" spans="1:8" s="2" customFormat="1" ht="16.95" customHeight="1">
      <c r="A14" s="36"/>
      <c r="B14" s="41"/>
      <c r="C14" s="266" t="s">
        <v>19</v>
      </c>
      <c r="D14" s="266" t="s">
        <v>860</v>
      </c>
      <c r="E14" s="19" t="s">
        <v>19</v>
      </c>
      <c r="F14" s="267">
        <v>0.597</v>
      </c>
      <c r="G14" s="36"/>
      <c r="H14" s="41"/>
    </row>
    <row r="15" spans="1:8" s="2" customFormat="1" ht="16.95" customHeight="1">
      <c r="A15" s="36"/>
      <c r="B15" s="41"/>
      <c r="C15" s="266" t="s">
        <v>19</v>
      </c>
      <c r="D15" s="266" t="s">
        <v>861</v>
      </c>
      <c r="E15" s="19" t="s">
        <v>19</v>
      </c>
      <c r="F15" s="267">
        <v>0</v>
      </c>
      <c r="G15" s="36"/>
      <c r="H15" s="41"/>
    </row>
    <row r="16" spans="1:8" s="2" customFormat="1" ht="16.95" customHeight="1">
      <c r="A16" s="36"/>
      <c r="B16" s="41"/>
      <c r="C16" s="266" t="s">
        <v>19</v>
      </c>
      <c r="D16" s="266" t="s">
        <v>862</v>
      </c>
      <c r="E16" s="19" t="s">
        <v>19</v>
      </c>
      <c r="F16" s="267">
        <v>0.329</v>
      </c>
      <c r="G16" s="36"/>
      <c r="H16" s="41"/>
    </row>
    <row r="17" spans="1:8" s="2" customFormat="1" ht="16.95" customHeight="1">
      <c r="A17" s="36"/>
      <c r="B17" s="41"/>
      <c r="C17" s="266" t="s">
        <v>145</v>
      </c>
      <c r="D17" s="266" t="s">
        <v>372</v>
      </c>
      <c r="E17" s="19" t="s">
        <v>19</v>
      </c>
      <c r="F17" s="267">
        <v>0.926</v>
      </c>
      <c r="G17" s="36"/>
      <c r="H17" s="41"/>
    </row>
    <row r="18" spans="1:8" s="2" customFormat="1" ht="16.95" customHeight="1">
      <c r="A18" s="36"/>
      <c r="B18" s="41"/>
      <c r="C18" s="268" t="s">
        <v>1375</v>
      </c>
      <c r="D18" s="36"/>
      <c r="E18" s="36"/>
      <c r="F18" s="36"/>
      <c r="G18" s="36"/>
      <c r="H18" s="41"/>
    </row>
    <row r="19" spans="1:8" s="2" customFormat="1" ht="16.95" customHeight="1">
      <c r="A19" s="36"/>
      <c r="B19" s="41"/>
      <c r="C19" s="266" t="s">
        <v>847</v>
      </c>
      <c r="D19" s="266" t="s">
        <v>848</v>
      </c>
      <c r="E19" s="19" t="s">
        <v>100</v>
      </c>
      <c r="F19" s="267">
        <v>1.048</v>
      </c>
      <c r="G19" s="36"/>
      <c r="H19" s="41"/>
    </row>
    <row r="20" spans="1:8" s="2" customFormat="1" ht="16.95" customHeight="1">
      <c r="A20" s="36"/>
      <c r="B20" s="41"/>
      <c r="C20" s="266" t="s">
        <v>883</v>
      </c>
      <c r="D20" s="266" t="s">
        <v>884</v>
      </c>
      <c r="E20" s="19" t="s">
        <v>100</v>
      </c>
      <c r="F20" s="267">
        <v>0.926</v>
      </c>
      <c r="G20" s="36"/>
      <c r="H20" s="41"/>
    </row>
    <row r="21" spans="1:8" s="2" customFormat="1" ht="16.95" customHeight="1">
      <c r="A21" s="36"/>
      <c r="B21" s="41"/>
      <c r="C21" s="262" t="s">
        <v>179</v>
      </c>
      <c r="D21" s="263" t="s">
        <v>180</v>
      </c>
      <c r="E21" s="264" t="s">
        <v>92</v>
      </c>
      <c r="F21" s="265">
        <v>31.195</v>
      </c>
      <c r="G21" s="36"/>
      <c r="H21" s="41"/>
    </row>
    <row r="22" spans="1:8" s="2" customFormat="1" ht="16.95" customHeight="1">
      <c r="A22" s="36"/>
      <c r="B22" s="41"/>
      <c r="C22" s="266" t="s">
        <v>19</v>
      </c>
      <c r="D22" s="266" t="s">
        <v>308</v>
      </c>
      <c r="E22" s="19" t="s">
        <v>19</v>
      </c>
      <c r="F22" s="267">
        <v>0</v>
      </c>
      <c r="G22" s="36"/>
      <c r="H22" s="41"/>
    </row>
    <row r="23" spans="1:8" s="2" customFormat="1" ht="16.95" customHeight="1">
      <c r="A23" s="36"/>
      <c r="B23" s="41"/>
      <c r="C23" s="266" t="s">
        <v>19</v>
      </c>
      <c r="D23" s="266" t="s">
        <v>908</v>
      </c>
      <c r="E23" s="19" t="s">
        <v>19</v>
      </c>
      <c r="F23" s="267">
        <v>0</v>
      </c>
      <c r="G23" s="36"/>
      <c r="H23" s="41"/>
    </row>
    <row r="24" spans="1:8" s="2" customFormat="1" ht="16.95" customHeight="1">
      <c r="A24" s="36"/>
      <c r="B24" s="41"/>
      <c r="C24" s="266" t="s">
        <v>19</v>
      </c>
      <c r="D24" s="266" t="s">
        <v>909</v>
      </c>
      <c r="E24" s="19" t="s">
        <v>19</v>
      </c>
      <c r="F24" s="267">
        <v>8.16</v>
      </c>
      <c r="G24" s="36"/>
      <c r="H24" s="41"/>
    </row>
    <row r="25" spans="1:8" s="2" customFormat="1" ht="16.95" customHeight="1">
      <c r="A25" s="36"/>
      <c r="B25" s="41"/>
      <c r="C25" s="266" t="s">
        <v>19</v>
      </c>
      <c r="D25" s="266" t="s">
        <v>896</v>
      </c>
      <c r="E25" s="19" t="s">
        <v>19</v>
      </c>
      <c r="F25" s="267">
        <v>0</v>
      </c>
      <c r="G25" s="36"/>
      <c r="H25" s="41"/>
    </row>
    <row r="26" spans="1:8" s="2" customFormat="1" ht="16.95" customHeight="1">
      <c r="A26" s="36"/>
      <c r="B26" s="41"/>
      <c r="C26" s="266" t="s">
        <v>19</v>
      </c>
      <c r="D26" s="266" t="s">
        <v>910</v>
      </c>
      <c r="E26" s="19" t="s">
        <v>19</v>
      </c>
      <c r="F26" s="267">
        <v>8.415</v>
      </c>
      <c r="G26" s="36"/>
      <c r="H26" s="41"/>
    </row>
    <row r="27" spans="1:8" s="2" customFormat="1" ht="16.95" customHeight="1">
      <c r="A27" s="36"/>
      <c r="B27" s="41"/>
      <c r="C27" s="266" t="s">
        <v>19</v>
      </c>
      <c r="D27" s="266" t="s">
        <v>898</v>
      </c>
      <c r="E27" s="19" t="s">
        <v>19</v>
      </c>
      <c r="F27" s="267">
        <v>0</v>
      </c>
      <c r="G27" s="36"/>
      <c r="H27" s="41"/>
    </row>
    <row r="28" spans="1:8" s="2" customFormat="1" ht="16.95" customHeight="1">
      <c r="A28" s="36"/>
      <c r="B28" s="41"/>
      <c r="C28" s="266" t="s">
        <v>19</v>
      </c>
      <c r="D28" s="266" t="s">
        <v>911</v>
      </c>
      <c r="E28" s="19" t="s">
        <v>19</v>
      </c>
      <c r="F28" s="267">
        <v>7.055</v>
      </c>
      <c r="G28" s="36"/>
      <c r="H28" s="41"/>
    </row>
    <row r="29" spans="1:8" s="2" customFormat="1" ht="16.95" customHeight="1">
      <c r="A29" s="36"/>
      <c r="B29" s="41"/>
      <c r="C29" s="266" t="s">
        <v>19</v>
      </c>
      <c r="D29" s="266" t="s">
        <v>900</v>
      </c>
      <c r="E29" s="19" t="s">
        <v>19</v>
      </c>
      <c r="F29" s="267">
        <v>0</v>
      </c>
      <c r="G29" s="36"/>
      <c r="H29" s="41"/>
    </row>
    <row r="30" spans="1:8" s="2" customFormat="1" ht="16.95" customHeight="1">
      <c r="A30" s="36"/>
      <c r="B30" s="41"/>
      <c r="C30" s="266" t="s">
        <v>19</v>
      </c>
      <c r="D30" s="266" t="s">
        <v>912</v>
      </c>
      <c r="E30" s="19" t="s">
        <v>19</v>
      </c>
      <c r="F30" s="267">
        <v>7.565</v>
      </c>
      <c r="G30" s="36"/>
      <c r="H30" s="41"/>
    </row>
    <row r="31" spans="1:8" s="2" customFormat="1" ht="16.95" customHeight="1">
      <c r="A31" s="36"/>
      <c r="B31" s="41"/>
      <c r="C31" s="266" t="s">
        <v>179</v>
      </c>
      <c r="D31" s="266" t="s">
        <v>376</v>
      </c>
      <c r="E31" s="19" t="s">
        <v>19</v>
      </c>
      <c r="F31" s="267">
        <v>31.195</v>
      </c>
      <c r="G31" s="36"/>
      <c r="H31" s="41"/>
    </row>
    <row r="32" spans="1:8" s="2" customFormat="1" ht="16.95" customHeight="1">
      <c r="A32" s="36"/>
      <c r="B32" s="41"/>
      <c r="C32" s="268" t="s">
        <v>1375</v>
      </c>
      <c r="D32" s="36"/>
      <c r="E32" s="36"/>
      <c r="F32" s="36"/>
      <c r="G32" s="36"/>
      <c r="H32" s="41"/>
    </row>
    <row r="33" spans="1:8" s="2" customFormat="1" ht="16.95" customHeight="1">
      <c r="A33" s="36"/>
      <c r="B33" s="41"/>
      <c r="C33" s="266" t="s">
        <v>903</v>
      </c>
      <c r="D33" s="266" t="s">
        <v>904</v>
      </c>
      <c r="E33" s="19" t="s">
        <v>92</v>
      </c>
      <c r="F33" s="267">
        <v>31.195</v>
      </c>
      <c r="G33" s="36"/>
      <c r="H33" s="41"/>
    </row>
    <row r="34" spans="1:8" s="2" customFormat="1" ht="16.95" customHeight="1">
      <c r="A34" s="36"/>
      <c r="B34" s="41"/>
      <c r="C34" s="266" t="s">
        <v>914</v>
      </c>
      <c r="D34" s="266" t="s">
        <v>915</v>
      </c>
      <c r="E34" s="19" t="s">
        <v>92</v>
      </c>
      <c r="F34" s="267">
        <v>31.195</v>
      </c>
      <c r="G34" s="36"/>
      <c r="H34" s="41"/>
    </row>
    <row r="35" spans="1:8" s="2" customFormat="1" ht="16.95" customHeight="1">
      <c r="A35" s="36"/>
      <c r="B35" s="41"/>
      <c r="C35" s="262" t="s">
        <v>163</v>
      </c>
      <c r="D35" s="263" t="s">
        <v>164</v>
      </c>
      <c r="E35" s="264" t="s">
        <v>120</v>
      </c>
      <c r="F35" s="265">
        <v>124.08</v>
      </c>
      <c r="G35" s="36"/>
      <c r="H35" s="41"/>
    </row>
    <row r="36" spans="1:8" s="2" customFormat="1" ht="16.95" customHeight="1">
      <c r="A36" s="36"/>
      <c r="B36" s="41"/>
      <c r="C36" s="266" t="s">
        <v>19</v>
      </c>
      <c r="D36" s="266" t="s">
        <v>1097</v>
      </c>
      <c r="E36" s="19" t="s">
        <v>19</v>
      </c>
      <c r="F36" s="267">
        <v>0</v>
      </c>
      <c r="G36" s="36"/>
      <c r="H36" s="41"/>
    </row>
    <row r="37" spans="1:8" s="2" customFormat="1" ht="16.95" customHeight="1">
      <c r="A37" s="36"/>
      <c r="B37" s="41"/>
      <c r="C37" s="266" t="s">
        <v>19</v>
      </c>
      <c r="D37" s="266" t="s">
        <v>308</v>
      </c>
      <c r="E37" s="19" t="s">
        <v>19</v>
      </c>
      <c r="F37" s="267">
        <v>0</v>
      </c>
      <c r="G37" s="36"/>
      <c r="H37" s="41"/>
    </row>
    <row r="38" spans="1:8" s="2" customFormat="1" ht="16.95" customHeight="1">
      <c r="A38" s="36"/>
      <c r="B38" s="41"/>
      <c r="C38" s="266" t="s">
        <v>163</v>
      </c>
      <c r="D38" s="266" t="s">
        <v>1098</v>
      </c>
      <c r="E38" s="19" t="s">
        <v>19</v>
      </c>
      <c r="F38" s="267">
        <v>124.08</v>
      </c>
      <c r="G38" s="36"/>
      <c r="H38" s="41"/>
    </row>
    <row r="39" spans="1:8" s="2" customFormat="1" ht="16.95" customHeight="1">
      <c r="A39" s="36"/>
      <c r="B39" s="41"/>
      <c r="C39" s="268" t="s">
        <v>1375</v>
      </c>
      <c r="D39" s="36"/>
      <c r="E39" s="36"/>
      <c r="F39" s="36"/>
      <c r="G39" s="36"/>
      <c r="H39" s="41"/>
    </row>
    <row r="40" spans="1:8" s="2" customFormat="1" ht="16.95" customHeight="1">
      <c r="A40" s="36"/>
      <c r="B40" s="41"/>
      <c r="C40" s="266" t="s">
        <v>1092</v>
      </c>
      <c r="D40" s="266" t="s">
        <v>1093</v>
      </c>
      <c r="E40" s="19" t="s">
        <v>120</v>
      </c>
      <c r="F40" s="267">
        <v>124.08</v>
      </c>
      <c r="G40" s="36"/>
      <c r="H40" s="41"/>
    </row>
    <row r="41" spans="1:8" s="2" customFormat="1" ht="16.95" customHeight="1">
      <c r="A41" s="36"/>
      <c r="B41" s="41"/>
      <c r="C41" s="266" t="s">
        <v>1170</v>
      </c>
      <c r="D41" s="266" t="s">
        <v>1171</v>
      </c>
      <c r="E41" s="19" t="s">
        <v>100</v>
      </c>
      <c r="F41" s="267">
        <v>331.01</v>
      </c>
      <c r="G41" s="36"/>
      <c r="H41" s="41"/>
    </row>
    <row r="42" spans="1:8" s="2" customFormat="1" ht="16.95" customHeight="1">
      <c r="A42" s="36"/>
      <c r="B42" s="41"/>
      <c r="C42" s="266" t="s">
        <v>1178</v>
      </c>
      <c r="D42" s="266" t="s">
        <v>1179</v>
      </c>
      <c r="E42" s="19" t="s">
        <v>100</v>
      </c>
      <c r="F42" s="267">
        <v>331.01</v>
      </c>
      <c r="G42" s="36"/>
      <c r="H42" s="41"/>
    </row>
    <row r="43" spans="1:8" s="2" customFormat="1" ht="16.95" customHeight="1">
      <c r="A43" s="36"/>
      <c r="B43" s="41"/>
      <c r="C43" s="266" t="s">
        <v>1184</v>
      </c>
      <c r="D43" s="266" t="s">
        <v>1185</v>
      </c>
      <c r="E43" s="19" t="s">
        <v>100</v>
      </c>
      <c r="F43" s="267">
        <v>349.624</v>
      </c>
      <c r="G43" s="36"/>
      <c r="H43" s="41"/>
    </row>
    <row r="44" spans="1:8" s="2" customFormat="1" ht="16.95" customHeight="1">
      <c r="A44" s="36"/>
      <c r="B44" s="41"/>
      <c r="C44" s="262" t="s">
        <v>166</v>
      </c>
      <c r="D44" s="263" t="s">
        <v>167</v>
      </c>
      <c r="E44" s="264" t="s">
        <v>120</v>
      </c>
      <c r="F44" s="265">
        <v>19.65</v>
      </c>
      <c r="G44" s="36"/>
      <c r="H44" s="41"/>
    </row>
    <row r="45" spans="1:8" s="2" customFormat="1" ht="16.95" customHeight="1">
      <c r="A45" s="36"/>
      <c r="B45" s="41"/>
      <c r="C45" s="266" t="s">
        <v>19</v>
      </c>
      <c r="D45" s="266" t="s">
        <v>1089</v>
      </c>
      <c r="E45" s="19" t="s">
        <v>19</v>
      </c>
      <c r="F45" s="267">
        <v>0</v>
      </c>
      <c r="G45" s="36"/>
      <c r="H45" s="41"/>
    </row>
    <row r="46" spans="1:8" s="2" customFormat="1" ht="16.95" customHeight="1">
      <c r="A46" s="36"/>
      <c r="B46" s="41"/>
      <c r="C46" s="266" t="s">
        <v>19</v>
      </c>
      <c r="D46" s="266" t="s">
        <v>308</v>
      </c>
      <c r="E46" s="19" t="s">
        <v>19</v>
      </c>
      <c r="F46" s="267">
        <v>0</v>
      </c>
      <c r="G46" s="36"/>
      <c r="H46" s="41"/>
    </row>
    <row r="47" spans="1:8" s="2" customFormat="1" ht="16.95" customHeight="1">
      <c r="A47" s="36"/>
      <c r="B47" s="41"/>
      <c r="C47" s="266" t="s">
        <v>166</v>
      </c>
      <c r="D47" s="266" t="s">
        <v>1090</v>
      </c>
      <c r="E47" s="19" t="s">
        <v>19</v>
      </c>
      <c r="F47" s="267">
        <v>19.65</v>
      </c>
      <c r="G47" s="36"/>
      <c r="H47" s="41"/>
    </row>
    <row r="48" spans="1:8" s="2" customFormat="1" ht="16.95" customHeight="1">
      <c r="A48" s="36"/>
      <c r="B48" s="41"/>
      <c r="C48" s="268" t="s">
        <v>1375</v>
      </c>
      <c r="D48" s="36"/>
      <c r="E48" s="36"/>
      <c r="F48" s="36"/>
      <c r="G48" s="36"/>
      <c r="H48" s="41"/>
    </row>
    <row r="49" spans="1:8" s="2" customFormat="1" ht="16.95" customHeight="1">
      <c r="A49" s="36"/>
      <c r="B49" s="41"/>
      <c r="C49" s="266" t="s">
        <v>1084</v>
      </c>
      <c r="D49" s="266" t="s">
        <v>1085</v>
      </c>
      <c r="E49" s="19" t="s">
        <v>120</v>
      </c>
      <c r="F49" s="267">
        <v>19.65</v>
      </c>
      <c r="G49" s="36"/>
      <c r="H49" s="41"/>
    </row>
    <row r="50" spans="1:8" s="2" customFormat="1" ht="16.95" customHeight="1">
      <c r="A50" s="36"/>
      <c r="B50" s="41"/>
      <c r="C50" s="266" t="s">
        <v>1170</v>
      </c>
      <c r="D50" s="266" t="s">
        <v>1171</v>
      </c>
      <c r="E50" s="19" t="s">
        <v>100</v>
      </c>
      <c r="F50" s="267">
        <v>331.01</v>
      </c>
      <c r="G50" s="36"/>
      <c r="H50" s="41"/>
    </row>
    <row r="51" spans="1:8" s="2" customFormat="1" ht="16.95" customHeight="1">
      <c r="A51" s="36"/>
      <c r="B51" s="41"/>
      <c r="C51" s="266" t="s">
        <v>1178</v>
      </c>
      <c r="D51" s="266" t="s">
        <v>1179</v>
      </c>
      <c r="E51" s="19" t="s">
        <v>100</v>
      </c>
      <c r="F51" s="267">
        <v>331.01</v>
      </c>
      <c r="G51" s="36"/>
      <c r="H51" s="41"/>
    </row>
    <row r="52" spans="1:8" s="2" customFormat="1" ht="16.95" customHeight="1">
      <c r="A52" s="36"/>
      <c r="B52" s="41"/>
      <c r="C52" s="266" t="s">
        <v>1184</v>
      </c>
      <c r="D52" s="266" t="s">
        <v>1185</v>
      </c>
      <c r="E52" s="19" t="s">
        <v>100</v>
      </c>
      <c r="F52" s="267">
        <v>349.624</v>
      </c>
      <c r="G52" s="36"/>
      <c r="H52" s="41"/>
    </row>
    <row r="53" spans="1:8" s="2" customFormat="1" ht="16.95" customHeight="1">
      <c r="A53" s="36"/>
      <c r="B53" s="41"/>
      <c r="C53" s="262" t="s">
        <v>148</v>
      </c>
      <c r="D53" s="263" t="s">
        <v>149</v>
      </c>
      <c r="E53" s="264" t="s">
        <v>120</v>
      </c>
      <c r="F53" s="265">
        <v>0.297</v>
      </c>
      <c r="G53" s="36"/>
      <c r="H53" s="41"/>
    </row>
    <row r="54" spans="1:8" s="2" customFormat="1" ht="16.95" customHeight="1">
      <c r="A54" s="36"/>
      <c r="B54" s="41"/>
      <c r="C54" s="266" t="s">
        <v>19</v>
      </c>
      <c r="D54" s="266" t="s">
        <v>409</v>
      </c>
      <c r="E54" s="19" t="s">
        <v>19</v>
      </c>
      <c r="F54" s="267">
        <v>0</v>
      </c>
      <c r="G54" s="36"/>
      <c r="H54" s="41"/>
    </row>
    <row r="55" spans="1:8" s="2" customFormat="1" ht="16.95" customHeight="1">
      <c r="A55" s="36"/>
      <c r="B55" s="41"/>
      <c r="C55" s="266" t="s">
        <v>148</v>
      </c>
      <c r="D55" s="266" t="s">
        <v>410</v>
      </c>
      <c r="E55" s="19" t="s">
        <v>19</v>
      </c>
      <c r="F55" s="267">
        <v>0.297</v>
      </c>
      <c r="G55" s="36"/>
      <c r="H55" s="41"/>
    </row>
    <row r="56" spans="1:8" s="2" customFormat="1" ht="16.95" customHeight="1">
      <c r="A56" s="36"/>
      <c r="B56" s="41"/>
      <c r="C56" s="268" t="s">
        <v>1375</v>
      </c>
      <c r="D56" s="36"/>
      <c r="E56" s="36"/>
      <c r="F56" s="36"/>
      <c r="G56" s="36"/>
      <c r="H56" s="41"/>
    </row>
    <row r="57" spans="1:8" s="2" customFormat="1" ht="16.95" customHeight="1">
      <c r="A57" s="36"/>
      <c r="B57" s="41"/>
      <c r="C57" s="266" t="s">
        <v>404</v>
      </c>
      <c r="D57" s="266" t="s">
        <v>405</v>
      </c>
      <c r="E57" s="19" t="s">
        <v>120</v>
      </c>
      <c r="F57" s="267">
        <v>0.297</v>
      </c>
      <c r="G57" s="36"/>
      <c r="H57" s="41"/>
    </row>
    <row r="58" spans="1:8" s="2" customFormat="1" ht="16.95" customHeight="1">
      <c r="A58" s="36"/>
      <c r="B58" s="41"/>
      <c r="C58" s="266" t="s">
        <v>1156</v>
      </c>
      <c r="D58" s="266" t="s">
        <v>1157</v>
      </c>
      <c r="E58" s="19" t="s">
        <v>100</v>
      </c>
      <c r="F58" s="267">
        <v>0.743</v>
      </c>
      <c r="G58" s="36"/>
      <c r="H58" s="41"/>
    </row>
    <row r="59" spans="1:8" s="2" customFormat="1" ht="16.95" customHeight="1">
      <c r="A59" s="36"/>
      <c r="B59" s="41"/>
      <c r="C59" s="266" t="s">
        <v>1184</v>
      </c>
      <c r="D59" s="266" t="s">
        <v>1185</v>
      </c>
      <c r="E59" s="19" t="s">
        <v>100</v>
      </c>
      <c r="F59" s="267">
        <v>349.624</v>
      </c>
      <c r="G59" s="36"/>
      <c r="H59" s="41"/>
    </row>
    <row r="60" spans="1:8" s="2" customFormat="1" ht="16.95" customHeight="1">
      <c r="A60" s="36"/>
      <c r="B60" s="41"/>
      <c r="C60" s="266" t="s">
        <v>1200</v>
      </c>
      <c r="D60" s="266" t="s">
        <v>1201</v>
      </c>
      <c r="E60" s="19" t="s">
        <v>100</v>
      </c>
      <c r="F60" s="267">
        <v>7.304</v>
      </c>
      <c r="G60" s="36"/>
      <c r="H60" s="41"/>
    </row>
    <row r="61" spans="1:8" s="2" customFormat="1" ht="16.95" customHeight="1">
      <c r="A61" s="36"/>
      <c r="B61" s="41"/>
      <c r="C61" s="262" t="s">
        <v>139</v>
      </c>
      <c r="D61" s="263" t="s">
        <v>140</v>
      </c>
      <c r="E61" s="264" t="s">
        <v>100</v>
      </c>
      <c r="F61" s="265">
        <v>4.185</v>
      </c>
      <c r="G61" s="36"/>
      <c r="H61" s="41"/>
    </row>
    <row r="62" spans="1:8" s="2" customFormat="1" ht="16.95" customHeight="1">
      <c r="A62" s="36"/>
      <c r="B62" s="41"/>
      <c r="C62" s="266" t="s">
        <v>19</v>
      </c>
      <c r="D62" s="266" t="s">
        <v>825</v>
      </c>
      <c r="E62" s="19" t="s">
        <v>19</v>
      </c>
      <c r="F62" s="267">
        <v>0</v>
      </c>
      <c r="G62" s="36"/>
      <c r="H62" s="41"/>
    </row>
    <row r="63" spans="1:8" s="2" customFormat="1" ht="16.95" customHeight="1">
      <c r="A63" s="36"/>
      <c r="B63" s="41"/>
      <c r="C63" s="266" t="s">
        <v>19</v>
      </c>
      <c r="D63" s="266" t="s">
        <v>839</v>
      </c>
      <c r="E63" s="19" t="s">
        <v>19</v>
      </c>
      <c r="F63" s="267">
        <v>0.945</v>
      </c>
      <c r="G63" s="36"/>
      <c r="H63" s="41"/>
    </row>
    <row r="64" spans="1:8" s="2" customFormat="1" ht="16.95" customHeight="1">
      <c r="A64" s="36"/>
      <c r="B64" s="41"/>
      <c r="C64" s="266" t="s">
        <v>19</v>
      </c>
      <c r="D64" s="266" t="s">
        <v>833</v>
      </c>
      <c r="E64" s="19" t="s">
        <v>19</v>
      </c>
      <c r="F64" s="267">
        <v>0</v>
      </c>
      <c r="G64" s="36"/>
      <c r="H64" s="41"/>
    </row>
    <row r="65" spans="1:8" s="2" customFormat="1" ht="16.95" customHeight="1">
      <c r="A65" s="36"/>
      <c r="B65" s="41"/>
      <c r="C65" s="266" t="s">
        <v>19</v>
      </c>
      <c r="D65" s="266" t="s">
        <v>840</v>
      </c>
      <c r="E65" s="19" t="s">
        <v>19</v>
      </c>
      <c r="F65" s="267">
        <v>3.24</v>
      </c>
      <c r="G65" s="36"/>
      <c r="H65" s="41"/>
    </row>
    <row r="66" spans="1:8" s="2" customFormat="1" ht="16.95" customHeight="1">
      <c r="A66" s="36"/>
      <c r="B66" s="41"/>
      <c r="C66" s="266" t="s">
        <v>139</v>
      </c>
      <c r="D66" s="266" t="s">
        <v>376</v>
      </c>
      <c r="E66" s="19" t="s">
        <v>19</v>
      </c>
      <c r="F66" s="267">
        <v>4.185</v>
      </c>
      <c r="G66" s="36"/>
      <c r="H66" s="41"/>
    </row>
    <row r="67" spans="1:8" s="2" customFormat="1" ht="16.95" customHeight="1">
      <c r="A67" s="36"/>
      <c r="B67" s="41"/>
      <c r="C67" s="268" t="s">
        <v>1375</v>
      </c>
      <c r="D67" s="36"/>
      <c r="E67" s="36"/>
      <c r="F67" s="36"/>
      <c r="G67" s="36"/>
      <c r="H67" s="41"/>
    </row>
    <row r="68" spans="1:8" s="2" customFormat="1" ht="16.95" customHeight="1">
      <c r="A68" s="36"/>
      <c r="B68" s="41"/>
      <c r="C68" s="266" t="s">
        <v>836</v>
      </c>
      <c r="D68" s="266" t="s">
        <v>837</v>
      </c>
      <c r="E68" s="19" t="s">
        <v>100</v>
      </c>
      <c r="F68" s="267">
        <v>4.185</v>
      </c>
      <c r="G68" s="36"/>
      <c r="H68" s="41"/>
    </row>
    <row r="69" spans="1:8" s="2" customFormat="1" ht="16.95" customHeight="1">
      <c r="A69" s="36"/>
      <c r="B69" s="41"/>
      <c r="C69" s="266" t="s">
        <v>842</v>
      </c>
      <c r="D69" s="266" t="s">
        <v>843</v>
      </c>
      <c r="E69" s="19" t="s">
        <v>100</v>
      </c>
      <c r="F69" s="267">
        <v>0.209</v>
      </c>
      <c r="G69" s="36"/>
      <c r="H69" s="41"/>
    </row>
    <row r="70" spans="1:8" s="2" customFormat="1" ht="16.95" customHeight="1">
      <c r="A70" s="36"/>
      <c r="B70" s="41"/>
      <c r="C70" s="262" t="s">
        <v>191</v>
      </c>
      <c r="D70" s="263" t="s">
        <v>192</v>
      </c>
      <c r="E70" s="264" t="s">
        <v>120</v>
      </c>
      <c r="F70" s="265">
        <v>48.23</v>
      </c>
      <c r="G70" s="36"/>
      <c r="H70" s="41"/>
    </row>
    <row r="71" spans="1:8" s="2" customFormat="1" ht="16.95" customHeight="1">
      <c r="A71" s="36"/>
      <c r="B71" s="41"/>
      <c r="C71" s="266" t="s">
        <v>19</v>
      </c>
      <c r="D71" s="266" t="s">
        <v>308</v>
      </c>
      <c r="E71" s="19" t="s">
        <v>19</v>
      </c>
      <c r="F71" s="267">
        <v>0</v>
      </c>
      <c r="G71" s="36"/>
      <c r="H71" s="41"/>
    </row>
    <row r="72" spans="1:8" s="2" customFormat="1" ht="16.95" customHeight="1">
      <c r="A72" s="36"/>
      <c r="B72" s="41"/>
      <c r="C72" s="266" t="s">
        <v>19</v>
      </c>
      <c r="D72" s="266" t="s">
        <v>969</v>
      </c>
      <c r="E72" s="19" t="s">
        <v>19</v>
      </c>
      <c r="F72" s="267">
        <v>48.23</v>
      </c>
      <c r="G72" s="36"/>
      <c r="H72" s="41"/>
    </row>
    <row r="73" spans="1:8" s="2" customFormat="1" ht="16.95" customHeight="1">
      <c r="A73" s="36"/>
      <c r="B73" s="41"/>
      <c r="C73" s="266" t="s">
        <v>191</v>
      </c>
      <c r="D73" s="266" t="s">
        <v>372</v>
      </c>
      <c r="E73" s="19" t="s">
        <v>19</v>
      </c>
      <c r="F73" s="267">
        <v>48.23</v>
      </c>
      <c r="G73" s="36"/>
      <c r="H73" s="41"/>
    </row>
    <row r="74" spans="1:8" s="2" customFormat="1" ht="16.95" customHeight="1">
      <c r="A74" s="36"/>
      <c r="B74" s="41"/>
      <c r="C74" s="268" t="s">
        <v>1375</v>
      </c>
      <c r="D74" s="36"/>
      <c r="E74" s="36"/>
      <c r="F74" s="36"/>
      <c r="G74" s="36"/>
      <c r="H74" s="41"/>
    </row>
    <row r="75" spans="1:8" s="2" customFormat="1" ht="16.95" customHeight="1">
      <c r="A75" s="36"/>
      <c r="B75" s="41"/>
      <c r="C75" s="266" t="s">
        <v>963</v>
      </c>
      <c r="D75" s="266" t="s">
        <v>964</v>
      </c>
      <c r="E75" s="19" t="s">
        <v>92</v>
      </c>
      <c r="F75" s="267">
        <v>10.002</v>
      </c>
      <c r="G75" s="36"/>
      <c r="H75" s="41"/>
    </row>
    <row r="76" spans="1:8" s="2" customFormat="1" ht="16.95" customHeight="1">
      <c r="A76" s="36"/>
      <c r="B76" s="41"/>
      <c r="C76" s="266" t="s">
        <v>699</v>
      </c>
      <c r="D76" s="266" t="s">
        <v>700</v>
      </c>
      <c r="E76" s="19" t="s">
        <v>92</v>
      </c>
      <c r="F76" s="267">
        <v>53.23</v>
      </c>
      <c r="G76" s="36"/>
      <c r="H76" s="41"/>
    </row>
    <row r="77" spans="1:8" s="2" customFormat="1" ht="16.95" customHeight="1">
      <c r="A77" s="36"/>
      <c r="B77" s="41"/>
      <c r="C77" s="266" t="s">
        <v>956</v>
      </c>
      <c r="D77" s="266" t="s">
        <v>957</v>
      </c>
      <c r="E77" s="19" t="s">
        <v>92</v>
      </c>
      <c r="F77" s="267">
        <v>48.23</v>
      </c>
      <c r="G77" s="36"/>
      <c r="H77" s="41"/>
    </row>
    <row r="78" spans="1:8" s="2" customFormat="1" ht="16.95" customHeight="1">
      <c r="A78" s="36"/>
      <c r="B78" s="41"/>
      <c r="C78" s="262" t="s">
        <v>94</v>
      </c>
      <c r="D78" s="263" t="s">
        <v>95</v>
      </c>
      <c r="E78" s="264" t="s">
        <v>92</v>
      </c>
      <c r="F78" s="265">
        <v>46.8</v>
      </c>
      <c r="G78" s="36"/>
      <c r="H78" s="41"/>
    </row>
    <row r="79" spans="1:8" s="2" customFormat="1" ht="16.95" customHeight="1">
      <c r="A79" s="36"/>
      <c r="B79" s="41"/>
      <c r="C79" s="266" t="s">
        <v>19</v>
      </c>
      <c r="D79" s="266" t="s">
        <v>366</v>
      </c>
      <c r="E79" s="19" t="s">
        <v>19</v>
      </c>
      <c r="F79" s="267">
        <v>0</v>
      </c>
      <c r="G79" s="36"/>
      <c r="H79" s="41"/>
    </row>
    <row r="80" spans="1:8" s="2" customFormat="1" ht="16.95" customHeight="1">
      <c r="A80" s="36"/>
      <c r="B80" s="41"/>
      <c r="C80" s="266" t="s">
        <v>19</v>
      </c>
      <c r="D80" s="266" t="s">
        <v>1064</v>
      </c>
      <c r="E80" s="19" t="s">
        <v>19</v>
      </c>
      <c r="F80" s="267">
        <v>36</v>
      </c>
      <c r="G80" s="36"/>
      <c r="H80" s="41"/>
    </row>
    <row r="81" spans="1:8" s="2" customFormat="1" ht="16.95" customHeight="1">
      <c r="A81" s="36"/>
      <c r="B81" s="41"/>
      <c r="C81" s="266" t="s">
        <v>19</v>
      </c>
      <c r="D81" s="266" t="s">
        <v>1065</v>
      </c>
      <c r="E81" s="19" t="s">
        <v>19</v>
      </c>
      <c r="F81" s="267">
        <v>10.8</v>
      </c>
      <c r="G81" s="36"/>
      <c r="H81" s="41"/>
    </row>
    <row r="82" spans="1:8" s="2" customFormat="1" ht="16.95" customHeight="1">
      <c r="A82" s="36"/>
      <c r="B82" s="41"/>
      <c r="C82" s="266" t="s">
        <v>94</v>
      </c>
      <c r="D82" s="266" t="s">
        <v>376</v>
      </c>
      <c r="E82" s="19" t="s">
        <v>19</v>
      </c>
      <c r="F82" s="267">
        <v>46.8</v>
      </c>
      <c r="G82" s="36"/>
      <c r="H82" s="41"/>
    </row>
    <row r="83" spans="1:8" s="2" customFormat="1" ht="16.95" customHeight="1">
      <c r="A83" s="36"/>
      <c r="B83" s="41"/>
      <c r="C83" s="268" t="s">
        <v>1375</v>
      </c>
      <c r="D83" s="36"/>
      <c r="E83" s="36"/>
      <c r="F83" s="36"/>
      <c r="G83" s="36"/>
      <c r="H83" s="41"/>
    </row>
    <row r="84" spans="1:8" s="2" customFormat="1" ht="16.95" customHeight="1">
      <c r="A84" s="36"/>
      <c r="B84" s="41"/>
      <c r="C84" s="266" t="s">
        <v>1060</v>
      </c>
      <c r="D84" s="266" t="s">
        <v>1061</v>
      </c>
      <c r="E84" s="19" t="s">
        <v>92</v>
      </c>
      <c r="F84" s="267">
        <v>46.8</v>
      </c>
      <c r="G84" s="36"/>
      <c r="H84" s="41"/>
    </row>
    <row r="85" spans="1:8" s="2" customFormat="1" ht="16.95" customHeight="1">
      <c r="A85" s="36"/>
      <c r="B85" s="41"/>
      <c r="C85" s="266" t="s">
        <v>295</v>
      </c>
      <c r="D85" s="266" t="s">
        <v>296</v>
      </c>
      <c r="E85" s="19" t="s">
        <v>92</v>
      </c>
      <c r="F85" s="267">
        <v>46.8</v>
      </c>
      <c r="G85" s="36"/>
      <c r="H85" s="41"/>
    </row>
    <row r="86" spans="1:8" s="2" customFormat="1" ht="16.95" customHeight="1">
      <c r="A86" s="36"/>
      <c r="B86" s="41"/>
      <c r="C86" s="266" t="s">
        <v>1138</v>
      </c>
      <c r="D86" s="266" t="s">
        <v>1139</v>
      </c>
      <c r="E86" s="19" t="s">
        <v>100</v>
      </c>
      <c r="F86" s="267">
        <v>0.118</v>
      </c>
      <c r="G86" s="36"/>
      <c r="H86" s="41"/>
    </row>
    <row r="87" spans="1:8" s="2" customFormat="1" ht="16.95" customHeight="1">
      <c r="A87" s="36"/>
      <c r="B87" s="41"/>
      <c r="C87" s="266" t="s">
        <v>1184</v>
      </c>
      <c r="D87" s="266" t="s">
        <v>1185</v>
      </c>
      <c r="E87" s="19" t="s">
        <v>100</v>
      </c>
      <c r="F87" s="267">
        <v>349.624</v>
      </c>
      <c r="G87" s="36"/>
      <c r="H87" s="41"/>
    </row>
    <row r="88" spans="1:8" s="2" customFormat="1" ht="16.95" customHeight="1">
      <c r="A88" s="36"/>
      <c r="B88" s="41"/>
      <c r="C88" s="266" t="s">
        <v>1200</v>
      </c>
      <c r="D88" s="266" t="s">
        <v>1201</v>
      </c>
      <c r="E88" s="19" t="s">
        <v>100</v>
      </c>
      <c r="F88" s="267">
        <v>7.304</v>
      </c>
      <c r="G88" s="36"/>
      <c r="H88" s="41"/>
    </row>
    <row r="89" spans="1:8" s="2" customFormat="1" ht="16.95" customHeight="1">
      <c r="A89" s="36"/>
      <c r="B89" s="41"/>
      <c r="C89" s="262" t="s">
        <v>151</v>
      </c>
      <c r="D89" s="263" t="s">
        <v>152</v>
      </c>
      <c r="E89" s="264" t="s">
        <v>92</v>
      </c>
      <c r="F89" s="265">
        <v>70.68</v>
      </c>
      <c r="G89" s="36"/>
      <c r="H89" s="41"/>
    </row>
    <row r="90" spans="1:8" s="2" customFormat="1" ht="16.95" customHeight="1">
      <c r="A90" s="36"/>
      <c r="B90" s="41"/>
      <c r="C90" s="266" t="s">
        <v>19</v>
      </c>
      <c r="D90" s="266" t="s">
        <v>1039</v>
      </c>
      <c r="E90" s="19" t="s">
        <v>19</v>
      </c>
      <c r="F90" s="267">
        <v>0</v>
      </c>
      <c r="G90" s="36"/>
      <c r="H90" s="41"/>
    </row>
    <row r="91" spans="1:8" s="2" customFormat="1" ht="16.95" customHeight="1">
      <c r="A91" s="36"/>
      <c r="B91" s="41"/>
      <c r="C91" s="266" t="s">
        <v>19</v>
      </c>
      <c r="D91" s="266" t="s">
        <v>584</v>
      </c>
      <c r="E91" s="19" t="s">
        <v>19</v>
      </c>
      <c r="F91" s="267">
        <v>0</v>
      </c>
      <c r="G91" s="36"/>
      <c r="H91" s="41"/>
    </row>
    <row r="92" spans="1:8" s="2" customFormat="1" ht="16.95" customHeight="1">
      <c r="A92" s="36"/>
      <c r="B92" s="41"/>
      <c r="C92" s="266" t="s">
        <v>19</v>
      </c>
      <c r="D92" s="266" t="s">
        <v>1040</v>
      </c>
      <c r="E92" s="19" t="s">
        <v>19</v>
      </c>
      <c r="F92" s="267">
        <v>54</v>
      </c>
      <c r="G92" s="36"/>
      <c r="H92" s="41"/>
    </row>
    <row r="93" spans="1:8" s="2" customFormat="1" ht="16.95" customHeight="1">
      <c r="A93" s="36"/>
      <c r="B93" s="41"/>
      <c r="C93" s="266" t="s">
        <v>19</v>
      </c>
      <c r="D93" s="266" t="s">
        <v>586</v>
      </c>
      <c r="E93" s="19" t="s">
        <v>19</v>
      </c>
      <c r="F93" s="267">
        <v>0</v>
      </c>
      <c r="G93" s="36"/>
      <c r="H93" s="41"/>
    </row>
    <row r="94" spans="1:8" s="2" customFormat="1" ht="16.95" customHeight="1">
      <c r="A94" s="36"/>
      <c r="B94" s="41"/>
      <c r="C94" s="266" t="s">
        <v>19</v>
      </c>
      <c r="D94" s="266" t="s">
        <v>1041</v>
      </c>
      <c r="E94" s="19" t="s">
        <v>19</v>
      </c>
      <c r="F94" s="267">
        <v>16.68</v>
      </c>
      <c r="G94" s="36"/>
      <c r="H94" s="41"/>
    </row>
    <row r="95" spans="1:8" s="2" customFormat="1" ht="16.95" customHeight="1">
      <c r="A95" s="36"/>
      <c r="B95" s="41"/>
      <c r="C95" s="266" t="s">
        <v>151</v>
      </c>
      <c r="D95" s="266" t="s">
        <v>376</v>
      </c>
      <c r="E95" s="19" t="s">
        <v>19</v>
      </c>
      <c r="F95" s="267">
        <v>70.68</v>
      </c>
      <c r="G95" s="36"/>
      <c r="H95" s="41"/>
    </row>
    <row r="96" spans="1:8" s="2" customFormat="1" ht="16.95" customHeight="1">
      <c r="A96" s="36"/>
      <c r="B96" s="41"/>
      <c r="C96" s="268" t="s">
        <v>1375</v>
      </c>
      <c r="D96" s="36"/>
      <c r="E96" s="36"/>
      <c r="F96" s="36"/>
      <c r="G96" s="36"/>
      <c r="H96" s="41"/>
    </row>
    <row r="97" spans="1:8" s="2" customFormat="1" ht="16.95" customHeight="1">
      <c r="A97" s="36"/>
      <c r="B97" s="41"/>
      <c r="C97" s="266" t="s">
        <v>1034</v>
      </c>
      <c r="D97" s="266" t="s">
        <v>1035</v>
      </c>
      <c r="E97" s="19" t="s">
        <v>92</v>
      </c>
      <c r="F97" s="267">
        <v>70.68</v>
      </c>
      <c r="G97" s="36"/>
      <c r="H97" s="41"/>
    </row>
    <row r="98" spans="1:8" s="2" customFormat="1" ht="16.95" customHeight="1">
      <c r="A98" s="36"/>
      <c r="B98" s="41"/>
      <c r="C98" s="266" t="s">
        <v>1138</v>
      </c>
      <c r="D98" s="266" t="s">
        <v>1139</v>
      </c>
      <c r="E98" s="19" t="s">
        <v>100</v>
      </c>
      <c r="F98" s="267">
        <v>0.118</v>
      </c>
      <c r="G98" s="36"/>
      <c r="H98" s="41"/>
    </row>
    <row r="99" spans="1:8" s="2" customFormat="1" ht="16.95" customHeight="1">
      <c r="A99" s="36"/>
      <c r="B99" s="41"/>
      <c r="C99" s="266" t="s">
        <v>1184</v>
      </c>
      <c r="D99" s="266" t="s">
        <v>1185</v>
      </c>
      <c r="E99" s="19" t="s">
        <v>100</v>
      </c>
      <c r="F99" s="267">
        <v>349.624</v>
      </c>
      <c r="G99" s="36"/>
      <c r="H99" s="41"/>
    </row>
    <row r="100" spans="1:8" s="2" customFormat="1" ht="16.95" customHeight="1">
      <c r="A100" s="36"/>
      <c r="B100" s="41"/>
      <c r="C100" s="266" t="s">
        <v>1200</v>
      </c>
      <c r="D100" s="266" t="s">
        <v>1201</v>
      </c>
      <c r="E100" s="19" t="s">
        <v>100</v>
      </c>
      <c r="F100" s="267">
        <v>7.304</v>
      </c>
      <c r="G100" s="36"/>
      <c r="H100" s="41"/>
    </row>
    <row r="101" spans="1:8" s="2" customFormat="1" ht="16.95" customHeight="1">
      <c r="A101" s="36"/>
      <c r="B101" s="41"/>
      <c r="C101" s="266" t="s">
        <v>1043</v>
      </c>
      <c r="D101" s="266" t="s">
        <v>1044</v>
      </c>
      <c r="E101" s="19" t="s">
        <v>92</v>
      </c>
      <c r="F101" s="267">
        <v>91.884</v>
      </c>
      <c r="G101" s="36"/>
      <c r="H101" s="41"/>
    </row>
    <row r="102" spans="1:8" s="2" customFormat="1" ht="16.95" customHeight="1">
      <c r="A102" s="36"/>
      <c r="B102" s="41"/>
      <c r="C102" s="262" t="s">
        <v>182</v>
      </c>
      <c r="D102" s="263" t="s">
        <v>183</v>
      </c>
      <c r="E102" s="264" t="s">
        <v>92</v>
      </c>
      <c r="F102" s="265">
        <v>104.565</v>
      </c>
      <c r="G102" s="36"/>
      <c r="H102" s="41"/>
    </row>
    <row r="103" spans="1:8" s="2" customFormat="1" ht="16.95" customHeight="1">
      <c r="A103" s="36"/>
      <c r="B103" s="41"/>
      <c r="C103" s="266" t="s">
        <v>19</v>
      </c>
      <c r="D103" s="266" t="s">
        <v>1229</v>
      </c>
      <c r="E103" s="19" t="s">
        <v>19</v>
      </c>
      <c r="F103" s="267">
        <v>0</v>
      </c>
      <c r="G103" s="36"/>
      <c r="H103" s="41"/>
    </row>
    <row r="104" spans="1:8" s="2" customFormat="1" ht="16.95" customHeight="1">
      <c r="A104" s="36"/>
      <c r="B104" s="41"/>
      <c r="C104" s="266" t="s">
        <v>19</v>
      </c>
      <c r="D104" s="266" t="s">
        <v>308</v>
      </c>
      <c r="E104" s="19" t="s">
        <v>19</v>
      </c>
      <c r="F104" s="267">
        <v>0</v>
      </c>
      <c r="G104" s="36"/>
      <c r="H104" s="41"/>
    </row>
    <row r="105" spans="1:8" s="2" customFormat="1" ht="16.95" customHeight="1">
      <c r="A105" s="36"/>
      <c r="B105" s="41"/>
      <c r="C105" s="266" t="s">
        <v>19</v>
      </c>
      <c r="D105" s="266" t="s">
        <v>1230</v>
      </c>
      <c r="E105" s="19" t="s">
        <v>19</v>
      </c>
      <c r="F105" s="267">
        <v>0</v>
      </c>
      <c r="G105" s="36"/>
      <c r="H105" s="41"/>
    </row>
    <row r="106" spans="1:8" s="2" customFormat="1" ht="16.95" customHeight="1">
      <c r="A106" s="36"/>
      <c r="B106" s="41"/>
      <c r="C106" s="266" t="s">
        <v>19</v>
      </c>
      <c r="D106" s="266" t="s">
        <v>1231</v>
      </c>
      <c r="E106" s="19" t="s">
        <v>19</v>
      </c>
      <c r="F106" s="267">
        <v>3.5</v>
      </c>
      <c r="G106" s="36"/>
      <c r="H106" s="41"/>
    </row>
    <row r="107" spans="1:8" s="2" customFormat="1" ht="16.95" customHeight="1">
      <c r="A107" s="36"/>
      <c r="B107" s="41"/>
      <c r="C107" s="266" t="s">
        <v>19</v>
      </c>
      <c r="D107" s="266" t="s">
        <v>1232</v>
      </c>
      <c r="E107" s="19" t="s">
        <v>19</v>
      </c>
      <c r="F107" s="267">
        <v>0</v>
      </c>
      <c r="G107" s="36"/>
      <c r="H107" s="41"/>
    </row>
    <row r="108" spans="1:8" s="2" customFormat="1" ht="16.95" customHeight="1">
      <c r="A108" s="36"/>
      <c r="B108" s="41"/>
      <c r="C108" s="266" t="s">
        <v>19</v>
      </c>
      <c r="D108" s="266" t="s">
        <v>1233</v>
      </c>
      <c r="E108" s="19" t="s">
        <v>19</v>
      </c>
      <c r="F108" s="267">
        <v>41.14</v>
      </c>
      <c r="G108" s="36"/>
      <c r="H108" s="41"/>
    </row>
    <row r="109" spans="1:8" s="2" customFormat="1" ht="16.95" customHeight="1">
      <c r="A109" s="36"/>
      <c r="B109" s="41"/>
      <c r="C109" s="266" t="s">
        <v>19</v>
      </c>
      <c r="D109" s="266" t="s">
        <v>1234</v>
      </c>
      <c r="E109" s="19" t="s">
        <v>19</v>
      </c>
      <c r="F109" s="267">
        <v>0</v>
      </c>
      <c r="G109" s="36"/>
      <c r="H109" s="41"/>
    </row>
    <row r="110" spans="1:8" s="2" customFormat="1" ht="16.95" customHeight="1">
      <c r="A110" s="36"/>
      <c r="B110" s="41"/>
      <c r="C110" s="266" t="s">
        <v>19</v>
      </c>
      <c r="D110" s="266" t="s">
        <v>1235</v>
      </c>
      <c r="E110" s="19" t="s">
        <v>19</v>
      </c>
      <c r="F110" s="267">
        <v>29.55</v>
      </c>
      <c r="G110" s="36"/>
      <c r="H110" s="41"/>
    </row>
    <row r="111" spans="1:8" s="2" customFormat="1" ht="16.95" customHeight="1">
      <c r="A111" s="36"/>
      <c r="B111" s="41"/>
      <c r="C111" s="266" t="s">
        <v>19</v>
      </c>
      <c r="D111" s="266" t="s">
        <v>615</v>
      </c>
      <c r="E111" s="19" t="s">
        <v>19</v>
      </c>
      <c r="F111" s="267">
        <v>0</v>
      </c>
      <c r="G111" s="36"/>
      <c r="H111" s="41"/>
    </row>
    <row r="112" spans="1:8" s="2" customFormat="1" ht="16.95" customHeight="1">
      <c r="A112" s="36"/>
      <c r="B112" s="41"/>
      <c r="C112" s="266" t="s">
        <v>19</v>
      </c>
      <c r="D112" s="266" t="s">
        <v>1236</v>
      </c>
      <c r="E112" s="19" t="s">
        <v>19</v>
      </c>
      <c r="F112" s="267">
        <v>19.875</v>
      </c>
      <c r="G112" s="36"/>
      <c r="H112" s="41"/>
    </row>
    <row r="113" spans="1:8" s="2" customFormat="1" ht="16.95" customHeight="1">
      <c r="A113" s="36"/>
      <c r="B113" s="41"/>
      <c r="C113" s="266" t="s">
        <v>19</v>
      </c>
      <c r="D113" s="266" t="s">
        <v>1237</v>
      </c>
      <c r="E113" s="19" t="s">
        <v>19</v>
      </c>
      <c r="F113" s="267">
        <v>0</v>
      </c>
      <c r="G113" s="36"/>
      <c r="H113" s="41"/>
    </row>
    <row r="114" spans="1:8" s="2" customFormat="1" ht="16.95" customHeight="1">
      <c r="A114" s="36"/>
      <c r="B114" s="41"/>
      <c r="C114" s="266" t="s">
        <v>19</v>
      </c>
      <c r="D114" s="266" t="s">
        <v>1238</v>
      </c>
      <c r="E114" s="19" t="s">
        <v>19</v>
      </c>
      <c r="F114" s="267">
        <v>10.5</v>
      </c>
      <c r="G114" s="36"/>
      <c r="H114" s="41"/>
    </row>
    <row r="115" spans="1:8" s="2" customFormat="1" ht="16.95" customHeight="1">
      <c r="A115" s="36"/>
      <c r="B115" s="41"/>
      <c r="C115" s="266" t="s">
        <v>182</v>
      </c>
      <c r="D115" s="266" t="s">
        <v>376</v>
      </c>
      <c r="E115" s="19" t="s">
        <v>19</v>
      </c>
      <c r="F115" s="267">
        <v>104.565</v>
      </c>
      <c r="G115" s="36"/>
      <c r="H115" s="41"/>
    </row>
    <row r="116" spans="1:8" s="2" customFormat="1" ht="16.95" customHeight="1">
      <c r="A116" s="36"/>
      <c r="B116" s="41"/>
      <c r="C116" s="268" t="s">
        <v>1375</v>
      </c>
      <c r="D116" s="36"/>
      <c r="E116" s="36"/>
      <c r="F116" s="36"/>
      <c r="G116" s="36"/>
      <c r="H116" s="41"/>
    </row>
    <row r="117" spans="1:8" s="2" customFormat="1" ht="16.95" customHeight="1">
      <c r="A117" s="36"/>
      <c r="B117" s="41"/>
      <c r="C117" s="266" t="s">
        <v>1224</v>
      </c>
      <c r="D117" s="266" t="s">
        <v>1225</v>
      </c>
      <c r="E117" s="19" t="s">
        <v>92</v>
      </c>
      <c r="F117" s="267">
        <v>104.565</v>
      </c>
      <c r="G117" s="36"/>
      <c r="H117" s="41"/>
    </row>
    <row r="118" spans="1:8" s="2" customFormat="1" ht="16.95" customHeight="1">
      <c r="A118" s="36"/>
      <c r="B118" s="41"/>
      <c r="C118" s="266" t="s">
        <v>1043</v>
      </c>
      <c r="D118" s="266" t="s">
        <v>1044</v>
      </c>
      <c r="E118" s="19" t="s">
        <v>92</v>
      </c>
      <c r="F118" s="267">
        <v>125.478</v>
      </c>
      <c r="G118" s="36"/>
      <c r="H118" s="41"/>
    </row>
    <row r="119" spans="1:8" s="2" customFormat="1" ht="16.95" customHeight="1">
      <c r="A119" s="36"/>
      <c r="B119" s="41"/>
      <c r="C119" s="262" t="s">
        <v>118</v>
      </c>
      <c r="D119" s="263" t="s">
        <v>119</v>
      </c>
      <c r="E119" s="264" t="s">
        <v>120</v>
      </c>
      <c r="F119" s="265">
        <v>28.03</v>
      </c>
      <c r="G119" s="36"/>
      <c r="H119" s="41"/>
    </row>
    <row r="120" spans="1:8" s="2" customFormat="1" ht="16.95" customHeight="1">
      <c r="A120" s="36"/>
      <c r="B120" s="41"/>
      <c r="C120" s="266" t="s">
        <v>19</v>
      </c>
      <c r="D120" s="266" t="s">
        <v>583</v>
      </c>
      <c r="E120" s="19" t="s">
        <v>19</v>
      </c>
      <c r="F120" s="267">
        <v>0</v>
      </c>
      <c r="G120" s="36"/>
      <c r="H120" s="41"/>
    </row>
    <row r="121" spans="1:8" s="2" customFormat="1" ht="16.95" customHeight="1">
      <c r="A121" s="36"/>
      <c r="B121" s="41"/>
      <c r="C121" s="266" t="s">
        <v>19</v>
      </c>
      <c r="D121" s="266" t="s">
        <v>584</v>
      </c>
      <c r="E121" s="19" t="s">
        <v>19</v>
      </c>
      <c r="F121" s="267">
        <v>0</v>
      </c>
      <c r="G121" s="36"/>
      <c r="H121" s="41"/>
    </row>
    <row r="122" spans="1:8" s="2" customFormat="1" ht="16.95" customHeight="1">
      <c r="A122" s="36"/>
      <c r="B122" s="41"/>
      <c r="C122" s="266" t="s">
        <v>19</v>
      </c>
      <c r="D122" s="266" t="s">
        <v>585</v>
      </c>
      <c r="E122" s="19" t="s">
        <v>19</v>
      </c>
      <c r="F122" s="267">
        <v>24.594</v>
      </c>
      <c r="G122" s="36"/>
      <c r="H122" s="41"/>
    </row>
    <row r="123" spans="1:8" s="2" customFormat="1" ht="16.95" customHeight="1">
      <c r="A123" s="36"/>
      <c r="B123" s="41"/>
      <c r="C123" s="266" t="s">
        <v>19</v>
      </c>
      <c r="D123" s="266" t="s">
        <v>586</v>
      </c>
      <c r="E123" s="19" t="s">
        <v>19</v>
      </c>
      <c r="F123" s="267">
        <v>0</v>
      </c>
      <c r="G123" s="36"/>
      <c r="H123" s="41"/>
    </row>
    <row r="124" spans="1:8" s="2" customFormat="1" ht="16.95" customHeight="1">
      <c r="A124" s="36"/>
      <c r="B124" s="41"/>
      <c r="C124" s="266" t="s">
        <v>19</v>
      </c>
      <c r="D124" s="266" t="s">
        <v>587</v>
      </c>
      <c r="E124" s="19" t="s">
        <v>19</v>
      </c>
      <c r="F124" s="267">
        <v>3.436</v>
      </c>
      <c r="G124" s="36"/>
      <c r="H124" s="41"/>
    </row>
    <row r="125" spans="1:8" s="2" customFormat="1" ht="16.95" customHeight="1">
      <c r="A125" s="36"/>
      <c r="B125" s="41"/>
      <c r="C125" s="266" t="s">
        <v>118</v>
      </c>
      <c r="D125" s="266" t="s">
        <v>376</v>
      </c>
      <c r="E125" s="19" t="s">
        <v>19</v>
      </c>
      <c r="F125" s="267">
        <v>28.03</v>
      </c>
      <c r="G125" s="36"/>
      <c r="H125" s="41"/>
    </row>
    <row r="126" spans="1:8" s="2" customFormat="1" ht="16.95" customHeight="1">
      <c r="A126" s="36"/>
      <c r="B126" s="41"/>
      <c r="C126" s="268" t="s">
        <v>1375</v>
      </c>
      <c r="D126" s="36"/>
      <c r="E126" s="36"/>
      <c r="F126" s="36"/>
      <c r="G126" s="36"/>
      <c r="H126" s="41"/>
    </row>
    <row r="127" spans="1:8" s="2" customFormat="1" ht="16.95" customHeight="1">
      <c r="A127" s="36"/>
      <c r="B127" s="41"/>
      <c r="C127" s="266" t="s">
        <v>578</v>
      </c>
      <c r="D127" s="266" t="s">
        <v>579</v>
      </c>
      <c r="E127" s="19" t="s">
        <v>120</v>
      </c>
      <c r="F127" s="267">
        <v>28.03</v>
      </c>
      <c r="G127" s="36"/>
      <c r="H127" s="41"/>
    </row>
    <row r="128" spans="1:8" s="2" customFormat="1" ht="16.95" customHeight="1">
      <c r="A128" s="36"/>
      <c r="B128" s="41"/>
      <c r="C128" s="266" t="s">
        <v>378</v>
      </c>
      <c r="D128" s="266" t="s">
        <v>379</v>
      </c>
      <c r="E128" s="19" t="s">
        <v>120</v>
      </c>
      <c r="F128" s="267">
        <v>11.212</v>
      </c>
      <c r="G128" s="36"/>
      <c r="H128" s="41"/>
    </row>
    <row r="129" spans="1:8" s="2" customFormat="1" ht="16.95" customHeight="1">
      <c r="A129" s="36"/>
      <c r="B129" s="41"/>
      <c r="C129" s="266" t="s">
        <v>397</v>
      </c>
      <c r="D129" s="266" t="s">
        <v>398</v>
      </c>
      <c r="E129" s="19" t="s">
        <v>120</v>
      </c>
      <c r="F129" s="267">
        <v>16.818</v>
      </c>
      <c r="G129" s="36"/>
      <c r="H129" s="41"/>
    </row>
    <row r="130" spans="1:8" s="2" customFormat="1" ht="16.95" customHeight="1">
      <c r="A130" s="36"/>
      <c r="B130" s="41"/>
      <c r="C130" s="266" t="s">
        <v>521</v>
      </c>
      <c r="D130" s="266" t="s">
        <v>522</v>
      </c>
      <c r="E130" s="19" t="s">
        <v>120</v>
      </c>
      <c r="F130" s="267">
        <v>368.743</v>
      </c>
      <c r="G130" s="36"/>
      <c r="H130" s="41"/>
    </row>
    <row r="131" spans="1:8" s="2" customFormat="1" ht="16.95" customHeight="1">
      <c r="A131" s="36"/>
      <c r="B131" s="41"/>
      <c r="C131" s="266" t="s">
        <v>562</v>
      </c>
      <c r="D131" s="266" t="s">
        <v>563</v>
      </c>
      <c r="E131" s="19" t="s">
        <v>120</v>
      </c>
      <c r="F131" s="267">
        <v>202.713</v>
      </c>
      <c r="G131" s="36"/>
      <c r="H131" s="41"/>
    </row>
    <row r="132" spans="1:8" s="2" customFormat="1" ht="16.95" customHeight="1">
      <c r="A132" s="36"/>
      <c r="B132" s="41"/>
      <c r="C132" s="266" t="s">
        <v>596</v>
      </c>
      <c r="D132" s="266" t="s">
        <v>597</v>
      </c>
      <c r="E132" s="19" t="s">
        <v>120</v>
      </c>
      <c r="F132" s="267">
        <v>200.513</v>
      </c>
      <c r="G132" s="36"/>
      <c r="H132" s="41"/>
    </row>
    <row r="133" spans="1:8" s="2" customFormat="1" ht="16.95" customHeight="1">
      <c r="A133" s="36"/>
      <c r="B133" s="41"/>
      <c r="C133" s="262" t="s">
        <v>102</v>
      </c>
      <c r="D133" s="263" t="s">
        <v>103</v>
      </c>
      <c r="E133" s="264" t="s">
        <v>104</v>
      </c>
      <c r="F133" s="265">
        <v>3</v>
      </c>
      <c r="G133" s="36"/>
      <c r="H133" s="41"/>
    </row>
    <row r="134" spans="1:8" s="2" customFormat="1" ht="16.95" customHeight="1">
      <c r="A134" s="36"/>
      <c r="B134" s="41"/>
      <c r="C134" s="266" t="s">
        <v>19</v>
      </c>
      <c r="D134" s="266" t="s">
        <v>1376</v>
      </c>
      <c r="E134" s="19" t="s">
        <v>19</v>
      </c>
      <c r="F134" s="267">
        <v>0</v>
      </c>
      <c r="G134" s="36"/>
      <c r="H134" s="41"/>
    </row>
    <row r="135" spans="1:8" s="2" customFormat="1" ht="16.95" customHeight="1">
      <c r="A135" s="36"/>
      <c r="B135" s="41"/>
      <c r="C135" s="266" t="s">
        <v>102</v>
      </c>
      <c r="D135" s="266" t="s">
        <v>1377</v>
      </c>
      <c r="E135" s="19" t="s">
        <v>19</v>
      </c>
      <c r="F135" s="267">
        <v>3</v>
      </c>
      <c r="G135" s="36"/>
      <c r="H135" s="41"/>
    </row>
    <row r="136" spans="1:8" s="2" customFormat="1" ht="16.95" customHeight="1">
      <c r="A136" s="36"/>
      <c r="B136" s="41"/>
      <c r="C136" s="268" t="s">
        <v>1375</v>
      </c>
      <c r="D136" s="36"/>
      <c r="E136" s="36"/>
      <c r="F136" s="36"/>
      <c r="G136" s="36"/>
      <c r="H136" s="41"/>
    </row>
    <row r="137" spans="1:8" s="2" customFormat="1" ht="16.95" customHeight="1">
      <c r="A137" s="36"/>
      <c r="B137" s="41"/>
      <c r="C137" s="266" t="s">
        <v>631</v>
      </c>
      <c r="D137" s="266" t="s">
        <v>632</v>
      </c>
      <c r="E137" s="19" t="s">
        <v>104</v>
      </c>
      <c r="F137" s="267">
        <v>3</v>
      </c>
      <c r="G137" s="36"/>
      <c r="H137" s="41"/>
    </row>
    <row r="138" spans="1:8" s="2" customFormat="1" ht="16.95" customHeight="1">
      <c r="A138" s="36"/>
      <c r="B138" s="41"/>
      <c r="C138" s="262" t="s">
        <v>131</v>
      </c>
      <c r="D138" s="263" t="s">
        <v>132</v>
      </c>
      <c r="E138" s="264" t="s">
        <v>124</v>
      </c>
      <c r="F138" s="265">
        <v>56.7</v>
      </c>
      <c r="G138" s="36"/>
      <c r="H138" s="41"/>
    </row>
    <row r="139" spans="1:8" s="2" customFormat="1" ht="16.95" customHeight="1">
      <c r="A139" s="36"/>
      <c r="B139" s="41"/>
      <c r="C139" s="266" t="s">
        <v>19</v>
      </c>
      <c r="D139" s="266" t="s">
        <v>308</v>
      </c>
      <c r="E139" s="19" t="s">
        <v>19</v>
      </c>
      <c r="F139" s="267">
        <v>0</v>
      </c>
      <c r="G139" s="36"/>
      <c r="H139" s="41"/>
    </row>
    <row r="140" spans="1:8" s="2" customFormat="1" ht="16.95" customHeight="1">
      <c r="A140" s="36"/>
      <c r="B140" s="41"/>
      <c r="C140" s="266" t="s">
        <v>19</v>
      </c>
      <c r="D140" s="266" t="s">
        <v>480</v>
      </c>
      <c r="E140" s="19" t="s">
        <v>19</v>
      </c>
      <c r="F140" s="267">
        <v>56.7</v>
      </c>
      <c r="G140" s="36"/>
      <c r="H140" s="41"/>
    </row>
    <row r="141" spans="1:8" s="2" customFormat="1" ht="16.95" customHeight="1">
      <c r="A141" s="36"/>
      <c r="B141" s="41"/>
      <c r="C141" s="266" t="s">
        <v>131</v>
      </c>
      <c r="D141" s="266" t="s">
        <v>376</v>
      </c>
      <c r="E141" s="19" t="s">
        <v>19</v>
      </c>
      <c r="F141" s="267">
        <v>56.7</v>
      </c>
      <c r="G141" s="36"/>
      <c r="H141" s="41"/>
    </row>
    <row r="142" spans="1:8" s="2" customFormat="1" ht="16.95" customHeight="1">
      <c r="A142" s="36"/>
      <c r="B142" s="41"/>
      <c r="C142" s="268" t="s">
        <v>1375</v>
      </c>
      <c r="D142" s="36"/>
      <c r="E142" s="36"/>
      <c r="F142" s="36"/>
      <c r="G142" s="36"/>
      <c r="H142" s="41"/>
    </row>
    <row r="143" spans="1:8" s="2" customFormat="1" ht="16.95" customHeight="1">
      <c r="A143" s="36"/>
      <c r="B143" s="41"/>
      <c r="C143" s="266" t="s">
        <v>475</v>
      </c>
      <c r="D143" s="266" t="s">
        <v>476</v>
      </c>
      <c r="E143" s="19" t="s">
        <v>124</v>
      </c>
      <c r="F143" s="267">
        <v>56.7</v>
      </c>
      <c r="G143" s="36"/>
      <c r="H143" s="41"/>
    </row>
    <row r="144" spans="1:8" s="2" customFormat="1" ht="16.95" customHeight="1">
      <c r="A144" s="36"/>
      <c r="B144" s="41"/>
      <c r="C144" s="266" t="s">
        <v>778</v>
      </c>
      <c r="D144" s="266" t="s">
        <v>779</v>
      </c>
      <c r="E144" s="19" t="s">
        <v>124</v>
      </c>
      <c r="F144" s="267">
        <v>51.03</v>
      </c>
      <c r="G144" s="36"/>
      <c r="H144" s="41"/>
    </row>
    <row r="145" spans="1:8" s="2" customFormat="1" ht="16.95" customHeight="1">
      <c r="A145" s="36"/>
      <c r="B145" s="41"/>
      <c r="C145" s="266" t="s">
        <v>482</v>
      </c>
      <c r="D145" s="266" t="s">
        <v>483</v>
      </c>
      <c r="E145" s="19" t="s">
        <v>124</v>
      </c>
      <c r="F145" s="267">
        <v>56.7</v>
      </c>
      <c r="G145" s="36"/>
      <c r="H145" s="41"/>
    </row>
    <row r="146" spans="1:8" s="2" customFormat="1" ht="16.95" customHeight="1">
      <c r="A146" s="36"/>
      <c r="B146" s="41"/>
      <c r="C146" s="262" t="s">
        <v>134</v>
      </c>
      <c r="D146" s="263" t="s">
        <v>135</v>
      </c>
      <c r="E146" s="264" t="s">
        <v>104</v>
      </c>
      <c r="F146" s="265">
        <v>9</v>
      </c>
      <c r="G146" s="36"/>
      <c r="H146" s="41"/>
    </row>
    <row r="147" spans="1:8" s="2" customFormat="1" ht="16.95" customHeight="1">
      <c r="A147" s="36"/>
      <c r="B147" s="41"/>
      <c r="C147" s="266" t="s">
        <v>19</v>
      </c>
      <c r="D147" s="266" t="s">
        <v>308</v>
      </c>
      <c r="E147" s="19" t="s">
        <v>19</v>
      </c>
      <c r="F147" s="267">
        <v>0</v>
      </c>
      <c r="G147" s="36"/>
      <c r="H147" s="41"/>
    </row>
    <row r="148" spans="1:8" s="2" customFormat="1" ht="16.95" customHeight="1">
      <c r="A148" s="36"/>
      <c r="B148" s="41"/>
      <c r="C148" s="266" t="s">
        <v>19</v>
      </c>
      <c r="D148" s="266" t="s">
        <v>493</v>
      </c>
      <c r="E148" s="19" t="s">
        <v>19</v>
      </c>
      <c r="F148" s="267">
        <v>9</v>
      </c>
      <c r="G148" s="36"/>
      <c r="H148" s="41"/>
    </row>
    <row r="149" spans="1:8" s="2" customFormat="1" ht="16.95" customHeight="1">
      <c r="A149" s="36"/>
      <c r="B149" s="41"/>
      <c r="C149" s="266" t="s">
        <v>134</v>
      </c>
      <c r="D149" s="266" t="s">
        <v>376</v>
      </c>
      <c r="E149" s="19" t="s">
        <v>19</v>
      </c>
      <c r="F149" s="267">
        <v>9</v>
      </c>
      <c r="G149" s="36"/>
      <c r="H149" s="41"/>
    </row>
    <row r="150" spans="1:8" s="2" customFormat="1" ht="16.95" customHeight="1">
      <c r="A150" s="36"/>
      <c r="B150" s="41"/>
      <c r="C150" s="268" t="s">
        <v>1375</v>
      </c>
      <c r="D150" s="36"/>
      <c r="E150" s="36"/>
      <c r="F150" s="36"/>
      <c r="G150" s="36"/>
      <c r="H150" s="41"/>
    </row>
    <row r="151" spans="1:8" s="2" customFormat="1" ht="16.95" customHeight="1">
      <c r="A151" s="36"/>
      <c r="B151" s="41"/>
      <c r="C151" s="266" t="s">
        <v>487</v>
      </c>
      <c r="D151" s="266" t="s">
        <v>488</v>
      </c>
      <c r="E151" s="19" t="s">
        <v>104</v>
      </c>
      <c r="F151" s="267">
        <v>9</v>
      </c>
      <c r="G151" s="36"/>
      <c r="H151" s="41"/>
    </row>
    <row r="152" spans="1:8" s="2" customFormat="1" ht="16.95" customHeight="1">
      <c r="A152" s="36"/>
      <c r="B152" s="41"/>
      <c r="C152" s="266" t="s">
        <v>819</v>
      </c>
      <c r="D152" s="266" t="s">
        <v>820</v>
      </c>
      <c r="E152" s="19" t="s">
        <v>347</v>
      </c>
      <c r="F152" s="267">
        <v>4.05</v>
      </c>
      <c r="G152" s="36"/>
      <c r="H152" s="41"/>
    </row>
    <row r="153" spans="1:8" s="2" customFormat="1" ht="16.95" customHeight="1">
      <c r="A153" s="36"/>
      <c r="B153" s="41"/>
      <c r="C153" s="266" t="s">
        <v>828</v>
      </c>
      <c r="D153" s="266" t="s">
        <v>829</v>
      </c>
      <c r="E153" s="19" t="s">
        <v>347</v>
      </c>
      <c r="F153" s="267">
        <v>27</v>
      </c>
      <c r="G153" s="36"/>
      <c r="H153" s="41"/>
    </row>
    <row r="154" spans="1:8" s="2" customFormat="1" ht="16.95" customHeight="1">
      <c r="A154" s="36"/>
      <c r="B154" s="41"/>
      <c r="C154" s="266" t="s">
        <v>836</v>
      </c>
      <c r="D154" s="266" t="s">
        <v>837</v>
      </c>
      <c r="E154" s="19" t="s">
        <v>100</v>
      </c>
      <c r="F154" s="267">
        <v>4.185</v>
      </c>
      <c r="G154" s="36"/>
      <c r="H154" s="41"/>
    </row>
    <row r="155" spans="1:8" s="2" customFormat="1" ht="16.95" customHeight="1">
      <c r="A155" s="36"/>
      <c r="B155" s="41"/>
      <c r="C155" s="262" t="s">
        <v>174</v>
      </c>
      <c r="D155" s="263" t="s">
        <v>175</v>
      </c>
      <c r="E155" s="264" t="s">
        <v>92</v>
      </c>
      <c r="F155" s="265">
        <v>2</v>
      </c>
      <c r="G155" s="36"/>
      <c r="H155" s="41"/>
    </row>
    <row r="156" spans="1:8" s="2" customFormat="1" ht="16.95" customHeight="1">
      <c r="A156" s="36"/>
      <c r="B156" s="41"/>
      <c r="C156" s="266" t="s">
        <v>174</v>
      </c>
      <c r="D156" s="266" t="s">
        <v>1026</v>
      </c>
      <c r="E156" s="19" t="s">
        <v>19</v>
      </c>
      <c r="F156" s="267">
        <v>2</v>
      </c>
      <c r="G156" s="36"/>
      <c r="H156" s="41"/>
    </row>
    <row r="157" spans="1:8" s="2" customFormat="1" ht="16.95" customHeight="1">
      <c r="A157" s="36"/>
      <c r="B157" s="41"/>
      <c r="C157" s="268" t="s">
        <v>1375</v>
      </c>
      <c r="D157" s="36"/>
      <c r="E157" s="36"/>
      <c r="F157" s="36"/>
      <c r="G157" s="36"/>
      <c r="H157" s="41"/>
    </row>
    <row r="158" spans="1:8" s="2" customFormat="1" ht="16.95" customHeight="1">
      <c r="A158" s="36"/>
      <c r="B158" s="41"/>
      <c r="C158" s="266" t="s">
        <v>1020</v>
      </c>
      <c r="D158" s="266" t="s">
        <v>1021</v>
      </c>
      <c r="E158" s="19" t="s">
        <v>92</v>
      </c>
      <c r="F158" s="267">
        <v>5</v>
      </c>
      <c r="G158" s="36"/>
      <c r="H158" s="41"/>
    </row>
    <row r="159" spans="1:8" s="2" customFormat="1" ht="16.95" customHeight="1">
      <c r="A159" s="36"/>
      <c r="B159" s="41"/>
      <c r="C159" s="266" t="s">
        <v>1028</v>
      </c>
      <c r="D159" s="266" t="s">
        <v>1029</v>
      </c>
      <c r="E159" s="19" t="s">
        <v>92</v>
      </c>
      <c r="F159" s="267">
        <v>2.06</v>
      </c>
      <c r="G159" s="36"/>
      <c r="H159" s="41"/>
    </row>
    <row r="160" spans="1:8" s="2" customFormat="1" ht="16.95" customHeight="1">
      <c r="A160" s="36"/>
      <c r="B160" s="41"/>
      <c r="C160" s="262" t="s">
        <v>1378</v>
      </c>
      <c r="D160" s="263" t="s">
        <v>1379</v>
      </c>
      <c r="E160" s="264" t="s">
        <v>92</v>
      </c>
      <c r="F160" s="265">
        <v>33</v>
      </c>
      <c r="G160" s="36"/>
      <c r="H160" s="41"/>
    </row>
    <row r="161" spans="1:8" s="2" customFormat="1" ht="16.95" customHeight="1">
      <c r="A161" s="36"/>
      <c r="B161" s="41"/>
      <c r="C161" s="266" t="s">
        <v>19</v>
      </c>
      <c r="D161" s="266" t="s">
        <v>1376</v>
      </c>
      <c r="E161" s="19" t="s">
        <v>19</v>
      </c>
      <c r="F161" s="267">
        <v>0</v>
      </c>
      <c r="G161" s="36"/>
      <c r="H161" s="41"/>
    </row>
    <row r="162" spans="1:8" s="2" customFormat="1" ht="16.95" customHeight="1">
      <c r="A162" s="36"/>
      <c r="B162" s="41"/>
      <c r="C162" s="266" t="s">
        <v>19</v>
      </c>
      <c r="D162" s="266" t="s">
        <v>1380</v>
      </c>
      <c r="E162" s="19" t="s">
        <v>19</v>
      </c>
      <c r="F162" s="267">
        <v>15</v>
      </c>
      <c r="G162" s="36"/>
      <c r="H162" s="41"/>
    </row>
    <row r="163" spans="1:8" s="2" customFormat="1" ht="16.95" customHeight="1">
      <c r="A163" s="36"/>
      <c r="B163" s="41"/>
      <c r="C163" s="266" t="s">
        <v>19</v>
      </c>
      <c r="D163" s="266" t="s">
        <v>1381</v>
      </c>
      <c r="E163" s="19" t="s">
        <v>19</v>
      </c>
      <c r="F163" s="267">
        <v>18</v>
      </c>
      <c r="G163" s="36"/>
      <c r="H163" s="41"/>
    </row>
    <row r="164" spans="1:8" s="2" customFormat="1" ht="16.95" customHeight="1">
      <c r="A164" s="36"/>
      <c r="B164" s="41"/>
      <c r="C164" s="266" t="s">
        <v>1378</v>
      </c>
      <c r="D164" s="266" t="s">
        <v>376</v>
      </c>
      <c r="E164" s="19" t="s">
        <v>19</v>
      </c>
      <c r="F164" s="267">
        <v>33</v>
      </c>
      <c r="G164" s="36"/>
      <c r="H164" s="41"/>
    </row>
    <row r="165" spans="1:8" s="2" customFormat="1" ht="16.95" customHeight="1">
      <c r="A165" s="36"/>
      <c r="B165" s="41"/>
      <c r="C165" s="262" t="s">
        <v>171</v>
      </c>
      <c r="D165" s="263" t="s">
        <v>172</v>
      </c>
      <c r="E165" s="264" t="s">
        <v>124</v>
      </c>
      <c r="F165" s="265">
        <v>4</v>
      </c>
      <c r="G165" s="36"/>
      <c r="H165" s="41"/>
    </row>
    <row r="166" spans="1:8" s="2" customFormat="1" ht="16.95" customHeight="1">
      <c r="A166" s="36"/>
      <c r="B166" s="41"/>
      <c r="C166" s="266" t="s">
        <v>171</v>
      </c>
      <c r="D166" s="266" t="s">
        <v>249</v>
      </c>
      <c r="E166" s="19" t="s">
        <v>19</v>
      </c>
      <c r="F166" s="267">
        <v>4</v>
      </c>
      <c r="G166" s="36"/>
      <c r="H166" s="41"/>
    </row>
    <row r="167" spans="1:8" s="2" customFormat="1" ht="16.95" customHeight="1">
      <c r="A167" s="36"/>
      <c r="B167" s="41"/>
      <c r="C167" s="268" t="s">
        <v>1375</v>
      </c>
      <c r="D167" s="36"/>
      <c r="E167" s="36"/>
      <c r="F167" s="36"/>
      <c r="G167" s="36"/>
      <c r="H167" s="41"/>
    </row>
    <row r="168" spans="1:8" s="2" customFormat="1" ht="16.95" customHeight="1">
      <c r="A168" s="36"/>
      <c r="B168" s="41"/>
      <c r="C168" s="266" t="s">
        <v>240</v>
      </c>
      <c r="D168" s="266" t="s">
        <v>241</v>
      </c>
      <c r="E168" s="19" t="s">
        <v>124</v>
      </c>
      <c r="F168" s="267">
        <v>4</v>
      </c>
      <c r="G168" s="36"/>
      <c r="H168" s="41"/>
    </row>
    <row r="169" spans="1:8" s="2" customFormat="1" ht="16.95" customHeight="1">
      <c r="A169" s="36"/>
      <c r="B169" s="41"/>
      <c r="C169" s="266" t="s">
        <v>1147</v>
      </c>
      <c r="D169" s="266" t="s">
        <v>1148</v>
      </c>
      <c r="E169" s="19" t="s">
        <v>100</v>
      </c>
      <c r="F169" s="267">
        <v>3.257</v>
      </c>
      <c r="G169" s="36"/>
      <c r="H169" s="41"/>
    </row>
    <row r="170" spans="1:8" s="2" customFormat="1" ht="16.95" customHeight="1">
      <c r="A170" s="36"/>
      <c r="B170" s="41"/>
      <c r="C170" s="266" t="s">
        <v>1184</v>
      </c>
      <c r="D170" s="266" t="s">
        <v>1185</v>
      </c>
      <c r="E170" s="19" t="s">
        <v>100</v>
      </c>
      <c r="F170" s="267">
        <v>349.624</v>
      </c>
      <c r="G170" s="36"/>
      <c r="H170" s="41"/>
    </row>
    <row r="171" spans="1:8" s="2" customFormat="1" ht="16.95" customHeight="1">
      <c r="A171" s="36"/>
      <c r="B171" s="41"/>
      <c r="C171" s="266" t="s">
        <v>1200</v>
      </c>
      <c r="D171" s="266" t="s">
        <v>1201</v>
      </c>
      <c r="E171" s="19" t="s">
        <v>100</v>
      </c>
      <c r="F171" s="267">
        <v>7.304</v>
      </c>
      <c r="G171" s="36"/>
      <c r="H171" s="41"/>
    </row>
    <row r="172" spans="1:8" s="2" customFormat="1" ht="16.95" customHeight="1">
      <c r="A172" s="36"/>
      <c r="B172" s="41"/>
      <c r="C172" s="262" t="s">
        <v>98</v>
      </c>
      <c r="D172" s="263" t="s">
        <v>99</v>
      </c>
      <c r="E172" s="264" t="s">
        <v>100</v>
      </c>
      <c r="F172" s="265">
        <v>349.624</v>
      </c>
      <c r="G172" s="36"/>
      <c r="H172" s="41"/>
    </row>
    <row r="173" spans="1:8" s="2" customFormat="1" ht="16.95" customHeight="1">
      <c r="A173" s="36"/>
      <c r="B173" s="41"/>
      <c r="C173" s="266" t="s">
        <v>19</v>
      </c>
      <c r="D173" s="266" t="s">
        <v>1190</v>
      </c>
      <c r="E173" s="19" t="s">
        <v>19</v>
      </c>
      <c r="F173" s="267">
        <v>11.31</v>
      </c>
      <c r="G173" s="36"/>
      <c r="H173" s="41"/>
    </row>
    <row r="174" spans="1:8" s="2" customFormat="1" ht="16.95" customHeight="1">
      <c r="A174" s="36"/>
      <c r="B174" s="41"/>
      <c r="C174" s="266" t="s">
        <v>19</v>
      </c>
      <c r="D174" s="266" t="s">
        <v>1191</v>
      </c>
      <c r="E174" s="19" t="s">
        <v>19</v>
      </c>
      <c r="F174" s="267">
        <v>0.047</v>
      </c>
      <c r="G174" s="36"/>
      <c r="H174" s="41"/>
    </row>
    <row r="175" spans="1:8" s="2" customFormat="1" ht="16.95" customHeight="1">
      <c r="A175" s="36"/>
      <c r="B175" s="41"/>
      <c r="C175" s="266" t="s">
        <v>19</v>
      </c>
      <c r="D175" s="266" t="s">
        <v>1145</v>
      </c>
      <c r="E175" s="19" t="s">
        <v>19</v>
      </c>
      <c r="F175" s="267">
        <v>0.071</v>
      </c>
      <c r="G175" s="36"/>
      <c r="H175" s="41"/>
    </row>
    <row r="176" spans="1:8" s="2" customFormat="1" ht="16.95" customHeight="1">
      <c r="A176" s="36"/>
      <c r="B176" s="41"/>
      <c r="C176" s="266" t="s">
        <v>19</v>
      </c>
      <c r="D176" s="266" t="s">
        <v>1161</v>
      </c>
      <c r="E176" s="19" t="s">
        <v>19</v>
      </c>
      <c r="F176" s="267">
        <v>0.743</v>
      </c>
      <c r="G176" s="36"/>
      <c r="H176" s="41"/>
    </row>
    <row r="177" spans="1:8" s="2" customFormat="1" ht="16.95" customHeight="1">
      <c r="A177" s="36"/>
      <c r="B177" s="41"/>
      <c r="C177" s="266" t="s">
        <v>19</v>
      </c>
      <c r="D177" s="266" t="s">
        <v>1174</v>
      </c>
      <c r="E177" s="19" t="s">
        <v>19</v>
      </c>
      <c r="F177" s="267">
        <v>285.756</v>
      </c>
      <c r="G177" s="36"/>
      <c r="H177" s="41"/>
    </row>
    <row r="178" spans="1:8" s="2" customFormat="1" ht="16.95" customHeight="1">
      <c r="A178" s="36"/>
      <c r="B178" s="41"/>
      <c r="C178" s="266" t="s">
        <v>19</v>
      </c>
      <c r="D178" s="266" t="s">
        <v>1175</v>
      </c>
      <c r="E178" s="19" t="s">
        <v>19</v>
      </c>
      <c r="F178" s="267">
        <v>45.254</v>
      </c>
      <c r="G178" s="36"/>
      <c r="H178" s="41"/>
    </row>
    <row r="179" spans="1:8" s="2" customFormat="1" ht="16.95" customHeight="1">
      <c r="A179" s="36"/>
      <c r="B179" s="41"/>
      <c r="C179" s="266" t="s">
        <v>19</v>
      </c>
      <c r="D179" s="266" t="s">
        <v>1152</v>
      </c>
      <c r="E179" s="19" t="s">
        <v>19</v>
      </c>
      <c r="F179" s="267">
        <v>1.362</v>
      </c>
      <c r="G179" s="36"/>
      <c r="H179" s="41"/>
    </row>
    <row r="180" spans="1:8" s="2" customFormat="1" ht="16.95" customHeight="1">
      <c r="A180" s="36"/>
      <c r="B180" s="41"/>
      <c r="C180" s="266" t="s">
        <v>19</v>
      </c>
      <c r="D180" s="266" t="s">
        <v>1153</v>
      </c>
      <c r="E180" s="19" t="s">
        <v>19</v>
      </c>
      <c r="F180" s="267">
        <v>0.975</v>
      </c>
      <c r="G180" s="36"/>
      <c r="H180" s="41"/>
    </row>
    <row r="181" spans="1:8" s="2" customFormat="1" ht="16.95" customHeight="1">
      <c r="A181" s="36"/>
      <c r="B181" s="41"/>
      <c r="C181" s="266" t="s">
        <v>19</v>
      </c>
      <c r="D181" s="266" t="s">
        <v>1154</v>
      </c>
      <c r="E181" s="19" t="s">
        <v>19</v>
      </c>
      <c r="F181" s="267">
        <v>0.92</v>
      </c>
      <c r="G181" s="36"/>
      <c r="H181" s="41"/>
    </row>
    <row r="182" spans="1:8" s="2" customFormat="1" ht="16.95" customHeight="1">
      <c r="A182" s="36"/>
      <c r="B182" s="41"/>
      <c r="C182" s="266" t="s">
        <v>19</v>
      </c>
      <c r="D182" s="266" t="s">
        <v>1168</v>
      </c>
      <c r="E182" s="19" t="s">
        <v>19</v>
      </c>
      <c r="F182" s="267">
        <v>3.186</v>
      </c>
      <c r="G182" s="36"/>
      <c r="H182" s="41"/>
    </row>
    <row r="183" spans="1:8" s="2" customFormat="1" ht="16.95" customHeight="1">
      <c r="A183" s="36"/>
      <c r="B183" s="41"/>
      <c r="C183" s="266" t="s">
        <v>98</v>
      </c>
      <c r="D183" s="266" t="s">
        <v>376</v>
      </c>
      <c r="E183" s="19" t="s">
        <v>19</v>
      </c>
      <c r="F183" s="267">
        <v>349.624</v>
      </c>
      <c r="G183" s="36"/>
      <c r="H183" s="41"/>
    </row>
    <row r="184" spans="1:8" s="2" customFormat="1" ht="16.95" customHeight="1">
      <c r="A184" s="36"/>
      <c r="B184" s="41"/>
      <c r="C184" s="268" t="s">
        <v>1375</v>
      </c>
      <c r="D184" s="36"/>
      <c r="E184" s="36"/>
      <c r="F184" s="36"/>
      <c r="G184" s="36"/>
      <c r="H184" s="41"/>
    </row>
    <row r="185" spans="1:8" s="2" customFormat="1" ht="16.95" customHeight="1">
      <c r="A185" s="36"/>
      <c r="B185" s="41"/>
      <c r="C185" s="266" t="s">
        <v>1184</v>
      </c>
      <c r="D185" s="266" t="s">
        <v>1185</v>
      </c>
      <c r="E185" s="19" t="s">
        <v>100</v>
      </c>
      <c r="F185" s="267">
        <v>349.624</v>
      </c>
      <c r="G185" s="36"/>
      <c r="H185" s="41"/>
    </row>
    <row r="186" spans="1:8" s="2" customFormat="1" ht="16.95" customHeight="1">
      <c r="A186" s="36"/>
      <c r="B186" s="41"/>
      <c r="C186" s="266" t="s">
        <v>1193</v>
      </c>
      <c r="D186" s="266" t="s">
        <v>1194</v>
      </c>
      <c r="E186" s="19" t="s">
        <v>100</v>
      </c>
      <c r="F186" s="267">
        <v>6642.856</v>
      </c>
      <c r="G186" s="36"/>
      <c r="H186" s="41"/>
    </row>
    <row r="187" spans="1:8" s="2" customFormat="1" ht="16.95" customHeight="1">
      <c r="A187" s="36"/>
      <c r="B187" s="41"/>
      <c r="C187" s="262" t="s">
        <v>160</v>
      </c>
      <c r="D187" s="263" t="s">
        <v>161</v>
      </c>
      <c r="E187" s="264" t="s">
        <v>120</v>
      </c>
      <c r="F187" s="265">
        <v>34.483</v>
      </c>
      <c r="G187" s="36"/>
      <c r="H187" s="41"/>
    </row>
    <row r="188" spans="1:8" s="2" customFormat="1" ht="16.95" customHeight="1">
      <c r="A188" s="36"/>
      <c r="B188" s="41"/>
      <c r="C188" s="266" t="s">
        <v>19</v>
      </c>
      <c r="D188" s="266" t="s">
        <v>154</v>
      </c>
      <c r="E188" s="19" t="s">
        <v>19</v>
      </c>
      <c r="F188" s="267">
        <v>92.675</v>
      </c>
      <c r="G188" s="36"/>
      <c r="H188" s="41"/>
    </row>
    <row r="189" spans="1:8" s="2" customFormat="1" ht="16.95" customHeight="1">
      <c r="A189" s="36"/>
      <c r="B189" s="41"/>
      <c r="C189" s="266" t="s">
        <v>19</v>
      </c>
      <c r="D189" s="266" t="s">
        <v>188</v>
      </c>
      <c r="E189" s="19" t="s">
        <v>19</v>
      </c>
      <c r="F189" s="267">
        <v>4.248</v>
      </c>
      <c r="G189" s="36"/>
      <c r="H189" s="41"/>
    </row>
    <row r="190" spans="1:8" s="2" customFormat="1" ht="16.95" customHeight="1">
      <c r="A190" s="36"/>
      <c r="B190" s="41"/>
      <c r="C190" s="266" t="s">
        <v>19</v>
      </c>
      <c r="D190" s="266" t="s">
        <v>546</v>
      </c>
      <c r="E190" s="19" t="s">
        <v>19</v>
      </c>
      <c r="F190" s="267">
        <v>-62.44</v>
      </c>
      <c r="G190" s="36"/>
      <c r="H190" s="41"/>
    </row>
    <row r="191" spans="1:8" s="2" customFormat="1" ht="16.95" customHeight="1">
      <c r="A191" s="36"/>
      <c r="B191" s="41"/>
      <c r="C191" s="266" t="s">
        <v>160</v>
      </c>
      <c r="D191" s="266" t="s">
        <v>376</v>
      </c>
      <c r="E191" s="19" t="s">
        <v>19</v>
      </c>
      <c r="F191" s="267">
        <v>34.483</v>
      </c>
      <c r="G191" s="36"/>
      <c r="H191" s="41"/>
    </row>
    <row r="192" spans="1:8" s="2" customFormat="1" ht="16.95" customHeight="1">
      <c r="A192" s="36"/>
      <c r="B192" s="41"/>
      <c r="C192" s="268" t="s">
        <v>1375</v>
      </c>
      <c r="D192" s="36"/>
      <c r="E192" s="36"/>
      <c r="F192" s="36"/>
      <c r="G192" s="36"/>
      <c r="H192" s="41"/>
    </row>
    <row r="193" spans="1:8" s="2" customFormat="1" ht="16.95" customHeight="1">
      <c r="A193" s="36"/>
      <c r="B193" s="41"/>
      <c r="C193" s="266" t="s">
        <v>541</v>
      </c>
      <c r="D193" s="266" t="s">
        <v>542</v>
      </c>
      <c r="E193" s="19" t="s">
        <v>120</v>
      </c>
      <c r="F193" s="267">
        <v>34.483</v>
      </c>
      <c r="G193" s="36"/>
      <c r="H193" s="41"/>
    </row>
    <row r="194" spans="1:8" s="2" customFormat="1" ht="16.95" customHeight="1">
      <c r="A194" s="36"/>
      <c r="B194" s="41"/>
      <c r="C194" s="266" t="s">
        <v>548</v>
      </c>
      <c r="D194" s="266" t="s">
        <v>549</v>
      </c>
      <c r="E194" s="19" t="s">
        <v>120</v>
      </c>
      <c r="F194" s="267">
        <v>34.483</v>
      </c>
      <c r="G194" s="36"/>
      <c r="H194" s="41"/>
    </row>
    <row r="195" spans="1:8" s="2" customFormat="1" ht="16.95" customHeight="1">
      <c r="A195" s="36"/>
      <c r="B195" s="41"/>
      <c r="C195" s="266" t="s">
        <v>562</v>
      </c>
      <c r="D195" s="266" t="s">
        <v>563</v>
      </c>
      <c r="E195" s="19" t="s">
        <v>120</v>
      </c>
      <c r="F195" s="267">
        <v>202.713</v>
      </c>
      <c r="G195" s="36"/>
      <c r="H195" s="41"/>
    </row>
    <row r="196" spans="1:8" s="2" customFormat="1" ht="16.95" customHeight="1">
      <c r="A196" s="36"/>
      <c r="B196" s="41"/>
      <c r="C196" s="266" t="s">
        <v>589</v>
      </c>
      <c r="D196" s="266" t="s">
        <v>590</v>
      </c>
      <c r="E196" s="19" t="s">
        <v>100</v>
      </c>
      <c r="F196" s="267">
        <v>62.069</v>
      </c>
      <c r="G196" s="36"/>
      <c r="H196" s="41"/>
    </row>
    <row r="197" spans="1:8" s="2" customFormat="1" ht="16.95" customHeight="1">
      <c r="A197" s="36"/>
      <c r="B197" s="41"/>
      <c r="C197" s="262" t="s">
        <v>197</v>
      </c>
      <c r="D197" s="263" t="s">
        <v>198</v>
      </c>
      <c r="E197" s="264" t="s">
        <v>92</v>
      </c>
      <c r="F197" s="265">
        <v>22</v>
      </c>
      <c r="G197" s="36"/>
      <c r="H197" s="41"/>
    </row>
    <row r="198" spans="1:8" s="2" customFormat="1" ht="16.95" customHeight="1">
      <c r="A198" s="36"/>
      <c r="B198" s="41"/>
      <c r="C198" s="266" t="s">
        <v>197</v>
      </c>
      <c r="D198" s="266" t="s">
        <v>662</v>
      </c>
      <c r="E198" s="19" t="s">
        <v>19</v>
      </c>
      <c r="F198" s="267">
        <v>22</v>
      </c>
      <c r="G198" s="36"/>
      <c r="H198" s="41"/>
    </row>
    <row r="199" spans="1:8" s="2" customFormat="1" ht="16.95" customHeight="1">
      <c r="A199" s="36"/>
      <c r="B199" s="41"/>
      <c r="C199" s="268" t="s">
        <v>1375</v>
      </c>
      <c r="D199" s="36"/>
      <c r="E199" s="36"/>
      <c r="F199" s="36"/>
      <c r="G199" s="36"/>
      <c r="H199" s="41"/>
    </row>
    <row r="200" spans="1:8" s="2" customFormat="1" ht="16.95" customHeight="1">
      <c r="A200" s="36"/>
      <c r="B200" s="41"/>
      <c r="C200" s="266" t="s">
        <v>652</v>
      </c>
      <c r="D200" s="266" t="s">
        <v>653</v>
      </c>
      <c r="E200" s="19" t="s">
        <v>92</v>
      </c>
      <c r="F200" s="267">
        <v>514</v>
      </c>
      <c r="G200" s="36"/>
      <c r="H200" s="41"/>
    </row>
    <row r="201" spans="1:8" s="2" customFormat="1" ht="16.95" customHeight="1">
      <c r="A201" s="36"/>
      <c r="B201" s="41"/>
      <c r="C201" s="266" t="s">
        <v>669</v>
      </c>
      <c r="D201" s="266" t="s">
        <v>670</v>
      </c>
      <c r="E201" s="19" t="s">
        <v>92</v>
      </c>
      <c r="F201" s="267">
        <v>514</v>
      </c>
      <c r="G201" s="36"/>
      <c r="H201" s="41"/>
    </row>
    <row r="202" spans="1:8" s="2" customFormat="1" ht="16.95" customHeight="1">
      <c r="A202" s="36"/>
      <c r="B202" s="41"/>
      <c r="C202" s="266" t="s">
        <v>693</v>
      </c>
      <c r="D202" s="266" t="s">
        <v>694</v>
      </c>
      <c r="E202" s="19" t="s">
        <v>92</v>
      </c>
      <c r="F202" s="267">
        <v>514</v>
      </c>
      <c r="G202" s="36"/>
      <c r="H202" s="41"/>
    </row>
    <row r="203" spans="1:8" s="2" customFormat="1" ht="16.95" customHeight="1">
      <c r="A203" s="36"/>
      <c r="B203" s="41"/>
      <c r="C203" s="266" t="s">
        <v>737</v>
      </c>
      <c r="D203" s="266" t="s">
        <v>738</v>
      </c>
      <c r="E203" s="19" t="s">
        <v>92</v>
      </c>
      <c r="F203" s="267">
        <v>514</v>
      </c>
      <c r="G203" s="36"/>
      <c r="H203" s="41"/>
    </row>
    <row r="204" spans="1:8" s="2" customFormat="1" ht="16.95" customHeight="1">
      <c r="A204" s="36"/>
      <c r="B204" s="41"/>
      <c r="C204" s="266" t="s">
        <v>749</v>
      </c>
      <c r="D204" s="266" t="s">
        <v>750</v>
      </c>
      <c r="E204" s="19" t="s">
        <v>120</v>
      </c>
      <c r="F204" s="267">
        <v>23.988</v>
      </c>
      <c r="G204" s="36"/>
      <c r="H204" s="41"/>
    </row>
    <row r="205" spans="1:8" s="2" customFormat="1" ht="16.95" customHeight="1">
      <c r="A205" s="36"/>
      <c r="B205" s="41"/>
      <c r="C205" s="266" t="s">
        <v>675</v>
      </c>
      <c r="D205" s="266" t="s">
        <v>676</v>
      </c>
      <c r="E205" s="19" t="s">
        <v>677</v>
      </c>
      <c r="F205" s="267">
        <v>15.42</v>
      </c>
      <c r="G205" s="36"/>
      <c r="H205" s="41"/>
    </row>
    <row r="206" spans="1:8" s="2" customFormat="1" ht="16.95" customHeight="1">
      <c r="A206" s="36"/>
      <c r="B206" s="41"/>
      <c r="C206" s="266" t="s">
        <v>664</v>
      </c>
      <c r="D206" s="266" t="s">
        <v>665</v>
      </c>
      <c r="E206" s="19" t="s">
        <v>100</v>
      </c>
      <c r="F206" s="267">
        <v>3.52</v>
      </c>
      <c r="G206" s="36"/>
      <c r="H206" s="41"/>
    </row>
    <row r="207" spans="1:8" s="2" customFormat="1" ht="16.95" customHeight="1">
      <c r="A207" s="36"/>
      <c r="B207" s="41"/>
      <c r="C207" s="262" t="s">
        <v>194</v>
      </c>
      <c r="D207" s="263" t="s">
        <v>195</v>
      </c>
      <c r="E207" s="264" t="s">
        <v>92</v>
      </c>
      <c r="F207" s="265">
        <v>492</v>
      </c>
      <c r="G207" s="36"/>
      <c r="H207" s="41"/>
    </row>
    <row r="208" spans="1:8" s="2" customFormat="1" ht="16.95" customHeight="1">
      <c r="A208" s="36"/>
      <c r="B208" s="41"/>
      <c r="C208" s="266" t="s">
        <v>19</v>
      </c>
      <c r="D208" s="266" t="s">
        <v>657</v>
      </c>
      <c r="E208" s="19" t="s">
        <v>19</v>
      </c>
      <c r="F208" s="267">
        <v>0</v>
      </c>
      <c r="G208" s="36"/>
      <c r="H208" s="41"/>
    </row>
    <row r="209" spans="1:8" s="2" customFormat="1" ht="16.95" customHeight="1">
      <c r="A209" s="36"/>
      <c r="B209" s="41"/>
      <c r="C209" s="266" t="s">
        <v>19</v>
      </c>
      <c r="D209" s="266" t="s">
        <v>658</v>
      </c>
      <c r="E209" s="19" t="s">
        <v>19</v>
      </c>
      <c r="F209" s="267">
        <v>102</v>
      </c>
      <c r="G209" s="36"/>
      <c r="H209" s="41"/>
    </row>
    <row r="210" spans="1:8" s="2" customFormat="1" ht="16.95" customHeight="1">
      <c r="A210" s="36"/>
      <c r="B210" s="41"/>
      <c r="C210" s="266" t="s">
        <v>19</v>
      </c>
      <c r="D210" s="266" t="s">
        <v>659</v>
      </c>
      <c r="E210" s="19" t="s">
        <v>19</v>
      </c>
      <c r="F210" s="267">
        <v>159</v>
      </c>
      <c r="G210" s="36"/>
      <c r="H210" s="41"/>
    </row>
    <row r="211" spans="1:8" s="2" customFormat="1" ht="16.95" customHeight="1">
      <c r="A211" s="36"/>
      <c r="B211" s="41"/>
      <c r="C211" s="266" t="s">
        <v>19</v>
      </c>
      <c r="D211" s="266" t="s">
        <v>660</v>
      </c>
      <c r="E211" s="19" t="s">
        <v>19</v>
      </c>
      <c r="F211" s="267">
        <v>0</v>
      </c>
      <c r="G211" s="36"/>
      <c r="H211" s="41"/>
    </row>
    <row r="212" spans="1:8" s="2" customFormat="1" ht="16.95" customHeight="1">
      <c r="A212" s="36"/>
      <c r="B212" s="41"/>
      <c r="C212" s="266" t="s">
        <v>19</v>
      </c>
      <c r="D212" s="266" t="s">
        <v>661</v>
      </c>
      <c r="E212" s="19" t="s">
        <v>19</v>
      </c>
      <c r="F212" s="267">
        <v>231</v>
      </c>
      <c r="G212" s="36"/>
      <c r="H212" s="41"/>
    </row>
    <row r="213" spans="1:8" s="2" customFormat="1" ht="16.95" customHeight="1">
      <c r="A213" s="36"/>
      <c r="B213" s="41"/>
      <c r="C213" s="266" t="s">
        <v>194</v>
      </c>
      <c r="D213" s="266" t="s">
        <v>372</v>
      </c>
      <c r="E213" s="19" t="s">
        <v>19</v>
      </c>
      <c r="F213" s="267">
        <v>492</v>
      </c>
      <c r="G213" s="36"/>
      <c r="H213" s="41"/>
    </row>
    <row r="214" spans="1:8" s="2" customFormat="1" ht="16.95" customHeight="1">
      <c r="A214" s="36"/>
      <c r="B214" s="41"/>
      <c r="C214" s="268" t="s">
        <v>1375</v>
      </c>
      <c r="D214" s="36"/>
      <c r="E214" s="36"/>
      <c r="F214" s="36"/>
      <c r="G214" s="36"/>
      <c r="H214" s="41"/>
    </row>
    <row r="215" spans="1:8" s="2" customFormat="1" ht="16.95" customHeight="1">
      <c r="A215" s="36"/>
      <c r="B215" s="41"/>
      <c r="C215" s="266" t="s">
        <v>652</v>
      </c>
      <c r="D215" s="266" t="s">
        <v>653</v>
      </c>
      <c r="E215" s="19" t="s">
        <v>92</v>
      </c>
      <c r="F215" s="267">
        <v>514</v>
      </c>
      <c r="G215" s="36"/>
      <c r="H215" s="41"/>
    </row>
    <row r="216" spans="1:8" s="2" customFormat="1" ht="16.95" customHeight="1">
      <c r="A216" s="36"/>
      <c r="B216" s="41"/>
      <c r="C216" s="266" t="s">
        <v>521</v>
      </c>
      <c r="D216" s="266" t="s">
        <v>522</v>
      </c>
      <c r="E216" s="19" t="s">
        <v>120</v>
      </c>
      <c r="F216" s="267">
        <v>368.743</v>
      </c>
      <c r="G216" s="36"/>
      <c r="H216" s="41"/>
    </row>
    <row r="217" spans="1:8" s="2" customFormat="1" ht="16.95" customHeight="1">
      <c r="A217" s="36"/>
      <c r="B217" s="41"/>
      <c r="C217" s="266" t="s">
        <v>562</v>
      </c>
      <c r="D217" s="266" t="s">
        <v>563</v>
      </c>
      <c r="E217" s="19" t="s">
        <v>120</v>
      </c>
      <c r="F217" s="267">
        <v>202.713</v>
      </c>
      <c r="G217" s="36"/>
      <c r="H217" s="41"/>
    </row>
    <row r="218" spans="1:8" s="2" customFormat="1" ht="16.95" customHeight="1">
      <c r="A218" s="36"/>
      <c r="B218" s="41"/>
      <c r="C218" s="266" t="s">
        <v>669</v>
      </c>
      <c r="D218" s="266" t="s">
        <v>670</v>
      </c>
      <c r="E218" s="19" t="s">
        <v>92</v>
      </c>
      <c r="F218" s="267">
        <v>514</v>
      </c>
      <c r="G218" s="36"/>
      <c r="H218" s="41"/>
    </row>
    <row r="219" spans="1:8" s="2" customFormat="1" ht="16.95" customHeight="1">
      <c r="A219" s="36"/>
      <c r="B219" s="41"/>
      <c r="C219" s="266" t="s">
        <v>693</v>
      </c>
      <c r="D219" s="266" t="s">
        <v>694</v>
      </c>
      <c r="E219" s="19" t="s">
        <v>92</v>
      </c>
      <c r="F219" s="267">
        <v>514</v>
      </c>
      <c r="G219" s="36"/>
      <c r="H219" s="41"/>
    </row>
    <row r="220" spans="1:8" s="2" customFormat="1" ht="16.95" customHeight="1">
      <c r="A220" s="36"/>
      <c r="B220" s="41"/>
      <c r="C220" s="266" t="s">
        <v>737</v>
      </c>
      <c r="D220" s="266" t="s">
        <v>738</v>
      </c>
      <c r="E220" s="19" t="s">
        <v>92</v>
      </c>
      <c r="F220" s="267">
        <v>514</v>
      </c>
      <c r="G220" s="36"/>
      <c r="H220" s="41"/>
    </row>
    <row r="221" spans="1:8" s="2" customFormat="1" ht="16.95" customHeight="1">
      <c r="A221" s="36"/>
      <c r="B221" s="41"/>
      <c r="C221" s="266" t="s">
        <v>749</v>
      </c>
      <c r="D221" s="266" t="s">
        <v>750</v>
      </c>
      <c r="E221" s="19" t="s">
        <v>120</v>
      </c>
      <c r="F221" s="267">
        <v>23.988</v>
      </c>
      <c r="G221" s="36"/>
      <c r="H221" s="41"/>
    </row>
    <row r="222" spans="1:8" s="2" customFormat="1" ht="16.95" customHeight="1">
      <c r="A222" s="36"/>
      <c r="B222" s="41"/>
      <c r="C222" s="266" t="s">
        <v>675</v>
      </c>
      <c r="D222" s="266" t="s">
        <v>676</v>
      </c>
      <c r="E222" s="19" t="s">
        <v>677</v>
      </c>
      <c r="F222" s="267">
        <v>15.42</v>
      </c>
      <c r="G222" s="36"/>
      <c r="H222" s="41"/>
    </row>
    <row r="223" spans="1:8" s="2" customFormat="1" ht="16.95" customHeight="1">
      <c r="A223" s="36"/>
      <c r="B223" s="41"/>
      <c r="C223" s="262" t="s">
        <v>200</v>
      </c>
      <c r="D223" s="263" t="s">
        <v>201</v>
      </c>
      <c r="E223" s="264" t="s">
        <v>92</v>
      </c>
      <c r="F223" s="265">
        <v>285.6</v>
      </c>
      <c r="G223" s="36"/>
      <c r="H223" s="41"/>
    </row>
    <row r="224" spans="1:8" s="2" customFormat="1" ht="16.95" customHeight="1">
      <c r="A224" s="36"/>
      <c r="B224" s="41"/>
      <c r="C224" s="266" t="s">
        <v>19</v>
      </c>
      <c r="D224" s="266" t="s">
        <v>716</v>
      </c>
      <c r="E224" s="19" t="s">
        <v>19</v>
      </c>
      <c r="F224" s="267">
        <v>0</v>
      </c>
      <c r="G224" s="36"/>
      <c r="H224" s="41"/>
    </row>
    <row r="225" spans="1:8" s="2" customFormat="1" ht="16.95" customHeight="1">
      <c r="A225" s="36"/>
      <c r="B225" s="41"/>
      <c r="C225" s="266" t="s">
        <v>19</v>
      </c>
      <c r="D225" s="266" t="s">
        <v>717</v>
      </c>
      <c r="E225" s="19" t="s">
        <v>19</v>
      </c>
      <c r="F225" s="267">
        <v>185.92</v>
      </c>
      <c r="G225" s="36"/>
      <c r="H225" s="41"/>
    </row>
    <row r="226" spans="1:8" s="2" customFormat="1" ht="16.95" customHeight="1">
      <c r="A226" s="36"/>
      <c r="B226" s="41"/>
      <c r="C226" s="266" t="s">
        <v>19</v>
      </c>
      <c r="D226" s="266" t="s">
        <v>718</v>
      </c>
      <c r="E226" s="19" t="s">
        <v>19</v>
      </c>
      <c r="F226" s="267">
        <v>0</v>
      </c>
      <c r="G226" s="36"/>
      <c r="H226" s="41"/>
    </row>
    <row r="227" spans="1:8" s="2" customFormat="1" ht="16.95" customHeight="1">
      <c r="A227" s="36"/>
      <c r="B227" s="41"/>
      <c r="C227" s="266" t="s">
        <v>19</v>
      </c>
      <c r="D227" s="266" t="s">
        <v>719</v>
      </c>
      <c r="E227" s="19" t="s">
        <v>19</v>
      </c>
      <c r="F227" s="267">
        <v>99.68</v>
      </c>
      <c r="G227" s="36"/>
      <c r="H227" s="41"/>
    </row>
    <row r="228" spans="1:8" s="2" customFormat="1" ht="16.95" customHeight="1">
      <c r="A228" s="36"/>
      <c r="B228" s="41"/>
      <c r="C228" s="266" t="s">
        <v>200</v>
      </c>
      <c r="D228" s="266" t="s">
        <v>376</v>
      </c>
      <c r="E228" s="19" t="s">
        <v>19</v>
      </c>
      <c r="F228" s="267">
        <v>285.6</v>
      </c>
      <c r="G228" s="36"/>
      <c r="H228" s="41"/>
    </row>
    <row r="229" spans="1:8" s="2" customFormat="1" ht="16.95" customHeight="1">
      <c r="A229" s="36"/>
      <c r="B229" s="41"/>
      <c r="C229" s="268" t="s">
        <v>1375</v>
      </c>
      <c r="D229" s="36"/>
      <c r="E229" s="36"/>
      <c r="F229" s="36"/>
      <c r="G229" s="36"/>
      <c r="H229" s="41"/>
    </row>
    <row r="230" spans="1:8" s="2" customFormat="1" ht="16.95" customHeight="1">
      <c r="A230" s="36"/>
      <c r="B230" s="41"/>
      <c r="C230" s="266" t="s">
        <v>711</v>
      </c>
      <c r="D230" s="266" t="s">
        <v>712</v>
      </c>
      <c r="E230" s="19" t="s">
        <v>92</v>
      </c>
      <c r="F230" s="267">
        <v>285.6</v>
      </c>
      <c r="G230" s="36"/>
      <c r="H230" s="41"/>
    </row>
    <row r="231" spans="1:8" s="2" customFormat="1" ht="16.95" customHeight="1">
      <c r="A231" s="36"/>
      <c r="B231" s="41"/>
      <c r="C231" s="266" t="s">
        <v>521</v>
      </c>
      <c r="D231" s="266" t="s">
        <v>522</v>
      </c>
      <c r="E231" s="19" t="s">
        <v>120</v>
      </c>
      <c r="F231" s="267">
        <v>368.743</v>
      </c>
      <c r="G231" s="36"/>
      <c r="H231" s="41"/>
    </row>
    <row r="232" spans="1:8" s="2" customFormat="1" ht="16.95" customHeight="1">
      <c r="A232" s="36"/>
      <c r="B232" s="41"/>
      <c r="C232" s="266" t="s">
        <v>562</v>
      </c>
      <c r="D232" s="266" t="s">
        <v>563</v>
      </c>
      <c r="E232" s="19" t="s">
        <v>120</v>
      </c>
      <c r="F232" s="267">
        <v>202.713</v>
      </c>
      <c r="G232" s="36"/>
      <c r="H232" s="41"/>
    </row>
    <row r="233" spans="1:8" s="2" customFormat="1" ht="16.95" customHeight="1">
      <c r="A233" s="36"/>
      <c r="B233" s="41"/>
      <c r="C233" s="266" t="s">
        <v>682</v>
      </c>
      <c r="D233" s="266" t="s">
        <v>683</v>
      </c>
      <c r="E233" s="19" t="s">
        <v>92</v>
      </c>
      <c r="F233" s="267">
        <v>285.6</v>
      </c>
      <c r="G233" s="36"/>
      <c r="H233" s="41"/>
    </row>
    <row r="234" spans="1:8" s="2" customFormat="1" ht="16.95" customHeight="1">
      <c r="A234" s="36"/>
      <c r="B234" s="41"/>
      <c r="C234" s="266" t="s">
        <v>705</v>
      </c>
      <c r="D234" s="266" t="s">
        <v>706</v>
      </c>
      <c r="E234" s="19" t="s">
        <v>92</v>
      </c>
      <c r="F234" s="267">
        <v>285.6</v>
      </c>
      <c r="G234" s="36"/>
      <c r="H234" s="41"/>
    </row>
    <row r="235" spans="1:8" s="2" customFormat="1" ht="16.95" customHeight="1">
      <c r="A235" s="36"/>
      <c r="B235" s="41"/>
      <c r="C235" s="266" t="s">
        <v>743</v>
      </c>
      <c r="D235" s="266" t="s">
        <v>744</v>
      </c>
      <c r="E235" s="19" t="s">
        <v>92</v>
      </c>
      <c r="F235" s="267">
        <v>285.6</v>
      </c>
      <c r="G235" s="36"/>
      <c r="H235" s="41"/>
    </row>
    <row r="236" spans="1:8" s="2" customFormat="1" ht="16.95" customHeight="1">
      <c r="A236" s="36"/>
      <c r="B236" s="41"/>
      <c r="C236" s="266" t="s">
        <v>749</v>
      </c>
      <c r="D236" s="266" t="s">
        <v>750</v>
      </c>
      <c r="E236" s="19" t="s">
        <v>120</v>
      </c>
      <c r="F236" s="267">
        <v>23.988</v>
      </c>
      <c r="G236" s="36"/>
      <c r="H236" s="41"/>
    </row>
    <row r="237" spans="1:8" s="2" customFormat="1" ht="16.95" customHeight="1">
      <c r="A237" s="36"/>
      <c r="B237" s="41"/>
      <c r="C237" s="266" t="s">
        <v>688</v>
      </c>
      <c r="D237" s="266" t="s">
        <v>689</v>
      </c>
      <c r="E237" s="19" t="s">
        <v>677</v>
      </c>
      <c r="F237" s="267">
        <v>8.568</v>
      </c>
      <c r="G237" s="36"/>
      <c r="H237" s="41"/>
    </row>
    <row r="238" spans="1:8" s="2" customFormat="1" ht="16.95" customHeight="1">
      <c r="A238" s="36"/>
      <c r="B238" s="41"/>
      <c r="C238" s="262" t="s">
        <v>90</v>
      </c>
      <c r="D238" s="263" t="s">
        <v>91</v>
      </c>
      <c r="E238" s="264" t="s">
        <v>92</v>
      </c>
      <c r="F238" s="265">
        <v>39</v>
      </c>
      <c r="G238" s="36"/>
      <c r="H238" s="41"/>
    </row>
    <row r="239" spans="1:8" s="2" customFormat="1" ht="16.95" customHeight="1">
      <c r="A239" s="36"/>
      <c r="B239" s="41"/>
      <c r="C239" s="266" t="s">
        <v>19</v>
      </c>
      <c r="D239" s="266" t="s">
        <v>366</v>
      </c>
      <c r="E239" s="19" t="s">
        <v>19</v>
      </c>
      <c r="F239" s="267">
        <v>0</v>
      </c>
      <c r="G239" s="36"/>
      <c r="H239" s="41"/>
    </row>
    <row r="240" spans="1:8" s="2" customFormat="1" ht="16.95" customHeight="1">
      <c r="A240" s="36"/>
      <c r="B240" s="41"/>
      <c r="C240" s="266" t="s">
        <v>19</v>
      </c>
      <c r="D240" s="266" t="s">
        <v>1011</v>
      </c>
      <c r="E240" s="19" t="s">
        <v>19</v>
      </c>
      <c r="F240" s="267">
        <v>30</v>
      </c>
      <c r="G240" s="36"/>
      <c r="H240" s="41"/>
    </row>
    <row r="241" spans="1:8" s="2" customFormat="1" ht="16.95" customHeight="1">
      <c r="A241" s="36"/>
      <c r="B241" s="41"/>
      <c r="C241" s="266" t="s">
        <v>19</v>
      </c>
      <c r="D241" s="266" t="s">
        <v>1012</v>
      </c>
      <c r="E241" s="19" t="s">
        <v>19</v>
      </c>
      <c r="F241" s="267">
        <v>9</v>
      </c>
      <c r="G241" s="36"/>
      <c r="H241" s="41"/>
    </row>
    <row r="242" spans="1:8" s="2" customFormat="1" ht="16.95" customHeight="1">
      <c r="A242" s="36"/>
      <c r="B242" s="41"/>
      <c r="C242" s="266" t="s">
        <v>90</v>
      </c>
      <c r="D242" s="266" t="s">
        <v>376</v>
      </c>
      <c r="E242" s="19" t="s">
        <v>19</v>
      </c>
      <c r="F242" s="267">
        <v>39</v>
      </c>
      <c r="G242" s="36"/>
      <c r="H242" s="41"/>
    </row>
    <row r="243" spans="1:8" s="2" customFormat="1" ht="16.95" customHeight="1">
      <c r="A243" s="36"/>
      <c r="B243" s="41"/>
      <c r="C243" s="268" t="s">
        <v>1375</v>
      </c>
      <c r="D243" s="36"/>
      <c r="E243" s="36"/>
      <c r="F243" s="36"/>
      <c r="G243" s="36"/>
      <c r="H243" s="41"/>
    </row>
    <row r="244" spans="1:8" s="2" customFormat="1" ht="16.95" customHeight="1">
      <c r="A244" s="36"/>
      <c r="B244" s="41"/>
      <c r="C244" s="266" t="s">
        <v>1006</v>
      </c>
      <c r="D244" s="266" t="s">
        <v>1007</v>
      </c>
      <c r="E244" s="19" t="s">
        <v>92</v>
      </c>
      <c r="F244" s="267">
        <v>39</v>
      </c>
      <c r="G244" s="36"/>
      <c r="H244" s="41"/>
    </row>
    <row r="245" spans="1:8" s="2" customFormat="1" ht="16.95" customHeight="1">
      <c r="A245" s="36"/>
      <c r="B245" s="41"/>
      <c r="C245" s="266" t="s">
        <v>278</v>
      </c>
      <c r="D245" s="266" t="s">
        <v>279</v>
      </c>
      <c r="E245" s="19" t="s">
        <v>92</v>
      </c>
      <c r="F245" s="267">
        <v>39</v>
      </c>
      <c r="G245" s="36"/>
      <c r="H245" s="41"/>
    </row>
    <row r="246" spans="1:8" s="2" customFormat="1" ht="16.95" customHeight="1">
      <c r="A246" s="36"/>
      <c r="B246" s="41"/>
      <c r="C246" s="266" t="s">
        <v>290</v>
      </c>
      <c r="D246" s="266" t="s">
        <v>291</v>
      </c>
      <c r="E246" s="19" t="s">
        <v>92</v>
      </c>
      <c r="F246" s="267">
        <v>39</v>
      </c>
      <c r="G246" s="36"/>
      <c r="H246" s="41"/>
    </row>
    <row r="247" spans="1:8" s="2" customFormat="1" ht="16.95" customHeight="1">
      <c r="A247" s="36"/>
      <c r="B247" s="41"/>
      <c r="C247" s="266" t="s">
        <v>994</v>
      </c>
      <c r="D247" s="266" t="s">
        <v>995</v>
      </c>
      <c r="E247" s="19" t="s">
        <v>92</v>
      </c>
      <c r="F247" s="267">
        <v>39</v>
      </c>
      <c r="G247" s="36"/>
      <c r="H247" s="41"/>
    </row>
    <row r="248" spans="1:8" s="2" customFormat="1" ht="16.95" customHeight="1">
      <c r="A248" s="36"/>
      <c r="B248" s="41"/>
      <c r="C248" s="266" t="s">
        <v>1163</v>
      </c>
      <c r="D248" s="266" t="s">
        <v>592</v>
      </c>
      <c r="E248" s="19" t="s">
        <v>100</v>
      </c>
      <c r="F248" s="267">
        <v>14.496</v>
      </c>
      <c r="G248" s="36"/>
      <c r="H248" s="41"/>
    </row>
    <row r="249" spans="1:8" s="2" customFormat="1" ht="16.95" customHeight="1">
      <c r="A249" s="36"/>
      <c r="B249" s="41"/>
      <c r="C249" s="266" t="s">
        <v>1184</v>
      </c>
      <c r="D249" s="266" t="s">
        <v>1185</v>
      </c>
      <c r="E249" s="19" t="s">
        <v>100</v>
      </c>
      <c r="F249" s="267">
        <v>349.624</v>
      </c>
      <c r="G249" s="36"/>
      <c r="H249" s="41"/>
    </row>
    <row r="250" spans="1:8" s="2" customFormat="1" ht="16.95" customHeight="1">
      <c r="A250" s="36"/>
      <c r="B250" s="41"/>
      <c r="C250" s="266" t="s">
        <v>1014</v>
      </c>
      <c r="D250" s="266" t="s">
        <v>1015</v>
      </c>
      <c r="E250" s="19" t="s">
        <v>104</v>
      </c>
      <c r="F250" s="267">
        <v>13</v>
      </c>
      <c r="G250" s="36"/>
      <c r="H250" s="41"/>
    </row>
    <row r="251" spans="1:8" s="2" customFormat="1" ht="16.95" customHeight="1">
      <c r="A251" s="36"/>
      <c r="B251" s="41"/>
      <c r="C251" s="262" t="s">
        <v>203</v>
      </c>
      <c r="D251" s="263" t="s">
        <v>204</v>
      </c>
      <c r="E251" s="264" t="s">
        <v>104</v>
      </c>
      <c r="F251" s="265">
        <v>3</v>
      </c>
      <c r="G251" s="36"/>
      <c r="H251" s="41"/>
    </row>
    <row r="252" spans="1:8" s="2" customFormat="1" ht="16.95" customHeight="1">
      <c r="A252" s="36"/>
      <c r="B252" s="41"/>
      <c r="C252" s="266" t="s">
        <v>203</v>
      </c>
      <c r="D252" s="266" t="s">
        <v>263</v>
      </c>
      <c r="E252" s="19" t="s">
        <v>19</v>
      </c>
      <c r="F252" s="267">
        <v>3</v>
      </c>
      <c r="G252" s="36"/>
      <c r="H252" s="41"/>
    </row>
    <row r="253" spans="1:8" s="2" customFormat="1" ht="16.95" customHeight="1">
      <c r="A253" s="36"/>
      <c r="B253" s="41"/>
      <c r="C253" s="268" t="s">
        <v>1375</v>
      </c>
      <c r="D253" s="36"/>
      <c r="E253" s="36"/>
      <c r="F253" s="36"/>
      <c r="G253" s="36"/>
      <c r="H253" s="41"/>
    </row>
    <row r="254" spans="1:8" s="2" customFormat="1" ht="16.95" customHeight="1">
      <c r="A254" s="36"/>
      <c r="B254" s="41"/>
      <c r="C254" s="266" t="s">
        <v>258</v>
      </c>
      <c r="D254" s="266" t="s">
        <v>259</v>
      </c>
      <c r="E254" s="19" t="s">
        <v>104</v>
      </c>
      <c r="F254" s="267">
        <v>3</v>
      </c>
      <c r="G254" s="36"/>
      <c r="H254" s="41"/>
    </row>
    <row r="255" spans="1:8" s="2" customFormat="1" ht="16.95" customHeight="1">
      <c r="A255" s="36"/>
      <c r="B255" s="41"/>
      <c r="C255" s="266" t="s">
        <v>495</v>
      </c>
      <c r="D255" s="266" t="s">
        <v>496</v>
      </c>
      <c r="E255" s="19" t="s">
        <v>104</v>
      </c>
      <c r="F255" s="267">
        <v>3</v>
      </c>
      <c r="G255" s="36"/>
      <c r="H255" s="41"/>
    </row>
    <row r="256" spans="1:8" s="2" customFormat="1" ht="16.95" customHeight="1">
      <c r="A256" s="36"/>
      <c r="B256" s="41"/>
      <c r="C256" s="266" t="s">
        <v>507</v>
      </c>
      <c r="D256" s="266" t="s">
        <v>508</v>
      </c>
      <c r="E256" s="19" t="s">
        <v>104</v>
      </c>
      <c r="F256" s="267">
        <v>57</v>
      </c>
      <c r="G256" s="36"/>
      <c r="H256" s="41"/>
    </row>
    <row r="257" spans="1:8" s="2" customFormat="1" ht="16.95" customHeight="1">
      <c r="A257" s="36"/>
      <c r="B257" s="41"/>
      <c r="C257" s="266" t="s">
        <v>644</v>
      </c>
      <c r="D257" s="266" t="s">
        <v>645</v>
      </c>
      <c r="E257" s="19" t="s">
        <v>104</v>
      </c>
      <c r="F257" s="267">
        <v>3</v>
      </c>
      <c r="G257" s="36"/>
      <c r="H257" s="41"/>
    </row>
    <row r="258" spans="1:8" s="2" customFormat="1" ht="16.95" customHeight="1">
      <c r="A258" s="36"/>
      <c r="B258" s="41"/>
      <c r="C258" s="262" t="s">
        <v>106</v>
      </c>
      <c r="D258" s="263" t="s">
        <v>107</v>
      </c>
      <c r="E258" s="264" t="s">
        <v>92</v>
      </c>
      <c r="F258" s="265">
        <v>0.385</v>
      </c>
      <c r="G258" s="36"/>
      <c r="H258" s="41"/>
    </row>
    <row r="259" spans="1:8" s="2" customFormat="1" ht="16.95" customHeight="1">
      <c r="A259" s="36"/>
      <c r="B259" s="41"/>
      <c r="C259" s="266" t="s">
        <v>19</v>
      </c>
      <c r="D259" s="266" t="s">
        <v>269</v>
      </c>
      <c r="E259" s="19" t="s">
        <v>19</v>
      </c>
      <c r="F259" s="267">
        <v>0</v>
      </c>
      <c r="G259" s="36"/>
      <c r="H259" s="41"/>
    </row>
    <row r="260" spans="1:8" s="2" customFormat="1" ht="16.95" customHeight="1">
      <c r="A260" s="36"/>
      <c r="B260" s="41"/>
      <c r="C260" s="266" t="s">
        <v>106</v>
      </c>
      <c r="D260" s="266" t="s">
        <v>270</v>
      </c>
      <c r="E260" s="19" t="s">
        <v>19</v>
      </c>
      <c r="F260" s="267">
        <v>0.385</v>
      </c>
      <c r="G260" s="36"/>
      <c r="H260" s="41"/>
    </row>
    <row r="261" spans="1:8" s="2" customFormat="1" ht="16.95" customHeight="1">
      <c r="A261" s="36"/>
      <c r="B261" s="41"/>
      <c r="C261" s="268" t="s">
        <v>1375</v>
      </c>
      <c r="D261" s="36"/>
      <c r="E261" s="36"/>
      <c r="F261" s="36"/>
      <c r="G261" s="36"/>
      <c r="H261" s="41"/>
    </row>
    <row r="262" spans="1:8" s="2" customFormat="1" ht="16.95" customHeight="1">
      <c r="A262" s="36"/>
      <c r="B262" s="41"/>
      <c r="C262" s="266" t="s">
        <v>264</v>
      </c>
      <c r="D262" s="266" t="s">
        <v>265</v>
      </c>
      <c r="E262" s="19" t="s">
        <v>92</v>
      </c>
      <c r="F262" s="267">
        <v>0.385</v>
      </c>
      <c r="G262" s="36"/>
      <c r="H262" s="41"/>
    </row>
    <row r="263" spans="1:8" s="2" customFormat="1" ht="16.95" customHeight="1">
      <c r="A263" s="36"/>
      <c r="B263" s="41"/>
      <c r="C263" s="266" t="s">
        <v>385</v>
      </c>
      <c r="D263" s="266" t="s">
        <v>386</v>
      </c>
      <c r="E263" s="19" t="s">
        <v>92</v>
      </c>
      <c r="F263" s="267">
        <v>0.385</v>
      </c>
      <c r="G263" s="36"/>
      <c r="H263" s="41"/>
    </row>
    <row r="264" spans="1:8" s="2" customFormat="1" ht="16.95" customHeight="1">
      <c r="A264" s="36"/>
      <c r="B264" s="41"/>
      <c r="C264" s="266" t="s">
        <v>573</v>
      </c>
      <c r="D264" s="266" t="s">
        <v>574</v>
      </c>
      <c r="E264" s="19" t="s">
        <v>100</v>
      </c>
      <c r="F264" s="267">
        <v>0.125</v>
      </c>
      <c r="G264" s="36"/>
      <c r="H264" s="41"/>
    </row>
    <row r="265" spans="1:8" s="2" customFormat="1" ht="16.95" customHeight="1">
      <c r="A265" s="36"/>
      <c r="B265" s="41"/>
      <c r="C265" s="262" t="s">
        <v>109</v>
      </c>
      <c r="D265" s="263" t="s">
        <v>110</v>
      </c>
      <c r="E265" s="264" t="s">
        <v>104</v>
      </c>
      <c r="F265" s="265">
        <v>1</v>
      </c>
      <c r="G265" s="36"/>
      <c r="H265" s="41"/>
    </row>
    <row r="266" spans="1:8" s="2" customFormat="1" ht="16.95" customHeight="1">
      <c r="A266" s="36"/>
      <c r="B266" s="41"/>
      <c r="C266" s="266" t="s">
        <v>109</v>
      </c>
      <c r="D266" s="266" t="s">
        <v>257</v>
      </c>
      <c r="E266" s="19" t="s">
        <v>19</v>
      </c>
      <c r="F266" s="267">
        <v>1</v>
      </c>
      <c r="G266" s="36"/>
      <c r="H266" s="41"/>
    </row>
    <row r="267" spans="1:8" s="2" customFormat="1" ht="16.95" customHeight="1">
      <c r="A267" s="36"/>
      <c r="B267" s="41"/>
      <c r="C267" s="268" t="s">
        <v>1375</v>
      </c>
      <c r="D267" s="36"/>
      <c r="E267" s="36"/>
      <c r="F267" s="36"/>
      <c r="G267" s="36"/>
      <c r="H267" s="41"/>
    </row>
    <row r="268" spans="1:8" s="2" customFormat="1" ht="16.95" customHeight="1">
      <c r="A268" s="36"/>
      <c r="B268" s="41"/>
      <c r="C268" s="266" t="s">
        <v>250</v>
      </c>
      <c r="D268" s="266" t="s">
        <v>251</v>
      </c>
      <c r="E268" s="19" t="s">
        <v>104</v>
      </c>
      <c r="F268" s="267">
        <v>1</v>
      </c>
      <c r="G268" s="36"/>
      <c r="H268" s="41"/>
    </row>
    <row r="269" spans="1:8" s="2" customFormat="1" ht="16.95" customHeight="1">
      <c r="A269" s="36"/>
      <c r="B269" s="41"/>
      <c r="C269" s="266" t="s">
        <v>501</v>
      </c>
      <c r="D269" s="266" t="s">
        <v>502</v>
      </c>
      <c r="E269" s="19" t="s">
        <v>104</v>
      </c>
      <c r="F269" s="267">
        <v>1</v>
      </c>
      <c r="G269" s="36"/>
      <c r="H269" s="41"/>
    </row>
    <row r="270" spans="1:8" s="2" customFormat="1" ht="16.95" customHeight="1">
      <c r="A270" s="36"/>
      <c r="B270" s="41"/>
      <c r="C270" s="266" t="s">
        <v>514</v>
      </c>
      <c r="D270" s="266" t="s">
        <v>515</v>
      </c>
      <c r="E270" s="19" t="s">
        <v>104</v>
      </c>
      <c r="F270" s="267">
        <v>19</v>
      </c>
      <c r="G270" s="36"/>
      <c r="H270" s="41"/>
    </row>
    <row r="271" spans="1:8" s="2" customFormat="1" ht="16.95" customHeight="1">
      <c r="A271" s="36"/>
      <c r="B271" s="41"/>
      <c r="C271" s="266" t="s">
        <v>625</v>
      </c>
      <c r="D271" s="266" t="s">
        <v>626</v>
      </c>
      <c r="E271" s="19" t="s">
        <v>104</v>
      </c>
      <c r="F271" s="267">
        <v>1</v>
      </c>
      <c r="G271" s="36"/>
      <c r="H271" s="41"/>
    </row>
    <row r="272" spans="1:8" s="2" customFormat="1" ht="16.95" customHeight="1">
      <c r="A272" s="36"/>
      <c r="B272" s="41"/>
      <c r="C272" s="266" t="s">
        <v>648</v>
      </c>
      <c r="D272" s="266" t="s">
        <v>649</v>
      </c>
      <c r="E272" s="19" t="s">
        <v>104</v>
      </c>
      <c r="F272" s="267">
        <v>1</v>
      </c>
      <c r="G272" s="36"/>
      <c r="H272" s="41"/>
    </row>
    <row r="273" spans="1:8" s="2" customFormat="1" ht="16.95" customHeight="1">
      <c r="A273" s="36"/>
      <c r="B273" s="41"/>
      <c r="C273" s="262" t="s">
        <v>468</v>
      </c>
      <c r="D273" s="263" t="s">
        <v>1382</v>
      </c>
      <c r="E273" s="264" t="s">
        <v>92</v>
      </c>
      <c r="F273" s="265">
        <v>73.87</v>
      </c>
      <c r="G273" s="36"/>
      <c r="H273" s="41"/>
    </row>
    <row r="274" spans="1:8" s="2" customFormat="1" ht="16.95" customHeight="1">
      <c r="A274" s="36"/>
      <c r="B274" s="41"/>
      <c r="C274" s="266" t="s">
        <v>19</v>
      </c>
      <c r="D274" s="266" t="s">
        <v>308</v>
      </c>
      <c r="E274" s="19" t="s">
        <v>19</v>
      </c>
      <c r="F274" s="267">
        <v>0</v>
      </c>
      <c r="G274" s="36"/>
      <c r="H274" s="41"/>
    </row>
    <row r="275" spans="1:8" s="2" customFormat="1" ht="16.95" customHeight="1">
      <c r="A275" s="36"/>
      <c r="B275" s="41"/>
      <c r="C275" s="266" t="s">
        <v>19</v>
      </c>
      <c r="D275" s="266" t="s">
        <v>460</v>
      </c>
      <c r="E275" s="19" t="s">
        <v>19</v>
      </c>
      <c r="F275" s="267">
        <v>0</v>
      </c>
      <c r="G275" s="36"/>
      <c r="H275" s="41"/>
    </row>
    <row r="276" spans="1:8" s="2" customFormat="1" ht="16.95" customHeight="1">
      <c r="A276" s="36"/>
      <c r="B276" s="41"/>
      <c r="C276" s="266" t="s">
        <v>19</v>
      </c>
      <c r="D276" s="266" t="s">
        <v>461</v>
      </c>
      <c r="E276" s="19" t="s">
        <v>19</v>
      </c>
      <c r="F276" s="267">
        <v>14.4</v>
      </c>
      <c r="G276" s="36"/>
      <c r="H276" s="41"/>
    </row>
    <row r="277" spans="1:8" s="2" customFormat="1" ht="16.95" customHeight="1">
      <c r="A277" s="36"/>
      <c r="B277" s="41"/>
      <c r="C277" s="266" t="s">
        <v>19</v>
      </c>
      <c r="D277" s="266" t="s">
        <v>462</v>
      </c>
      <c r="E277" s="19" t="s">
        <v>19</v>
      </c>
      <c r="F277" s="267">
        <v>0</v>
      </c>
      <c r="G277" s="36"/>
      <c r="H277" s="41"/>
    </row>
    <row r="278" spans="1:8" s="2" customFormat="1" ht="16.95" customHeight="1">
      <c r="A278" s="36"/>
      <c r="B278" s="41"/>
      <c r="C278" s="266" t="s">
        <v>19</v>
      </c>
      <c r="D278" s="266" t="s">
        <v>463</v>
      </c>
      <c r="E278" s="19" t="s">
        <v>19</v>
      </c>
      <c r="F278" s="267">
        <v>31.2</v>
      </c>
      <c r="G278" s="36"/>
      <c r="H278" s="41"/>
    </row>
    <row r="279" spans="1:8" s="2" customFormat="1" ht="16.95" customHeight="1">
      <c r="A279" s="36"/>
      <c r="B279" s="41"/>
      <c r="C279" s="266" t="s">
        <v>19</v>
      </c>
      <c r="D279" s="266" t="s">
        <v>464</v>
      </c>
      <c r="E279" s="19" t="s">
        <v>19</v>
      </c>
      <c r="F279" s="267">
        <v>0</v>
      </c>
      <c r="G279" s="36"/>
      <c r="H279" s="41"/>
    </row>
    <row r="280" spans="1:8" s="2" customFormat="1" ht="16.95" customHeight="1">
      <c r="A280" s="36"/>
      <c r="B280" s="41"/>
      <c r="C280" s="266" t="s">
        <v>19</v>
      </c>
      <c r="D280" s="266" t="s">
        <v>465</v>
      </c>
      <c r="E280" s="19" t="s">
        <v>19</v>
      </c>
      <c r="F280" s="267">
        <v>25.3</v>
      </c>
      <c r="G280" s="36"/>
      <c r="H280" s="41"/>
    </row>
    <row r="281" spans="1:8" s="2" customFormat="1" ht="16.95" customHeight="1">
      <c r="A281" s="36"/>
      <c r="B281" s="41"/>
      <c r="C281" s="266" t="s">
        <v>19</v>
      </c>
      <c r="D281" s="266" t="s">
        <v>466</v>
      </c>
      <c r="E281" s="19" t="s">
        <v>19</v>
      </c>
      <c r="F281" s="267">
        <v>0</v>
      </c>
      <c r="G281" s="36"/>
      <c r="H281" s="41"/>
    </row>
    <row r="282" spans="1:8" s="2" customFormat="1" ht="16.95" customHeight="1">
      <c r="A282" s="36"/>
      <c r="B282" s="41"/>
      <c r="C282" s="266" t="s">
        <v>19</v>
      </c>
      <c r="D282" s="266" t="s">
        <v>467</v>
      </c>
      <c r="E282" s="19" t="s">
        <v>19</v>
      </c>
      <c r="F282" s="267">
        <v>2.97</v>
      </c>
      <c r="G282" s="36"/>
      <c r="H282" s="41"/>
    </row>
    <row r="283" spans="1:8" s="2" customFormat="1" ht="16.95" customHeight="1">
      <c r="A283" s="36"/>
      <c r="B283" s="41"/>
      <c r="C283" s="266" t="s">
        <v>468</v>
      </c>
      <c r="D283" s="266" t="s">
        <v>376</v>
      </c>
      <c r="E283" s="19" t="s">
        <v>19</v>
      </c>
      <c r="F283" s="267">
        <v>73.87</v>
      </c>
      <c r="G283" s="36"/>
      <c r="H283" s="41"/>
    </row>
    <row r="284" spans="1:8" s="2" customFormat="1" ht="16.95" customHeight="1">
      <c r="A284" s="36"/>
      <c r="B284" s="41"/>
      <c r="C284" s="262" t="s">
        <v>128</v>
      </c>
      <c r="D284" s="263" t="s">
        <v>129</v>
      </c>
      <c r="E284" s="264" t="s">
        <v>100</v>
      </c>
      <c r="F284" s="265">
        <v>0.122</v>
      </c>
      <c r="G284" s="36"/>
      <c r="H284" s="41"/>
    </row>
    <row r="285" spans="1:8" s="2" customFormat="1" ht="16.95" customHeight="1">
      <c r="A285" s="36"/>
      <c r="B285" s="41"/>
      <c r="C285" s="266" t="s">
        <v>19</v>
      </c>
      <c r="D285" s="266" t="s">
        <v>308</v>
      </c>
      <c r="E285" s="19" t="s">
        <v>19</v>
      </c>
      <c r="F285" s="267">
        <v>0</v>
      </c>
      <c r="G285" s="36"/>
      <c r="H285" s="41"/>
    </row>
    <row r="286" spans="1:8" s="2" customFormat="1" ht="16.95" customHeight="1">
      <c r="A286" s="36"/>
      <c r="B286" s="41"/>
      <c r="C286" s="266" t="s">
        <v>19</v>
      </c>
      <c r="D286" s="266" t="s">
        <v>852</v>
      </c>
      <c r="E286" s="19" t="s">
        <v>19</v>
      </c>
      <c r="F286" s="267">
        <v>0</v>
      </c>
      <c r="G286" s="36"/>
      <c r="H286" s="41"/>
    </row>
    <row r="287" spans="1:8" s="2" customFormat="1" ht="16.95" customHeight="1">
      <c r="A287" s="36"/>
      <c r="B287" s="41"/>
      <c r="C287" s="266" t="s">
        <v>19</v>
      </c>
      <c r="D287" s="266" t="s">
        <v>853</v>
      </c>
      <c r="E287" s="19" t="s">
        <v>19</v>
      </c>
      <c r="F287" s="267">
        <v>0.06</v>
      </c>
      <c r="G287" s="36"/>
      <c r="H287" s="41"/>
    </row>
    <row r="288" spans="1:8" s="2" customFormat="1" ht="16.95" customHeight="1">
      <c r="A288" s="36"/>
      <c r="B288" s="41"/>
      <c r="C288" s="266" t="s">
        <v>19</v>
      </c>
      <c r="D288" s="266" t="s">
        <v>854</v>
      </c>
      <c r="E288" s="19" t="s">
        <v>19</v>
      </c>
      <c r="F288" s="267">
        <v>0</v>
      </c>
      <c r="G288" s="36"/>
      <c r="H288" s="41"/>
    </row>
    <row r="289" spans="1:8" s="2" customFormat="1" ht="16.95" customHeight="1">
      <c r="A289" s="36"/>
      <c r="B289" s="41"/>
      <c r="C289" s="266" t="s">
        <v>19</v>
      </c>
      <c r="D289" s="266" t="s">
        <v>855</v>
      </c>
      <c r="E289" s="19" t="s">
        <v>19</v>
      </c>
      <c r="F289" s="267">
        <v>0.022</v>
      </c>
      <c r="G289" s="36"/>
      <c r="H289" s="41"/>
    </row>
    <row r="290" spans="1:8" s="2" customFormat="1" ht="16.95" customHeight="1">
      <c r="A290" s="36"/>
      <c r="B290" s="41"/>
      <c r="C290" s="266" t="s">
        <v>19</v>
      </c>
      <c r="D290" s="266" t="s">
        <v>856</v>
      </c>
      <c r="E290" s="19" t="s">
        <v>19</v>
      </c>
      <c r="F290" s="267">
        <v>0</v>
      </c>
      <c r="G290" s="36"/>
      <c r="H290" s="41"/>
    </row>
    <row r="291" spans="1:8" s="2" customFormat="1" ht="16.95" customHeight="1">
      <c r="A291" s="36"/>
      <c r="B291" s="41"/>
      <c r="C291" s="266" t="s">
        <v>19</v>
      </c>
      <c r="D291" s="266" t="s">
        <v>857</v>
      </c>
      <c r="E291" s="19" t="s">
        <v>19</v>
      </c>
      <c r="F291" s="267">
        <v>0.04</v>
      </c>
      <c r="G291" s="36"/>
      <c r="H291" s="41"/>
    </row>
    <row r="292" spans="1:8" s="2" customFormat="1" ht="16.95" customHeight="1">
      <c r="A292" s="36"/>
      <c r="B292" s="41"/>
      <c r="C292" s="266" t="s">
        <v>128</v>
      </c>
      <c r="D292" s="266" t="s">
        <v>372</v>
      </c>
      <c r="E292" s="19" t="s">
        <v>19</v>
      </c>
      <c r="F292" s="267">
        <v>0.122</v>
      </c>
      <c r="G292" s="36"/>
      <c r="H292" s="41"/>
    </row>
    <row r="293" spans="1:8" s="2" customFormat="1" ht="16.95" customHeight="1">
      <c r="A293" s="36"/>
      <c r="B293" s="41"/>
      <c r="C293" s="268" t="s">
        <v>1375</v>
      </c>
      <c r="D293" s="36"/>
      <c r="E293" s="36"/>
      <c r="F293" s="36"/>
      <c r="G293" s="36"/>
      <c r="H293" s="41"/>
    </row>
    <row r="294" spans="1:8" s="2" customFormat="1" ht="16.95" customHeight="1">
      <c r="A294" s="36"/>
      <c r="B294" s="41"/>
      <c r="C294" s="266" t="s">
        <v>847</v>
      </c>
      <c r="D294" s="266" t="s">
        <v>848</v>
      </c>
      <c r="E294" s="19" t="s">
        <v>100</v>
      </c>
      <c r="F294" s="267">
        <v>1.048</v>
      </c>
      <c r="G294" s="36"/>
      <c r="H294" s="41"/>
    </row>
    <row r="295" spans="1:8" s="2" customFormat="1" ht="16.95" customHeight="1">
      <c r="A295" s="36"/>
      <c r="B295" s="41"/>
      <c r="C295" s="266" t="s">
        <v>864</v>
      </c>
      <c r="D295" s="266" t="s">
        <v>865</v>
      </c>
      <c r="E295" s="19" t="s">
        <v>100</v>
      </c>
      <c r="F295" s="267">
        <v>0.132</v>
      </c>
      <c r="G295" s="36"/>
      <c r="H295" s="41"/>
    </row>
    <row r="296" spans="1:8" s="2" customFormat="1" ht="16.95" customHeight="1">
      <c r="A296" s="36"/>
      <c r="B296" s="41"/>
      <c r="C296" s="262" t="s">
        <v>185</v>
      </c>
      <c r="D296" s="263" t="s">
        <v>186</v>
      </c>
      <c r="E296" s="264" t="s">
        <v>92</v>
      </c>
      <c r="F296" s="265">
        <v>42.475</v>
      </c>
      <c r="G296" s="36"/>
      <c r="H296" s="41"/>
    </row>
    <row r="297" spans="1:8" s="2" customFormat="1" ht="16.95" customHeight="1">
      <c r="A297" s="36"/>
      <c r="B297" s="41"/>
      <c r="C297" s="266" t="s">
        <v>19</v>
      </c>
      <c r="D297" s="266" t="s">
        <v>308</v>
      </c>
      <c r="E297" s="19" t="s">
        <v>19</v>
      </c>
      <c r="F297" s="267">
        <v>0</v>
      </c>
      <c r="G297" s="36"/>
      <c r="H297" s="41"/>
    </row>
    <row r="298" spans="1:8" s="2" customFormat="1" ht="16.95" customHeight="1">
      <c r="A298" s="36"/>
      <c r="B298" s="41"/>
      <c r="C298" s="266" t="s">
        <v>185</v>
      </c>
      <c r="D298" s="266" t="s">
        <v>309</v>
      </c>
      <c r="E298" s="19" t="s">
        <v>19</v>
      </c>
      <c r="F298" s="267">
        <v>42.475</v>
      </c>
      <c r="G298" s="36"/>
      <c r="H298" s="41"/>
    </row>
    <row r="299" spans="1:8" s="2" customFormat="1" ht="16.95" customHeight="1">
      <c r="A299" s="36"/>
      <c r="B299" s="41"/>
      <c r="C299" s="268" t="s">
        <v>1375</v>
      </c>
      <c r="D299" s="36"/>
      <c r="E299" s="36"/>
      <c r="F299" s="36"/>
      <c r="G299" s="36"/>
      <c r="H299" s="41"/>
    </row>
    <row r="300" spans="1:8" s="2" customFormat="1" ht="16.95" customHeight="1">
      <c r="A300" s="36"/>
      <c r="B300" s="41"/>
      <c r="C300" s="266" t="s">
        <v>303</v>
      </c>
      <c r="D300" s="266" t="s">
        <v>304</v>
      </c>
      <c r="E300" s="19" t="s">
        <v>120</v>
      </c>
      <c r="F300" s="267">
        <v>12.743</v>
      </c>
      <c r="G300" s="36"/>
      <c r="H300" s="41"/>
    </row>
    <row r="301" spans="1:8" s="2" customFormat="1" ht="16.95" customHeight="1">
      <c r="A301" s="36"/>
      <c r="B301" s="41"/>
      <c r="C301" s="266" t="s">
        <v>312</v>
      </c>
      <c r="D301" s="266" t="s">
        <v>313</v>
      </c>
      <c r="E301" s="19" t="s">
        <v>120</v>
      </c>
      <c r="F301" s="267">
        <v>11.468</v>
      </c>
      <c r="G301" s="36"/>
      <c r="H301" s="41"/>
    </row>
    <row r="302" spans="1:8" s="2" customFormat="1" ht="16.95" customHeight="1">
      <c r="A302" s="36"/>
      <c r="B302" s="41"/>
      <c r="C302" s="266" t="s">
        <v>319</v>
      </c>
      <c r="D302" s="266" t="s">
        <v>320</v>
      </c>
      <c r="E302" s="19" t="s">
        <v>120</v>
      </c>
      <c r="F302" s="267">
        <v>12.743</v>
      </c>
      <c r="G302" s="36"/>
      <c r="H302" s="41"/>
    </row>
    <row r="303" spans="1:8" s="2" customFormat="1" ht="16.95" customHeight="1">
      <c r="A303" s="36"/>
      <c r="B303" s="41"/>
      <c r="C303" s="266" t="s">
        <v>326</v>
      </c>
      <c r="D303" s="266" t="s">
        <v>327</v>
      </c>
      <c r="E303" s="19" t="s">
        <v>120</v>
      </c>
      <c r="F303" s="267">
        <v>11.468</v>
      </c>
      <c r="G303" s="36"/>
      <c r="H303" s="41"/>
    </row>
    <row r="304" spans="1:8" s="2" customFormat="1" ht="16.95" customHeight="1">
      <c r="A304" s="36"/>
      <c r="B304" s="41"/>
      <c r="C304" s="266" t="s">
        <v>332</v>
      </c>
      <c r="D304" s="266" t="s">
        <v>333</v>
      </c>
      <c r="E304" s="19" t="s">
        <v>120</v>
      </c>
      <c r="F304" s="267">
        <v>11.468</v>
      </c>
      <c r="G304" s="36"/>
      <c r="H304" s="41"/>
    </row>
    <row r="305" spans="1:8" s="2" customFormat="1" ht="16.95" customHeight="1">
      <c r="A305" s="36"/>
      <c r="B305" s="41"/>
      <c r="C305" s="266" t="s">
        <v>390</v>
      </c>
      <c r="D305" s="266" t="s">
        <v>391</v>
      </c>
      <c r="E305" s="19" t="s">
        <v>120</v>
      </c>
      <c r="F305" s="267">
        <v>4.248</v>
      </c>
      <c r="G305" s="36"/>
      <c r="H305" s="41"/>
    </row>
    <row r="306" spans="1:8" s="2" customFormat="1" ht="16.95" customHeight="1">
      <c r="A306" s="36"/>
      <c r="B306" s="41"/>
      <c r="C306" s="266" t="s">
        <v>963</v>
      </c>
      <c r="D306" s="266" t="s">
        <v>964</v>
      </c>
      <c r="E306" s="19" t="s">
        <v>92</v>
      </c>
      <c r="F306" s="267">
        <v>10.002</v>
      </c>
      <c r="G306" s="36"/>
      <c r="H306" s="41"/>
    </row>
    <row r="307" spans="1:8" s="2" customFormat="1" ht="16.95" customHeight="1">
      <c r="A307" s="36"/>
      <c r="B307" s="41"/>
      <c r="C307" s="266" t="s">
        <v>972</v>
      </c>
      <c r="D307" s="266" t="s">
        <v>973</v>
      </c>
      <c r="E307" s="19" t="s">
        <v>92</v>
      </c>
      <c r="F307" s="267">
        <v>38.228</v>
      </c>
      <c r="G307" s="36"/>
      <c r="H307" s="41"/>
    </row>
    <row r="308" spans="1:8" s="2" customFormat="1" ht="16.95" customHeight="1">
      <c r="A308" s="36"/>
      <c r="B308" s="41"/>
      <c r="C308" s="266" t="s">
        <v>1163</v>
      </c>
      <c r="D308" s="266" t="s">
        <v>592</v>
      </c>
      <c r="E308" s="19" t="s">
        <v>100</v>
      </c>
      <c r="F308" s="267">
        <v>14.496</v>
      </c>
      <c r="G308" s="36"/>
      <c r="H308" s="41"/>
    </row>
    <row r="309" spans="1:8" s="2" customFormat="1" ht="16.95" customHeight="1">
      <c r="A309" s="36"/>
      <c r="B309" s="41"/>
      <c r="C309" s="266" t="s">
        <v>1184</v>
      </c>
      <c r="D309" s="266" t="s">
        <v>1185</v>
      </c>
      <c r="E309" s="19" t="s">
        <v>100</v>
      </c>
      <c r="F309" s="267">
        <v>349.624</v>
      </c>
      <c r="G309" s="36"/>
      <c r="H309" s="41"/>
    </row>
    <row r="310" spans="1:8" s="2" customFormat="1" ht="16.95" customHeight="1">
      <c r="A310" s="36"/>
      <c r="B310" s="41"/>
      <c r="C310" s="266" t="s">
        <v>1200</v>
      </c>
      <c r="D310" s="266" t="s">
        <v>1201</v>
      </c>
      <c r="E310" s="19" t="s">
        <v>100</v>
      </c>
      <c r="F310" s="267">
        <v>7.304</v>
      </c>
      <c r="G310" s="36"/>
      <c r="H310" s="41"/>
    </row>
    <row r="311" spans="1:8" s="2" customFormat="1" ht="16.95" customHeight="1">
      <c r="A311" s="36"/>
      <c r="B311" s="41"/>
      <c r="C311" s="262" t="s">
        <v>169</v>
      </c>
      <c r="D311" s="263" t="s">
        <v>170</v>
      </c>
      <c r="E311" s="264" t="s">
        <v>120</v>
      </c>
      <c r="F311" s="265">
        <v>3</v>
      </c>
      <c r="G311" s="36"/>
      <c r="H311" s="41"/>
    </row>
    <row r="312" spans="1:8" s="2" customFormat="1" ht="16.95" customHeight="1">
      <c r="A312" s="36"/>
      <c r="B312" s="41"/>
      <c r="C312" s="266" t="s">
        <v>169</v>
      </c>
      <c r="D312" s="266" t="s">
        <v>276</v>
      </c>
      <c r="E312" s="19" t="s">
        <v>19</v>
      </c>
      <c r="F312" s="267">
        <v>3</v>
      </c>
      <c r="G312" s="36"/>
      <c r="H312" s="41"/>
    </row>
    <row r="313" spans="1:8" s="2" customFormat="1" ht="16.95" customHeight="1">
      <c r="A313" s="36"/>
      <c r="B313" s="41"/>
      <c r="C313" s="268" t="s">
        <v>1375</v>
      </c>
      <c r="D313" s="36"/>
      <c r="E313" s="36"/>
      <c r="F313" s="36"/>
      <c r="G313" s="36"/>
      <c r="H313" s="41"/>
    </row>
    <row r="314" spans="1:8" s="2" customFormat="1" ht="16.95" customHeight="1">
      <c r="A314" s="36"/>
      <c r="B314" s="41"/>
      <c r="C314" s="266" t="s">
        <v>271</v>
      </c>
      <c r="D314" s="266" t="s">
        <v>272</v>
      </c>
      <c r="E314" s="19" t="s">
        <v>92</v>
      </c>
      <c r="F314" s="267">
        <v>3</v>
      </c>
      <c r="G314" s="36"/>
      <c r="H314" s="41"/>
    </row>
    <row r="315" spans="1:8" s="2" customFormat="1" ht="16.95" customHeight="1">
      <c r="A315" s="36"/>
      <c r="B315" s="41"/>
      <c r="C315" s="266" t="s">
        <v>284</v>
      </c>
      <c r="D315" s="266" t="s">
        <v>285</v>
      </c>
      <c r="E315" s="19" t="s">
        <v>92</v>
      </c>
      <c r="F315" s="267">
        <v>3</v>
      </c>
      <c r="G315" s="36"/>
      <c r="H315" s="41"/>
    </row>
    <row r="316" spans="1:8" s="2" customFormat="1" ht="16.95" customHeight="1">
      <c r="A316" s="36"/>
      <c r="B316" s="41"/>
      <c r="C316" s="266" t="s">
        <v>534</v>
      </c>
      <c r="D316" s="266" t="s">
        <v>535</v>
      </c>
      <c r="E316" s="19" t="s">
        <v>120</v>
      </c>
      <c r="F316" s="267">
        <v>0.48</v>
      </c>
      <c r="G316" s="36"/>
      <c r="H316" s="41"/>
    </row>
    <row r="317" spans="1:8" s="2" customFormat="1" ht="16.95" customHeight="1">
      <c r="A317" s="36"/>
      <c r="B317" s="41"/>
      <c r="C317" s="266" t="s">
        <v>555</v>
      </c>
      <c r="D317" s="266" t="s">
        <v>556</v>
      </c>
      <c r="E317" s="19" t="s">
        <v>120</v>
      </c>
      <c r="F317" s="267">
        <v>0.24</v>
      </c>
      <c r="G317" s="36"/>
      <c r="H317" s="41"/>
    </row>
    <row r="318" spans="1:8" s="2" customFormat="1" ht="16.95" customHeight="1">
      <c r="A318" s="36"/>
      <c r="B318" s="41"/>
      <c r="C318" s="266" t="s">
        <v>1020</v>
      </c>
      <c r="D318" s="266" t="s">
        <v>1021</v>
      </c>
      <c r="E318" s="19" t="s">
        <v>92</v>
      </c>
      <c r="F318" s="267">
        <v>5</v>
      </c>
      <c r="G318" s="36"/>
      <c r="H318" s="41"/>
    </row>
    <row r="319" spans="1:8" s="2" customFormat="1" ht="16.95" customHeight="1">
      <c r="A319" s="36"/>
      <c r="B319" s="41"/>
      <c r="C319" s="266" t="s">
        <v>1100</v>
      </c>
      <c r="D319" s="266" t="s">
        <v>1101</v>
      </c>
      <c r="E319" s="19" t="s">
        <v>92</v>
      </c>
      <c r="F319" s="267">
        <v>3</v>
      </c>
      <c r="G319" s="36"/>
      <c r="H319" s="41"/>
    </row>
    <row r="320" spans="1:8" s="2" customFormat="1" ht="16.95" customHeight="1">
      <c r="A320" s="36"/>
      <c r="B320" s="41"/>
      <c r="C320" s="266" t="s">
        <v>1147</v>
      </c>
      <c r="D320" s="266" t="s">
        <v>1148</v>
      </c>
      <c r="E320" s="19" t="s">
        <v>100</v>
      </c>
      <c r="F320" s="267">
        <v>3.257</v>
      </c>
      <c r="G320" s="36"/>
      <c r="H320" s="41"/>
    </row>
    <row r="321" spans="1:8" s="2" customFormat="1" ht="16.95" customHeight="1">
      <c r="A321" s="36"/>
      <c r="B321" s="41"/>
      <c r="C321" s="266" t="s">
        <v>1184</v>
      </c>
      <c r="D321" s="266" t="s">
        <v>1185</v>
      </c>
      <c r="E321" s="19" t="s">
        <v>100</v>
      </c>
      <c r="F321" s="267">
        <v>349.624</v>
      </c>
      <c r="G321" s="36"/>
      <c r="H321" s="41"/>
    </row>
    <row r="322" spans="1:8" s="2" customFormat="1" ht="16.95" customHeight="1">
      <c r="A322" s="36"/>
      <c r="B322" s="41"/>
      <c r="C322" s="266" t="s">
        <v>1200</v>
      </c>
      <c r="D322" s="266" t="s">
        <v>1201</v>
      </c>
      <c r="E322" s="19" t="s">
        <v>100</v>
      </c>
      <c r="F322" s="267">
        <v>7.304</v>
      </c>
      <c r="G322" s="36"/>
      <c r="H322" s="41"/>
    </row>
    <row r="323" spans="1:8" s="2" customFormat="1" ht="16.95" customHeight="1">
      <c r="A323" s="36"/>
      <c r="B323" s="41"/>
      <c r="C323" s="262" t="s">
        <v>112</v>
      </c>
      <c r="D323" s="263" t="s">
        <v>113</v>
      </c>
      <c r="E323" s="264" t="s">
        <v>92</v>
      </c>
      <c r="F323" s="265">
        <v>424.92</v>
      </c>
      <c r="G323" s="36"/>
      <c r="H323" s="41"/>
    </row>
    <row r="324" spans="1:8" s="2" customFormat="1" ht="16.95" customHeight="1">
      <c r="A324" s="36"/>
      <c r="B324" s="41"/>
      <c r="C324" s="266" t="s">
        <v>19</v>
      </c>
      <c r="D324" s="266" t="s">
        <v>366</v>
      </c>
      <c r="E324" s="19" t="s">
        <v>19</v>
      </c>
      <c r="F324" s="267">
        <v>0</v>
      </c>
      <c r="G324" s="36"/>
      <c r="H324" s="41"/>
    </row>
    <row r="325" spans="1:8" s="2" customFormat="1" ht="16.95" customHeight="1">
      <c r="A325" s="36"/>
      <c r="B325" s="41"/>
      <c r="C325" s="266" t="s">
        <v>19</v>
      </c>
      <c r="D325" s="266" t="s">
        <v>367</v>
      </c>
      <c r="E325" s="19" t="s">
        <v>19</v>
      </c>
      <c r="F325" s="267">
        <v>0</v>
      </c>
      <c r="G325" s="36"/>
      <c r="H325" s="41"/>
    </row>
    <row r="326" spans="1:8" s="2" customFormat="1" ht="16.95" customHeight="1">
      <c r="A326" s="36"/>
      <c r="B326" s="41"/>
      <c r="C326" s="266" t="s">
        <v>19</v>
      </c>
      <c r="D326" s="266" t="s">
        <v>368</v>
      </c>
      <c r="E326" s="19" t="s">
        <v>19</v>
      </c>
      <c r="F326" s="267">
        <v>80</v>
      </c>
      <c r="G326" s="36"/>
      <c r="H326" s="41"/>
    </row>
    <row r="327" spans="1:8" s="2" customFormat="1" ht="16.95" customHeight="1">
      <c r="A327" s="36"/>
      <c r="B327" s="41"/>
      <c r="C327" s="266" t="s">
        <v>19</v>
      </c>
      <c r="D327" s="266" t="s">
        <v>369</v>
      </c>
      <c r="E327" s="19" t="s">
        <v>19</v>
      </c>
      <c r="F327" s="267">
        <v>159</v>
      </c>
      <c r="G327" s="36"/>
      <c r="H327" s="41"/>
    </row>
    <row r="328" spans="1:8" s="2" customFormat="1" ht="16.95" customHeight="1">
      <c r="A328" s="36"/>
      <c r="B328" s="41"/>
      <c r="C328" s="266" t="s">
        <v>19</v>
      </c>
      <c r="D328" s="266" t="s">
        <v>370</v>
      </c>
      <c r="E328" s="19" t="s">
        <v>19</v>
      </c>
      <c r="F328" s="267">
        <v>0</v>
      </c>
      <c r="G328" s="36"/>
      <c r="H328" s="41"/>
    </row>
    <row r="329" spans="1:8" s="2" customFormat="1" ht="16.95" customHeight="1">
      <c r="A329" s="36"/>
      <c r="B329" s="41"/>
      <c r="C329" s="266" t="s">
        <v>19</v>
      </c>
      <c r="D329" s="266" t="s">
        <v>371</v>
      </c>
      <c r="E329" s="19" t="s">
        <v>19</v>
      </c>
      <c r="F329" s="267">
        <v>185.92</v>
      </c>
      <c r="G329" s="36"/>
      <c r="H329" s="41"/>
    </row>
    <row r="330" spans="1:8" s="2" customFormat="1" ht="16.95" customHeight="1">
      <c r="A330" s="36"/>
      <c r="B330" s="41"/>
      <c r="C330" s="266" t="s">
        <v>112</v>
      </c>
      <c r="D330" s="266" t="s">
        <v>372</v>
      </c>
      <c r="E330" s="19" t="s">
        <v>19</v>
      </c>
      <c r="F330" s="267">
        <v>424.92</v>
      </c>
      <c r="G330" s="36"/>
      <c r="H330" s="41"/>
    </row>
    <row r="331" spans="1:8" s="2" customFormat="1" ht="16.95" customHeight="1">
      <c r="A331" s="36"/>
      <c r="B331" s="41"/>
      <c r="C331" s="268" t="s">
        <v>1375</v>
      </c>
      <c r="D331" s="36"/>
      <c r="E331" s="36"/>
      <c r="F331" s="36"/>
      <c r="G331" s="36"/>
      <c r="H331" s="41"/>
    </row>
    <row r="332" spans="1:8" s="2" customFormat="1" ht="16.95" customHeight="1">
      <c r="A332" s="36"/>
      <c r="B332" s="41"/>
      <c r="C332" s="266" t="s">
        <v>361</v>
      </c>
      <c r="D332" s="266" t="s">
        <v>362</v>
      </c>
      <c r="E332" s="19" t="s">
        <v>92</v>
      </c>
      <c r="F332" s="267">
        <v>755.6</v>
      </c>
      <c r="G332" s="36"/>
      <c r="H332" s="41"/>
    </row>
    <row r="333" spans="1:8" s="2" customFormat="1" ht="16.95" customHeight="1">
      <c r="A333" s="36"/>
      <c r="B333" s="41"/>
      <c r="C333" s="266" t="s">
        <v>521</v>
      </c>
      <c r="D333" s="266" t="s">
        <v>522</v>
      </c>
      <c r="E333" s="19" t="s">
        <v>120</v>
      </c>
      <c r="F333" s="267">
        <v>368.743</v>
      </c>
      <c r="G333" s="36"/>
      <c r="H333" s="41"/>
    </row>
    <row r="334" spans="1:8" s="2" customFormat="1" ht="16.95" customHeight="1">
      <c r="A334" s="36"/>
      <c r="B334" s="41"/>
      <c r="C334" s="266" t="s">
        <v>596</v>
      </c>
      <c r="D334" s="266" t="s">
        <v>597</v>
      </c>
      <c r="E334" s="19" t="s">
        <v>120</v>
      </c>
      <c r="F334" s="267">
        <v>200.513</v>
      </c>
      <c r="G334" s="36"/>
      <c r="H334" s="41"/>
    </row>
    <row r="335" spans="1:8" s="2" customFormat="1" ht="16.95" customHeight="1">
      <c r="A335" s="36"/>
      <c r="B335" s="41"/>
      <c r="C335" s="262" t="s">
        <v>116</v>
      </c>
      <c r="D335" s="263" t="s">
        <v>19</v>
      </c>
      <c r="E335" s="264" t="s">
        <v>19</v>
      </c>
      <c r="F335" s="265">
        <v>330.68</v>
      </c>
      <c r="G335" s="36"/>
      <c r="H335" s="41"/>
    </row>
    <row r="336" spans="1:8" s="2" customFormat="1" ht="16.95" customHeight="1">
      <c r="A336" s="36"/>
      <c r="B336" s="41"/>
      <c r="C336" s="266" t="s">
        <v>19</v>
      </c>
      <c r="D336" s="266" t="s">
        <v>367</v>
      </c>
      <c r="E336" s="19" t="s">
        <v>19</v>
      </c>
      <c r="F336" s="267">
        <v>0</v>
      </c>
      <c r="G336" s="36"/>
      <c r="H336" s="41"/>
    </row>
    <row r="337" spans="1:8" s="2" customFormat="1" ht="16.95" customHeight="1">
      <c r="A337" s="36"/>
      <c r="B337" s="41"/>
      <c r="C337" s="266" t="s">
        <v>19</v>
      </c>
      <c r="D337" s="266" t="s">
        <v>373</v>
      </c>
      <c r="E337" s="19" t="s">
        <v>19</v>
      </c>
      <c r="F337" s="267">
        <v>231</v>
      </c>
      <c r="G337" s="36"/>
      <c r="H337" s="41"/>
    </row>
    <row r="338" spans="1:8" s="2" customFormat="1" ht="16.95" customHeight="1">
      <c r="A338" s="36"/>
      <c r="B338" s="41"/>
      <c r="C338" s="266" t="s">
        <v>19</v>
      </c>
      <c r="D338" s="266" t="s">
        <v>374</v>
      </c>
      <c r="E338" s="19" t="s">
        <v>19</v>
      </c>
      <c r="F338" s="267">
        <v>0</v>
      </c>
      <c r="G338" s="36"/>
      <c r="H338" s="41"/>
    </row>
    <row r="339" spans="1:8" s="2" customFormat="1" ht="16.95" customHeight="1">
      <c r="A339" s="36"/>
      <c r="B339" s="41"/>
      <c r="C339" s="266" t="s">
        <v>19</v>
      </c>
      <c r="D339" s="266" t="s">
        <v>375</v>
      </c>
      <c r="E339" s="19" t="s">
        <v>19</v>
      </c>
      <c r="F339" s="267">
        <v>99.68</v>
      </c>
      <c r="G339" s="36"/>
      <c r="H339" s="41"/>
    </row>
    <row r="340" spans="1:8" s="2" customFormat="1" ht="16.95" customHeight="1">
      <c r="A340" s="36"/>
      <c r="B340" s="41"/>
      <c r="C340" s="266" t="s">
        <v>116</v>
      </c>
      <c r="D340" s="266" t="s">
        <v>372</v>
      </c>
      <c r="E340" s="19" t="s">
        <v>19</v>
      </c>
      <c r="F340" s="267">
        <v>330.68</v>
      </c>
      <c r="G340" s="36"/>
      <c r="H340" s="41"/>
    </row>
    <row r="341" spans="1:8" s="2" customFormat="1" ht="16.95" customHeight="1">
      <c r="A341" s="36"/>
      <c r="B341" s="41"/>
      <c r="C341" s="268" t="s">
        <v>1375</v>
      </c>
      <c r="D341" s="36"/>
      <c r="E341" s="36"/>
      <c r="F341" s="36"/>
      <c r="G341" s="36"/>
      <c r="H341" s="41"/>
    </row>
    <row r="342" spans="1:8" s="2" customFormat="1" ht="16.95" customHeight="1">
      <c r="A342" s="36"/>
      <c r="B342" s="41"/>
      <c r="C342" s="266" t="s">
        <v>361</v>
      </c>
      <c r="D342" s="266" t="s">
        <v>362</v>
      </c>
      <c r="E342" s="19" t="s">
        <v>92</v>
      </c>
      <c r="F342" s="267">
        <v>755.6</v>
      </c>
      <c r="G342" s="36"/>
      <c r="H342" s="41"/>
    </row>
    <row r="343" spans="1:8" s="2" customFormat="1" ht="16.95" customHeight="1">
      <c r="A343" s="36"/>
      <c r="B343" s="41"/>
      <c r="C343" s="266" t="s">
        <v>521</v>
      </c>
      <c r="D343" s="266" t="s">
        <v>522</v>
      </c>
      <c r="E343" s="19" t="s">
        <v>120</v>
      </c>
      <c r="F343" s="267">
        <v>368.743</v>
      </c>
      <c r="G343" s="36"/>
      <c r="H343" s="41"/>
    </row>
    <row r="344" spans="1:8" s="2" customFormat="1" ht="16.95" customHeight="1">
      <c r="A344" s="36"/>
      <c r="B344" s="41"/>
      <c r="C344" s="266" t="s">
        <v>596</v>
      </c>
      <c r="D344" s="266" t="s">
        <v>597</v>
      </c>
      <c r="E344" s="19" t="s">
        <v>120</v>
      </c>
      <c r="F344" s="267">
        <v>200.513</v>
      </c>
      <c r="G344" s="36"/>
      <c r="H344" s="41"/>
    </row>
    <row r="345" spans="1:8" s="2" customFormat="1" ht="16.95" customHeight="1">
      <c r="A345" s="36"/>
      <c r="B345" s="41"/>
      <c r="C345" s="262" t="s">
        <v>142</v>
      </c>
      <c r="D345" s="263" t="s">
        <v>143</v>
      </c>
      <c r="E345" s="264" t="s">
        <v>92</v>
      </c>
      <c r="F345" s="265">
        <v>9.2</v>
      </c>
      <c r="G345" s="36"/>
      <c r="H345" s="41"/>
    </row>
    <row r="346" spans="1:8" s="2" customFormat="1" ht="16.95" customHeight="1">
      <c r="A346" s="36"/>
      <c r="B346" s="41"/>
      <c r="C346" s="266" t="s">
        <v>19</v>
      </c>
      <c r="D346" s="266" t="s">
        <v>308</v>
      </c>
      <c r="E346" s="19" t="s">
        <v>19</v>
      </c>
      <c r="F346" s="267">
        <v>0</v>
      </c>
      <c r="G346" s="36"/>
      <c r="H346" s="41"/>
    </row>
    <row r="347" spans="1:8" s="2" customFormat="1" ht="16.95" customHeight="1">
      <c r="A347" s="36"/>
      <c r="B347" s="41"/>
      <c r="C347" s="266" t="s">
        <v>142</v>
      </c>
      <c r="D347" s="266" t="s">
        <v>1112</v>
      </c>
      <c r="E347" s="19" t="s">
        <v>19</v>
      </c>
      <c r="F347" s="267">
        <v>9.2</v>
      </c>
      <c r="G347" s="36"/>
      <c r="H347" s="41"/>
    </row>
    <row r="348" spans="1:8" s="2" customFormat="1" ht="16.95" customHeight="1">
      <c r="A348" s="36"/>
      <c r="B348" s="41"/>
      <c r="C348" s="268" t="s">
        <v>1375</v>
      </c>
      <c r="D348" s="36"/>
      <c r="E348" s="36"/>
      <c r="F348" s="36"/>
      <c r="G348" s="36"/>
      <c r="H348" s="41"/>
    </row>
    <row r="349" spans="1:8" s="2" customFormat="1" ht="16.95" customHeight="1">
      <c r="A349" s="36"/>
      <c r="B349" s="41"/>
      <c r="C349" s="266" t="s">
        <v>1106</v>
      </c>
      <c r="D349" s="266" t="s">
        <v>1107</v>
      </c>
      <c r="E349" s="19" t="s">
        <v>92</v>
      </c>
      <c r="F349" s="267">
        <v>9.2</v>
      </c>
      <c r="G349" s="36"/>
      <c r="H349" s="41"/>
    </row>
    <row r="350" spans="1:8" s="2" customFormat="1" ht="16.95" customHeight="1">
      <c r="A350" s="36"/>
      <c r="B350" s="41"/>
      <c r="C350" s="266" t="s">
        <v>1114</v>
      </c>
      <c r="D350" s="266" t="s">
        <v>1115</v>
      </c>
      <c r="E350" s="19" t="s">
        <v>92</v>
      </c>
      <c r="F350" s="267">
        <v>230</v>
      </c>
      <c r="G350" s="36"/>
      <c r="H350" s="41"/>
    </row>
    <row r="351" spans="1:8" s="2" customFormat="1" ht="16.95" customHeight="1">
      <c r="A351" s="36"/>
      <c r="B351" s="41"/>
      <c r="C351" s="266" t="s">
        <v>1121</v>
      </c>
      <c r="D351" s="266" t="s">
        <v>1122</v>
      </c>
      <c r="E351" s="19" t="s">
        <v>92</v>
      </c>
      <c r="F351" s="267">
        <v>11.04</v>
      </c>
      <c r="G351" s="36"/>
      <c r="H351" s="41"/>
    </row>
    <row r="352" spans="1:8" s="2" customFormat="1" ht="16.95" customHeight="1">
      <c r="A352" s="36"/>
      <c r="B352" s="41"/>
      <c r="C352" s="266" t="s">
        <v>1129</v>
      </c>
      <c r="D352" s="266" t="s">
        <v>1130</v>
      </c>
      <c r="E352" s="19" t="s">
        <v>104</v>
      </c>
      <c r="F352" s="267">
        <v>82.8</v>
      </c>
      <c r="G352" s="36"/>
      <c r="H352" s="41"/>
    </row>
    <row r="353" spans="1:8" s="2" customFormat="1" ht="16.95" customHeight="1">
      <c r="A353" s="36"/>
      <c r="B353" s="41"/>
      <c r="C353" s="266" t="s">
        <v>1147</v>
      </c>
      <c r="D353" s="266" t="s">
        <v>1148</v>
      </c>
      <c r="E353" s="19" t="s">
        <v>100</v>
      </c>
      <c r="F353" s="267">
        <v>3.257</v>
      </c>
      <c r="G353" s="36"/>
      <c r="H353" s="41"/>
    </row>
    <row r="354" spans="1:8" s="2" customFormat="1" ht="16.95" customHeight="1">
      <c r="A354" s="36"/>
      <c r="B354" s="41"/>
      <c r="C354" s="266" t="s">
        <v>1184</v>
      </c>
      <c r="D354" s="266" t="s">
        <v>1185</v>
      </c>
      <c r="E354" s="19" t="s">
        <v>100</v>
      </c>
      <c r="F354" s="267">
        <v>349.624</v>
      </c>
      <c r="G354" s="36"/>
      <c r="H354" s="41"/>
    </row>
    <row r="355" spans="1:8" s="2" customFormat="1" ht="16.95" customHeight="1">
      <c r="A355" s="36"/>
      <c r="B355" s="41"/>
      <c r="C355" s="266" t="s">
        <v>1200</v>
      </c>
      <c r="D355" s="266" t="s">
        <v>1201</v>
      </c>
      <c r="E355" s="19" t="s">
        <v>100</v>
      </c>
      <c r="F355" s="267">
        <v>7.304</v>
      </c>
      <c r="G355" s="36"/>
      <c r="H355" s="41"/>
    </row>
    <row r="356" spans="1:8" s="2" customFormat="1" ht="16.95" customHeight="1">
      <c r="A356" s="36"/>
      <c r="B356" s="41"/>
      <c r="C356" s="262" t="s">
        <v>188</v>
      </c>
      <c r="D356" s="263" t="s">
        <v>189</v>
      </c>
      <c r="E356" s="264" t="s">
        <v>120</v>
      </c>
      <c r="F356" s="265">
        <v>4.248</v>
      </c>
      <c r="G356" s="36"/>
      <c r="H356" s="41"/>
    </row>
    <row r="357" spans="1:8" s="2" customFormat="1" ht="16.95" customHeight="1">
      <c r="A357" s="36"/>
      <c r="B357" s="41"/>
      <c r="C357" s="266" t="s">
        <v>19</v>
      </c>
      <c r="D357" s="266" t="s">
        <v>395</v>
      </c>
      <c r="E357" s="19" t="s">
        <v>19</v>
      </c>
      <c r="F357" s="267">
        <v>0</v>
      </c>
      <c r="G357" s="36"/>
      <c r="H357" s="41"/>
    </row>
    <row r="358" spans="1:8" s="2" customFormat="1" ht="16.95" customHeight="1">
      <c r="A358" s="36"/>
      <c r="B358" s="41"/>
      <c r="C358" s="266" t="s">
        <v>188</v>
      </c>
      <c r="D358" s="266" t="s">
        <v>396</v>
      </c>
      <c r="E358" s="19" t="s">
        <v>19</v>
      </c>
      <c r="F358" s="267">
        <v>4.248</v>
      </c>
      <c r="G358" s="36"/>
      <c r="H358" s="41"/>
    </row>
    <row r="359" spans="1:8" s="2" customFormat="1" ht="16.95" customHeight="1">
      <c r="A359" s="36"/>
      <c r="B359" s="41"/>
      <c r="C359" s="268" t="s">
        <v>1375</v>
      </c>
      <c r="D359" s="36"/>
      <c r="E359" s="36"/>
      <c r="F359" s="36"/>
      <c r="G359" s="36"/>
      <c r="H359" s="41"/>
    </row>
    <row r="360" spans="1:8" s="2" customFormat="1" ht="16.95" customHeight="1">
      <c r="A360" s="36"/>
      <c r="B360" s="41"/>
      <c r="C360" s="266" t="s">
        <v>390</v>
      </c>
      <c r="D360" s="266" t="s">
        <v>391</v>
      </c>
      <c r="E360" s="19" t="s">
        <v>120</v>
      </c>
      <c r="F360" s="267">
        <v>4.248</v>
      </c>
      <c r="G360" s="36"/>
      <c r="H360" s="41"/>
    </row>
    <row r="361" spans="1:8" s="2" customFormat="1" ht="16.95" customHeight="1">
      <c r="A361" s="36"/>
      <c r="B361" s="41"/>
      <c r="C361" s="266" t="s">
        <v>521</v>
      </c>
      <c r="D361" s="266" t="s">
        <v>522</v>
      </c>
      <c r="E361" s="19" t="s">
        <v>120</v>
      </c>
      <c r="F361" s="267">
        <v>368.743</v>
      </c>
      <c r="G361" s="36"/>
      <c r="H361" s="41"/>
    </row>
    <row r="362" spans="1:8" s="2" customFormat="1" ht="16.95" customHeight="1">
      <c r="A362" s="36"/>
      <c r="B362" s="41"/>
      <c r="C362" s="266" t="s">
        <v>541</v>
      </c>
      <c r="D362" s="266" t="s">
        <v>542</v>
      </c>
      <c r="E362" s="19" t="s">
        <v>120</v>
      </c>
      <c r="F362" s="267">
        <v>34.483</v>
      </c>
      <c r="G362" s="36"/>
      <c r="H362" s="41"/>
    </row>
    <row r="363" spans="1:8" s="2" customFormat="1" ht="16.95" customHeight="1">
      <c r="A363" s="36"/>
      <c r="B363" s="41"/>
      <c r="C363" s="266" t="s">
        <v>596</v>
      </c>
      <c r="D363" s="266" t="s">
        <v>597</v>
      </c>
      <c r="E363" s="19" t="s">
        <v>120</v>
      </c>
      <c r="F363" s="267">
        <v>200.513</v>
      </c>
      <c r="G363" s="36"/>
      <c r="H363" s="41"/>
    </row>
    <row r="364" spans="1:8" s="2" customFormat="1" ht="16.95" customHeight="1">
      <c r="A364" s="36"/>
      <c r="B364" s="41"/>
      <c r="C364" s="262" t="s">
        <v>137</v>
      </c>
      <c r="D364" s="263" t="s">
        <v>138</v>
      </c>
      <c r="E364" s="264" t="s">
        <v>124</v>
      </c>
      <c r="F364" s="265">
        <v>56.7</v>
      </c>
      <c r="G364" s="36"/>
      <c r="H364" s="41"/>
    </row>
    <row r="365" spans="1:8" s="2" customFormat="1" ht="16.95" customHeight="1">
      <c r="A365" s="36"/>
      <c r="B365" s="41"/>
      <c r="C365" s="266" t="s">
        <v>19</v>
      </c>
      <c r="D365" s="266" t="s">
        <v>138</v>
      </c>
      <c r="E365" s="19" t="s">
        <v>19</v>
      </c>
      <c r="F365" s="267">
        <v>0</v>
      </c>
      <c r="G365" s="36"/>
      <c r="H365" s="41"/>
    </row>
    <row r="366" spans="1:8" s="2" customFormat="1" ht="16.95" customHeight="1">
      <c r="A366" s="36"/>
      <c r="B366" s="41"/>
      <c r="C366" s="266" t="s">
        <v>19</v>
      </c>
      <c r="D366" s="266" t="s">
        <v>131</v>
      </c>
      <c r="E366" s="19" t="s">
        <v>19</v>
      </c>
      <c r="F366" s="267">
        <v>56.7</v>
      </c>
      <c r="G366" s="36"/>
      <c r="H366" s="41"/>
    </row>
    <row r="367" spans="1:8" s="2" customFormat="1" ht="16.95" customHeight="1">
      <c r="A367" s="36"/>
      <c r="B367" s="41"/>
      <c r="C367" s="266" t="s">
        <v>137</v>
      </c>
      <c r="D367" s="266" t="s">
        <v>376</v>
      </c>
      <c r="E367" s="19" t="s">
        <v>19</v>
      </c>
      <c r="F367" s="267">
        <v>56.7</v>
      </c>
      <c r="G367" s="36"/>
      <c r="H367" s="41"/>
    </row>
    <row r="368" spans="1:8" s="2" customFormat="1" ht="16.95" customHeight="1">
      <c r="A368" s="36"/>
      <c r="B368" s="41"/>
      <c r="C368" s="268" t="s">
        <v>1375</v>
      </c>
      <c r="D368" s="36"/>
      <c r="E368" s="36"/>
      <c r="F368" s="36"/>
      <c r="G368" s="36"/>
      <c r="H368" s="41"/>
    </row>
    <row r="369" spans="1:8" s="2" customFormat="1" ht="16.95" customHeight="1">
      <c r="A369" s="36"/>
      <c r="B369" s="41"/>
      <c r="C369" s="266" t="s">
        <v>778</v>
      </c>
      <c r="D369" s="266" t="s">
        <v>779</v>
      </c>
      <c r="E369" s="19" t="s">
        <v>124</v>
      </c>
      <c r="F369" s="267">
        <v>51.03</v>
      </c>
      <c r="G369" s="36"/>
      <c r="H369" s="41"/>
    </row>
    <row r="370" spans="1:8" s="2" customFormat="1" ht="16.95" customHeight="1">
      <c r="A370" s="36"/>
      <c r="B370" s="41"/>
      <c r="C370" s="266" t="s">
        <v>785</v>
      </c>
      <c r="D370" s="266" t="s">
        <v>786</v>
      </c>
      <c r="E370" s="19" t="s">
        <v>124</v>
      </c>
      <c r="F370" s="267">
        <v>5.67</v>
      </c>
      <c r="G370" s="36"/>
      <c r="H370" s="41"/>
    </row>
    <row r="371" spans="1:8" s="2" customFormat="1" ht="16.95" customHeight="1">
      <c r="A371" s="36"/>
      <c r="B371" s="41"/>
      <c r="C371" s="266" t="s">
        <v>809</v>
      </c>
      <c r="D371" s="266" t="s">
        <v>810</v>
      </c>
      <c r="E371" s="19" t="s">
        <v>124</v>
      </c>
      <c r="F371" s="267">
        <v>56.7</v>
      </c>
      <c r="G371" s="36"/>
      <c r="H371" s="41"/>
    </row>
    <row r="372" spans="1:8" s="2" customFormat="1" ht="16.95" customHeight="1">
      <c r="A372" s="36"/>
      <c r="B372" s="41"/>
      <c r="C372" s="262" t="s">
        <v>126</v>
      </c>
      <c r="D372" s="263" t="s">
        <v>127</v>
      </c>
      <c r="E372" s="264" t="s">
        <v>124</v>
      </c>
      <c r="F372" s="265">
        <v>113</v>
      </c>
      <c r="G372" s="36"/>
      <c r="H372" s="41"/>
    </row>
    <row r="373" spans="1:8" s="2" customFormat="1" ht="16.95" customHeight="1">
      <c r="A373" s="36"/>
      <c r="B373" s="41"/>
      <c r="C373" s="266" t="s">
        <v>19</v>
      </c>
      <c r="D373" s="266" t="s">
        <v>122</v>
      </c>
      <c r="E373" s="19" t="s">
        <v>19</v>
      </c>
      <c r="F373" s="267">
        <v>113</v>
      </c>
      <c r="G373" s="36"/>
      <c r="H373" s="41"/>
    </row>
    <row r="374" spans="1:8" s="2" customFormat="1" ht="16.95" customHeight="1">
      <c r="A374" s="36"/>
      <c r="B374" s="41"/>
      <c r="C374" s="266" t="s">
        <v>126</v>
      </c>
      <c r="D374" s="266" t="s">
        <v>376</v>
      </c>
      <c r="E374" s="19" t="s">
        <v>19</v>
      </c>
      <c r="F374" s="267">
        <v>113</v>
      </c>
      <c r="G374" s="36"/>
      <c r="H374" s="41"/>
    </row>
    <row r="375" spans="1:8" s="2" customFormat="1" ht="16.95" customHeight="1">
      <c r="A375" s="36"/>
      <c r="B375" s="41"/>
      <c r="C375" s="268" t="s">
        <v>1375</v>
      </c>
      <c r="D375" s="36"/>
      <c r="E375" s="36"/>
      <c r="F375" s="36"/>
      <c r="G375" s="36"/>
      <c r="H375" s="41"/>
    </row>
    <row r="376" spans="1:8" s="2" customFormat="1" ht="16.95" customHeight="1">
      <c r="A376" s="36"/>
      <c r="B376" s="41"/>
      <c r="C376" s="266" t="s">
        <v>791</v>
      </c>
      <c r="D376" s="266" t="s">
        <v>792</v>
      </c>
      <c r="E376" s="19" t="s">
        <v>124</v>
      </c>
      <c r="F376" s="267">
        <v>90.4</v>
      </c>
      <c r="G376" s="36"/>
      <c r="H376" s="41"/>
    </row>
    <row r="377" spans="1:8" s="2" customFormat="1" ht="16.95" customHeight="1">
      <c r="A377" s="36"/>
      <c r="B377" s="41"/>
      <c r="C377" s="266" t="s">
        <v>797</v>
      </c>
      <c r="D377" s="266" t="s">
        <v>798</v>
      </c>
      <c r="E377" s="19" t="s">
        <v>124</v>
      </c>
      <c r="F377" s="267">
        <v>22.6</v>
      </c>
      <c r="G377" s="36"/>
      <c r="H377" s="41"/>
    </row>
    <row r="378" spans="1:8" s="2" customFormat="1" ht="16.95" customHeight="1">
      <c r="A378" s="36"/>
      <c r="B378" s="41"/>
      <c r="C378" s="266" t="s">
        <v>814</v>
      </c>
      <c r="D378" s="266" t="s">
        <v>815</v>
      </c>
      <c r="E378" s="19" t="s">
        <v>124</v>
      </c>
      <c r="F378" s="267">
        <v>113</v>
      </c>
      <c r="G378" s="36"/>
      <c r="H378" s="41"/>
    </row>
    <row r="379" spans="1:8" s="2" customFormat="1" ht="16.95" customHeight="1">
      <c r="A379" s="36"/>
      <c r="B379" s="41"/>
      <c r="C379" s="262" t="s">
        <v>154</v>
      </c>
      <c r="D379" s="263" t="s">
        <v>155</v>
      </c>
      <c r="E379" s="264" t="s">
        <v>120</v>
      </c>
      <c r="F379" s="265">
        <v>92.675</v>
      </c>
      <c r="G379" s="36"/>
      <c r="H379" s="41"/>
    </row>
    <row r="380" spans="1:8" s="2" customFormat="1" ht="16.95" customHeight="1">
      <c r="A380" s="36"/>
      <c r="B380" s="41"/>
      <c r="C380" s="266" t="s">
        <v>19</v>
      </c>
      <c r="D380" s="266" t="s">
        <v>308</v>
      </c>
      <c r="E380" s="19" t="s">
        <v>19</v>
      </c>
      <c r="F380" s="267">
        <v>0</v>
      </c>
      <c r="G380" s="36"/>
      <c r="H380" s="41"/>
    </row>
    <row r="381" spans="1:8" s="2" customFormat="1" ht="16.95" customHeight="1">
      <c r="A381" s="36"/>
      <c r="B381" s="41"/>
      <c r="C381" s="266" t="s">
        <v>19</v>
      </c>
      <c r="D381" s="266" t="s">
        <v>417</v>
      </c>
      <c r="E381" s="19" t="s">
        <v>19</v>
      </c>
      <c r="F381" s="267">
        <v>0</v>
      </c>
      <c r="G381" s="36"/>
      <c r="H381" s="41"/>
    </row>
    <row r="382" spans="1:8" s="2" customFormat="1" ht="16.95" customHeight="1">
      <c r="A382" s="36"/>
      <c r="B382" s="41"/>
      <c r="C382" s="266" t="s">
        <v>19</v>
      </c>
      <c r="D382" s="266" t="s">
        <v>418</v>
      </c>
      <c r="E382" s="19" t="s">
        <v>19</v>
      </c>
      <c r="F382" s="267">
        <v>64.94</v>
      </c>
      <c r="G382" s="36"/>
      <c r="H382" s="41"/>
    </row>
    <row r="383" spans="1:8" s="2" customFormat="1" ht="16.95" customHeight="1">
      <c r="A383" s="36"/>
      <c r="B383" s="41"/>
      <c r="C383" s="266" t="s">
        <v>19</v>
      </c>
      <c r="D383" s="266" t="s">
        <v>419</v>
      </c>
      <c r="E383" s="19" t="s">
        <v>19</v>
      </c>
      <c r="F383" s="267">
        <v>12.6</v>
      </c>
      <c r="G383" s="36"/>
      <c r="H383" s="41"/>
    </row>
    <row r="384" spans="1:8" s="2" customFormat="1" ht="16.95" customHeight="1">
      <c r="A384" s="36"/>
      <c r="B384" s="41"/>
      <c r="C384" s="266" t="s">
        <v>19</v>
      </c>
      <c r="D384" s="266" t="s">
        <v>420</v>
      </c>
      <c r="E384" s="19" t="s">
        <v>19</v>
      </c>
      <c r="F384" s="267">
        <v>4.71</v>
      </c>
      <c r="G384" s="36"/>
      <c r="H384" s="41"/>
    </row>
    <row r="385" spans="1:8" s="2" customFormat="1" ht="16.95" customHeight="1">
      <c r="A385" s="36"/>
      <c r="B385" s="41"/>
      <c r="C385" s="266" t="s">
        <v>19</v>
      </c>
      <c r="D385" s="266" t="s">
        <v>421</v>
      </c>
      <c r="E385" s="19" t="s">
        <v>19</v>
      </c>
      <c r="F385" s="267">
        <v>2</v>
      </c>
      <c r="G385" s="36"/>
      <c r="H385" s="41"/>
    </row>
    <row r="386" spans="1:8" s="2" customFormat="1" ht="16.95" customHeight="1">
      <c r="A386" s="36"/>
      <c r="B386" s="41"/>
      <c r="C386" s="266" t="s">
        <v>19</v>
      </c>
      <c r="D386" s="266" t="s">
        <v>422</v>
      </c>
      <c r="E386" s="19" t="s">
        <v>19</v>
      </c>
      <c r="F386" s="267">
        <v>8.425</v>
      </c>
      <c r="G386" s="36"/>
      <c r="H386" s="41"/>
    </row>
    <row r="387" spans="1:8" s="2" customFormat="1" ht="16.95" customHeight="1">
      <c r="A387" s="36"/>
      <c r="B387" s="41"/>
      <c r="C387" s="266" t="s">
        <v>154</v>
      </c>
      <c r="D387" s="266" t="s">
        <v>376</v>
      </c>
      <c r="E387" s="19" t="s">
        <v>19</v>
      </c>
      <c r="F387" s="267">
        <v>92.675</v>
      </c>
      <c r="G387" s="36"/>
      <c r="H387" s="41"/>
    </row>
    <row r="388" spans="1:8" s="2" customFormat="1" ht="16.95" customHeight="1">
      <c r="A388" s="36"/>
      <c r="B388" s="41"/>
      <c r="C388" s="268" t="s">
        <v>1375</v>
      </c>
      <c r="D388" s="36"/>
      <c r="E388" s="36"/>
      <c r="F388" s="36"/>
      <c r="G388" s="36"/>
      <c r="H388" s="41"/>
    </row>
    <row r="389" spans="1:8" s="2" customFormat="1" ht="16.95" customHeight="1">
      <c r="A389" s="36"/>
      <c r="B389" s="41"/>
      <c r="C389" s="266" t="s">
        <v>412</v>
      </c>
      <c r="D389" s="266" t="s">
        <v>413</v>
      </c>
      <c r="E389" s="19" t="s">
        <v>120</v>
      </c>
      <c r="F389" s="267">
        <v>92.675</v>
      </c>
      <c r="G389" s="36"/>
      <c r="H389" s="41"/>
    </row>
    <row r="390" spans="1:8" s="2" customFormat="1" ht="16.95" customHeight="1">
      <c r="A390" s="36"/>
      <c r="B390" s="41"/>
      <c r="C390" s="266" t="s">
        <v>521</v>
      </c>
      <c r="D390" s="266" t="s">
        <v>522</v>
      </c>
      <c r="E390" s="19" t="s">
        <v>120</v>
      </c>
      <c r="F390" s="267">
        <v>368.743</v>
      </c>
      <c r="G390" s="36"/>
      <c r="H390" s="41"/>
    </row>
    <row r="391" spans="1:8" s="2" customFormat="1" ht="16.95" customHeight="1">
      <c r="A391" s="36"/>
      <c r="B391" s="41"/>
      <c r="C391" s="266" t="s">
        <v>541</v>
      </c>
      <c r="D391" s="266" t="s">
        <v>542</v>
      </c>
      <c r="E391" s="19" t="s">
        <v>120</v>
      </c>
      <c r="F391" s="267">
        <v>34.483</v>
      </c>
      <c r="G391" s="36"/>
      <c r="H391" s="41"/>
    </row>
    <row r="392" spans="1:8" s="2" customFormat="1" ht="16.95" customHeight="1">
      <c r="A392" s="36"/>
      <c r="B392" s="41"/>
      <c r="C392" s="266" t="s">
        <v>596</v>
      </c>
      <c r="D392" s="266" t="s">
        <v>597</v>
      </c>
      <c r="E392" s="19" t="s">
        <v>120</v>
      </c>
      <c r="F392" s="267">
        <v>200.513</v>
      </c>
      <c r="G392" s="36"/>
      <c r="H392" s="41"/>
    </row>
    <row r="393" spans="1:8" s="2" customFormat="1" ht="16.95" customHeight="1">
      <c r="A393" s="36"/>
      <c r="B393" s="41"/>
      <c r="C393" s="262" t="s">
        <v>757</v>
      </c>
      <c r="D393" s="263" t="s">
        <v>1383</v>
      </c>
      <c r="E393" s="264" t="s">
        <v>120</v>
      </c>
      <c r="F393" s="265">
        <v>23.988</v>
      </c>
      <c r="G393" s="36"/>
      <c r="H393" s="41"/>
    </row>
    <row r="394" spans="1:8" s="2" customFormat="1" ht="16.95" customHeight="1">
      <c r="A394" s="36"/>
      <c r="B394" s="41"/>
      <c r="C394" s="266" t="s">
        <v>19</v>
      </c>
      <c r="D394" s="266" t="s">
        <v>754</v>
      </c>
      <c r="E394" s="19" t="s">
        <v>19</v>
      </c>
      <c r="F394" s="267">
        <v>14.76</v>
      </c>
      <c r="G394" s="36"/>
      <c r="H394" s="41"/>
    </row>
    <row r="395" spans="1:8" s="2" customFormat="1" ht="16.95" customHeight="1">
      <c r="A395" s="36"/>
      <c r="B395" s="41"/>
      <c r="C395" s="266" t="s">
        <v>19</v>
      </c>
      <c r="D395" s="266" t="s">
        <v>755</v>
      </c>
      <c r="E395" s="19" t="s">
        <v>19</v>
      </c>
      <c r="F395" s="267">
        <v>0.66</v>
      </c>
      <c r="G395" s="36"/>
      <c r="H395" s="41"/>
    </row>
    <row r="396" spans="1:8" s="2" customFormat="1" ht="16.95" customHeight="1">
      <c r="A396" s="36"/>
      <c r="B396" s="41"/>
      <c r="C396" s="266" t="s">
        <v>19</v>
      </c>
      <c r="D396" s="266" t="s">
        <v>756</v>
      </c>
      <c r="E396" s="19" t="s">
        <v>19</v>
      </c>
      <c r="F396" s="267">
        <v>8.568</v>
      </c>
      <c r="G396" s="36"/>
      <c r="H396" s="41"/>
    </row>
    <row r="397" spans="1:8" s="2" customFormat="1" ht="16.95" customHeight="1">
      <c r="A397" s="36"/>
      <c r="B397" s="41"/>
      <c r="C397" s="266" t="s">
        <v>757</v>
      </c>
      <c r="D397" s="266" t="s">
        <v>376</v>
      </c>
      <c r="E397" s="19" t="s">
        <v>19</v>
      </c>
      <c r="F397" s="267">
        <v>23.988</v>
      </c>
      <c r="G397" s="36"/>
      <c r="H397" s="41"/>
    </row>
    <row r="398" spans="1:8" s="2" customFormat="1" ht="16.95" customHeight="1">
      <c r="A398" s="36"/>
      <c r="B398" s="41"/>
      <c r="C398" s="262" t="s">
        <v>176</v>
      </c>
      <c r="D398" s="263" t="s">
        <v>177</v>
      </c>
      <c r="E398" s="264" t="s">
        <v>92</v>
      </c>
      <c r="F398" s="265">
        <v>5</v>
      </c>
      <c r="G398" s="36"/>
      <c r="H398" s="41"/>
    </row>
    <row r="399" spans="1:8" s="2" customFormat="1" ht="16.95" customHeight="1">
      <c r="A399" s="36"/>
      <c r="B399" s="41"/>
      <c r="C399" s="266" t="s">
        <v>19</v>
      </c>
      <c r="D399" s="266" t="s">
        <v>1025</v>
      </c>
      <c r="E399" s="19" t="s">
        <v>19</v>
      </c>
      <c r="F399" s="267">
        <v>3</v>
      </c>
      <c r="G399" s="36"/>
      <c r="H399" s="41"/>
    </row>
    <row r="400" spans="1:8" s="2" customFormat="1" ht="16.95" customHeight="1">
      <c r="A400" s="36"/>
      <c r="B400" s="41"/>
      <c r="C400" s="266" t="s">
        <v>174</v>
      </c>
      <c r="D400" s="266" t="s">
        <v>1026</v>
      </c>
      <c r="E400" s="19" t="s">
        <v>19</v>
      </c>
      <c r="F400" s="267">
        <v>2</v>
      </c>
      <c r="G400" s="36"/>
      <c r="H400" s="41"/>
    </row>
    <row r="401" spans="1:8" s="2" customFormat="1" ht="16.95" customHeight="1">
      <c r="A401" s="36"/>
      <c r="B401" s="41"/>
      <c r="C401" s="266" t="s">
        <v>176</v>
      </c>
      <c r="D401" s="266" t="s">
        <v>376</v>
      </c>
      <c r="E401" s="19" t="s">
        <v>19</v>
      </c>
      <c r="F401" s="267">
        <v>5</v>
      </c>
      <c r="G401" s="36"/>
      <c r="H401" s="41"/>
    </row>
    <row r="402" spans="1:8" s="2" customFormat="1" ht="16.95" customHeight="1">
      <c r="A402" s="36"/>
      <c r="B402" s="41"/>
      <c r="C402" s="268" t="s">
        <v>1375</v>
      </c>
      <c r="D402" s="36"/>
      <c r="E402" s="36"/>
      <c r="F402" s="36"/>
      <c r="G402" s="36"/>
      <c r="H402" s="41"/>
    </row>
    <row r="403" spans="1:8" s="2" customFormat="1" ht="16.95" customHeight="1">
      <c r="A403" s="36"/>
      <c r="B403" s="41"/>
      <c r="C403" s="266" t="s">
        <v>1020</v>
      </c>
      <c r="D403" s="266" t="s">
        <v>1021</v>
      </c>
      <c r="E403" s="19" t="s">
        <v>92</v>
      </c>
      <c r="F403" s="267">
        <v>5</v>
      </c>
      <c r="G403" s="36"/>
      <c r="H403" s="41"/>
    </row>
    <row r="404" spans="1:8" s="2" customFormat="1" ht="16.95" customHeight="1">
      <c r="A404" s="36"/>
      <c r="B404" s="41"/>
      <c r="C404" s="266" t="s">
        <v>699</v>
      </c>
      <c r="D404" s="266" t="s">
        <v>700</v>
      </c>
      <c r="E404" s="19" t="s">
        <v>92</v>
      </c>
      <c r="F404" s="267">
        <v>53.23</v>
      </c>
      <c r="G404" s="36"/>
      <c r="H404" s="41"/>
    </row>
    <row r="405" spans="1:8" s="2" customFormat="1" ht="16.95" customHeight="1">
      <c r="A405" s="36"/>
      <c r="B405" s="41"/>
      <c r="C405" s="266" t="s">
        <v>988</v>
      </c>
      <c r="D405" s="266" t="s">
        <v>989</v>
      </c>
      <c r="E405" s="19" t="s">
        <v>92</v>
      </c>
      <c r="F405" s="267">
        <v>5</v>
      </c>
      <c r="G405" s="36"/>
      <c r="H405" s="41"/>
    </row>
    <row r="406" spans="1:8" s="2" customFormat="1" ht="16.95" customHeight="1">
      <c r="A406" s="36"/>
      <c r="B406" s="41"/>
      <c r="C406" s="266" t="s">
        <v>1000</v>
      </c>
      <c r="D406" s="266" t="s">
        <v>1001</v>
      </c>
      <c r="E406" s="19" t="s">
        <v>92</v>
      </c>
      <c r="F406" s="267">
        <v>5</v>
      </c>
      <c r="G406" s="36"/>
      <c r="H406" s="41"/>
    </row>
    <row r="407" spans="1:8" s="2" customFormat="1" ht="16.95" customHeight="1">
      <c r="A407" s="36"/>
      <c r="B407" s="41"/>
      <c r="C407" s="262" t="s">
        <v>122</v>
      </c>
      <c r="D407" s="263" t="s">
        <v>123</v>
      </c>
      <c r="E407" s="264" t="s">
        <v>124</v>
      </c>
      <c r="F407" s="265">
        <v>113</v>
      </c>
      <c r="G407" s="36"/>
      <c r="H407" s="41"/>
    </row>
    <row r="408" spans="1:8" s="2" customFormat="1" ht="16.95" customHeight="1">
      <c r="A408" s="36"/>
      <c r="B408" s="41"/>
      <c r="C408" s="266" t="s">
        <v>19</v>
      </c>
      <c r="D408" s="266" t="s">
        <v>308</v>
      </c>
      <c r="E408" s="19" t="s">
        <v>19</v>
      </c>
      <c r="F408" s="267">
        <v>0</v>
      </c>
      <c r="G408" s="36"/>
      <c r="H408" s="41"/>
    </row>
    <row r="409" spans="1:8" s="2" customFormat="1" ht="16.95" customHeight="1">
      <c r="A409" s="36"/>
      <c r="B409" s="41"/>
      <c r="C409" s="266" t="s">
        <v>19</v>
      </c>
      <c r="D409" s="266" t="s">
        <v>430</v>
      </c>
      <c r="E409" s="19" t="s">
        <v>19</v>
      </c>
      <c r="F409" s="267">
        <v>78</v>
      </c>
      <c r="G409" s="36"/>
      <c r="H409" s="41"/>
    </row>
    <row r="410" spans="1:8" s="2" customFormat="1" ht="16.95" customHeight="1">
      <c r="A410" s="36"/>
      <c r="B410" s="41"/>
      <c r="C410" s="266" t="s">
        <v>19</v>
      </c>
      <c r="D410" s="266" t="s">
        <v>431</v>
      </c>
      <c r="E410" s="19" t="s">
        <v>19</v>
      </c>
      <c r="F410" s="267">
        <v>35</v>
      </c>
      <c r="G410" s="36"/>
      <c r="H410" s="41"/>
    </row>
    <row r="411" spans="1:8" s="2" customFormat="1" ht="16.95" customHeight="1">
      <c r="A411" s="36"/>
      <c r="B411" s="41"/>
      <c r="C411" s="266" t="s">
        <v>122</v>
      </c>
      <c r="D411" s="266" t="s">
        <v>376</v>
      </c>
      <c r="E411" s="19" t="s">
        <v>19</v>
      </c>
      <c r="F411" s="267">
        <v>113</v>
      </c>
      <c r="G411" s="36"/>
      <c r="H411" s="41"/>
    </row>
    <row r="412" spans="1:8" s="2" customFormat="1" ht="16.95" customHeight="1">
      <c r="A412" s="36"/>
      <c r="B412" s="41"/>
      <c r="C412" s="268" t="s">
        <v>1375</v>
      </c>
      <c r="D412" s="36"/>
      <c r="E412" s="36"/>
      <c r="F412" s="36"/>
      <c r="G412" s="36"/>
      <c r="H412" s="41"/>
    </row>
    <row r="413" spans="1:8" s="2" customFormat="1" ht="16.95" customHeight="1">
      <c r="A413" s="36"/>
      <c r="B413" s="41"/>
      <c r="C413" s="266" t="s">
        <v>424</v>
      </c>
      <c r="D413" s="266" t="s">
        <v>425</v>
      </c>
      <c r="E413" s="19" t="s">
        <v>124</v>
      </c>
      <c r="F413" s="267">
        <v>113</v>
      </c>
      <c r="G413" s="36"/>
      <c r="H413" s="41"/>
    </row>
    <row r="414" spans="1:8" s="2" customFormat="1" ht="16.95" customHeight="1">
      <c r="A414" s="36"/>
      <c r="B414" s="41"/>
      <c r="C414" s="266" t="s">
        <v>791</v>
      </c>
      <c r="D414" s="266" t="s">
        <v>792</v>
      </c>
      <c r="E414" s="19" t="s">
        <v>124</v>
      </c>
      <c r="F414" s="267">
        <v>90.4</v>
      </c>
      <c r="G414" s="36"/>
      <c r="H414" s="41"/>
    </row>
    <row r="415" spans="1:8" s="2" customFormat="1" ht="16.95" customHeight="1">
      <c r="A415" s="36"/>
      <c r="B415" s="41"/>
      <c r="C415" s="266" t="s">
        <v>440</v>
      </c>
      <c r="D415" s="266" t="s">
        <v>441</v>
      </c>
      <c r="E415" s="19" t="s">
        <v>100</v>
      </c>
      <c r="F415" s="267">
        <v>2.362</v>
      </c>
      <c r="G415" s="36"/>
      <c r="H415" s="41"/>
    </row>
    <row r="416" spans="1:8" s="2" customFormat="1" ht="16.95" customHeight="1">
      <c r="A416" s="36"/>
      <c r="B416" s="41"/>
      <c r="C416" s="262" t="s">
        <v>157</v>
      </c>
      <c r="D416" s="263" t="s">
        <v>158</v>
      </c>
      <c r="E416" s="264" t="s">
        <v>120</v>
      </c>
      <c r="F416" s="265">
        <v>62.44</v>
      </c>
      <c r="G416" s="36"/>
      <c r="H416" s="41"/>
    </row>
    <row r="417" spans="1:8" s="2" customFormat="1" ht="16.95" customHeight="1">
      <c r="A417" s="36"/>
      <c r="B417" s="41"/>
      <c r="C417" s="266" t="s">
        <v>19</v>
      </c>
      <c r="D417" s="266" t="s">
        <v>308</v>
      </c>
      <c r="E417" s="19" t="s">
        <v>19</v>
      </c>
      <c r="F417" s="267">
        <v>0</v>
      </c>
      <c r="G417" s="36"/>
      <c r="H417" s="41"/>
    </row>
    <row r="418" spans="1:8" s="2" customFormat="1" ht="16.95" customHeight="1">
      <c r="A418" s="36"/>
      <c r="B418" s="41"/>
      <c r="C418" s="266" t="s">
        <v>19</v>
      </c>
      <c r="D418" s="266" t="s">
        <v>613</v>
      </c>
      <c r="E418" s="19" t="s">
        <v>19</v>
      </c>
      <c r="F418" s="267">
        <v>0</v>
      </c>
      <c r="G418" s="36"/>
      <c r="H418" s="41"/>
    </row>
    <row r="419" spans="1:8" s="2" customFormat="1" ht="16.95" customHeight="1">
      <c r="A419" s="36"/>
      <c r="B419" s="41"/>
      <c r="C419" s="266" t="s">
        <v>19</v>
      </c>
      <c r="D419" s="266" t="s">
        <v>614</v>
      </c>
      <c r="E419" s="19" t="s">
        <v>19</v>
      </c>
      <c r="F419" s="267">
        <v>34.51</v>
      </c>
      <c r="G419" s="36"/>
      <c r="H419" s="41"/>
    </row>
    <row r="420" spans="1:8" s="2" customFormat="1" ht="16.95" customHeight="1">
      <c r="A420" s="36"/>
      <c r="B420" s="41"/>
      <c r="C420" s="266" t="s">
        <v>19</v>
      </c>
      <c r="D420" s="266" t="s">
        <v>615</v>
      </c>
      <c r="E420" s="19" t="s">
        <v>19</v>
      </c>
      <c r="F420" s="267">
        <v>0</v>
      </c>
      <c r="G420" s="36"/>
      <c r="H420" s="41"/>
    </row>
    <row r="421" spans="1:8" s="2" customFormat="1" ht="16.95" customHeight="1">
      <c r="A421" s="36"/>
      <c r="B421" s="41"/>
      <c r="C421" s="266" t="s">
        <v>19</v>
      </c>
      <c r="D421" s="266" t="s">
        <v>616</v>
      </c>
      <c r="E421" s="19" t="s">
        <v>19</v>
      </c>
      <c r="F421" s="267">
        <v>6.75</v>
      </c>
      <c r="G421" s="36"/>
      <c r="H421" s="41"/>
    </row>
    <row r="422" spans="1:8" s="2" customFormat="1" ht="16.95" customHeight="1">
      <c r="A422" s="36"/>
      <c r="B422" s="41"/>
      <c r="C422" s="266" t="s">
        <v>19</v>
      </c>
      <c r="D422" s="266" t="s">
        <v>617</v>
      </c>
      <c r="E422" s="19" t="s">
        <v>19</v>
      </c>
      <c r="F422" s="267">
        <v>0</v>
      </c>
      <c r="G422" s="36"/>
      <c r="H422" s="41"/>
    </row>
    <row r="423" spans="1:8" s="2" customFormat="1" ht="16.95" customHeight="1">
      <c r="A423" s="36"/>
      <c r="B423" s="41"/>
      <c r="C423" s="266" t="s">
        <v>19</v>
      </c>
      <c r="D423" s="266" t="s">
        <v>618</v>
      </c>
      <c r="E423" s="19" t="s">
        <v>19</v>
      </c>
      <c r="F423" s="267">
        <v>1.6</v>
      </c>
      <c r="G423" s="36"/>
      <c r="H423" s="41"/>
    </row>
    <row r="424" spans="1:8" s="2" customFormat="1" ht="16.95" customHeight="1">
      <c r="A424" s="36"/>
      <c r="B424" s="41"/>
      <c r="C424" s="266" t="s">
        <v>19</v>
      </c>
      <c r="D424" s="266" t="s">
        <v>619</v>
      </c>
      <c r="E424" s="19" t="s">
        <v>19</v>
      </c>
      <c r="F424" s="267">
        <v>0</v>
      </c>
      <c r="G424" s="36"/>
      <c r="H424" s="41"/>
    </row>
    <row r="425" spans="1:8" s="2" customFormat="1" ht="16.95" customHeight="1">
      <c r="A425" s="36"/>
      <c r="B425" s="41"/>
      <c r="C425" s="266" t="s">
        <v>19</v>
      </c>
      <c r="D425" s="266" t="s">
        <v>620</v>
      </c>
      <c r="E425" s="19" t="s">
        <v>19</v>
      </c>
      <c r="F425" s="267">
        <v>5.075</v>
      </c>
      <c r="G425" s="36"/>
      <c r="H425" s="41"/>
    </row>
    <row r="426" spans="1:8" s="2" customFormat="1" ht="16.95" customHeight="1">
      <c r="A426" s="36"/>
      <c r="B426" s="41"/>
      <c r="C426" s="266" t="s">
        <v>19</v>
      </c>
      <c r="D426" s="266" t="s">
        <v>621</v>
      </c>
      <c r="E426" s="19" t="s">
        <v>19</v>
      </c>
      <c r="F426" s="267">
        <v>0</v>
      </c>
      <c r="G426" s="36"/>
      <c r="H426" s="41"/>
    </row>
    <row r="427" spans="1:8" s="2" customFormat="1" ht="16.95" customHeight="1">
      <c r="A427" s="36"/>
      <c r="B427" s="41"/>
      <c r="C427" s="266" t="s">
        <v>19</v>
      </c>
      <c r="D427" s="266" t="s">
        <v>622</v>
      </c>
      <c r="E427" s="19" t="s">
        <v>19</v>
      </c>
      <c r="F427" s="267">
        <v>4.08</v>
      </c>
      <c r="G427" s="36"/>
      <c r="H427" s="41"/>
    </row>
    <row r="428" spans="1:8" s="2" customFormat="1" ht="16.95" customHeight="1">
      <c r="A428" s="36"/>
      <c r="B428" s="41"/>
      <c r="C428" s="266" t="s">
        <v>19</v>
      </c>
      <c r="D428" s="266" t="s">
        <v>421</v>
      </c>
      <c r="E428" s="19" t="s">
        <v>19</v>
      </c>
      <c r="F428" s="267">
        <v>2</v>
      </c>
      <c r="G428" s="36"/>
      <c r="H428" s="41"/>
    </row>
    <row r="429" spans="1:8" s="2" customFormat="1" ht="16.95" customHeight="1">
      <c r="A429" s="36"/>
      <c r="B429" s="41"/>
      <c r="C429" s="266" t="s">
        <v>19</v>
      </c>
      <c r="D429" s="266" t="s">
        <v>623</v>
      </c>
      <c r="E429" s="19" t="s">
        <v>19</v>
      </c>
      <c r="F429" s="267">
        <v>8.425</v>
      </c>
      <c r="G429" s="36"/>
      <c r="H429" s="41"/>
    </row>
    <row r="430" spans="1:8" s="2" customFormat="1" ht="16.95" customHeight="1">
      <c r="A430" s="36"/>
      <c r="B430" s="41"/>
      <c r="C430" s="266" t="s">
        <v>157</v>
      </c>
      <c r="D430" s="266" t="s">
        <v>376</v>
      </c>
      <c r="E430" s="19" t="s">
        <v>19</v>
      </c>
      <c r="F430" s="267">
        <v>62.44</v>
      </c>
      <c r="G430" s="36"/>
      <c r="H430" s="41"/>
    </row>
    <row r="431" spans="1:8" s="2" customFormat="1" ht="16.95" customHeight="1">
      <c r="A431" s="36"/>
      <c r="B431" s="41"/>
      <c r="C431" s="268" t="s">
        <v>1375</v>
      </c>
      <c r="D431" s="36"/>
      <c r="E431" s="36"/>
      <c r="F431" s="36"/>
      <c r="G431" s="36"/>
      <c r="H431" s="41"/>
    </row>
    <row r="432" spans="1:8" s="2" customFormat="1" ht="16.95" customHeight="1">
      <c r="A432" s="36"/>
      <c r="B432" s="41"/>
      <c r="C432" s="266" t="s">
        <v>607</v>
      </c>
      <c r="D432" s="266" t="s">
        <v>608</v>
      </c>
      <c r="E432" s="19" t="s">
        <v>120</v>
      </c>
      <c r="F432" s="267">
        <v>62.44</v>
      </c>
      <c r="G432" s="36"/>
      <c r="H432" s="41"/>
    </row>
    <row r="433" spans="1:8" s="2" customFormat="1" ht="16.95" customHeight="1">
      <c r="A433" s="36"/>
      <c r="B433" s="41"/>
      <c r="C433" s="266" t="s">
        <v>521</v>
      </c>
      <c r="D433" s="266" t="s">
        <v>522</v>
      </c>
      <c r="E433" s="19" t="s">
        <v>120</v>
      </c>
      <c r="F433" s="267">
        <v>368.743</v>
      </c>
      <c r="G433" s="36"/>
      <c r="H433" s="41"/>
    </row>
    <row r="434" spans="1:8" s="2" customFormat="1" ht="16.95" customHeight="1">
      <c r="A434" s="36"/>
      <c r="B434" s="41"/>
      <c r="C434" s="266" t="s">
        <v>541</v>
      </c>
      <c r="D434" s="266" t="s">
        <v>542</v>
      </c>
      <c r="E434" s="19" t="s">
        <v>120</v>
      </c>
      <c r="F434" s="267">
        <v>34.483</v>
      </c>
      <c r="G434" s="36"/>
      <c r="H434" s="41"/>
    </row>
    <row r="435" spans="1:8" s="2" customFormat="1" ht="16.95" customHeight="1">
      <c r="A435" s="36"/>
      <c r="B435" s="41"/>
      <c r="C435" s="266" t="s">
        <v>562</v>
      </c>
      <c r="D435" s="266" t="s">
        <v>563</v>
      </c>
      <c r="E435" s="19" t="s">
        <v>120</v>
      </c>
      <c r="F435" s="267">
        <v>202.713</v>
      </c>
      <c r="G435" s="36"/>
      <c r="H435" s="41"/>
    </row>
    <row r="436" spans="1:8" s="2" customFormat="1" ht="7.35" customHeight="1">
      <c r="A436" s="36"/>
      <c r="B436" s="130"/>
      <c r="C436" s="131"/>
      <c r="D436" s="131"/>
      <c r="E436" s="131"/>
      <c r="F436" s="131"/>
      <c r="G436" s="131"/>
      <c r="H436" s="41"/>
    </row>
    <row r="437" spans="1:8" s="2" customFormat="1" ht="12">
      <c r="A437" s="36"/>
      <c r="B437" s="36"/>
      <c r="C437" s="36"/>
      <c r="D437" s="36"/>
      <c r="E437" s="36"/>
      <c r="F437" s="36"/>
      <c r="G437" s="36"/>
      <c r="H437" s="36"/>
    </row>
  </sheetData>
  <sheetProtection algorithmName="SHA-512" hashValue="gr9JAZR3kqXu0geCiDFIzLMcNDJ1dGmHEGHWMSX+JWjea8zshL2CNC+SZScLn4VAS68j0bO51aHRkaM3vKCG3A==" saltValue="YlHpE98uHoEn1n7O0Nfx/JvNZJ03T9ub5FGWa1y50r6JfYwBs5UuwgvdhwHI6GK8chjrZaF37HLyezVbN1obA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9" customWidth="1"/>
    <col min="2" max="2" width="1.7109375" style="269" customWidth="1"/>
    <col min="3" max="4" width="5.00390625" style="269" customWidth="1"/>
    <col min="5" max="5" width="11.7109375" style="269" customWidth="1"/>
    <col min="6" max="6" width="9.140625" style="269" customWidth="1"/>
    <col min="7" max="7" width="5.00390625" style="269" customWidth="1"/>
    <col min="8" max="8" width="77.8515625" style="269" customWidth="1"/>
    <col min="9" max="10" width="20.00390625" style="269" customWidth="1"/>
    <col min="11" max="11" width="1.7109375" style="269" customWidth="1"/>
  </cols>
  <sheetData>
    <row r="1" s="1" customFormat="1" ht="37.5" customHeight="1"/>
    <row r="2" spans="2:11" s="1" customFormat="1" ht="7.5" customHeight="1">
      <c r="B2" s="270"/>
      <c r="C2" s="271"/>
      <c r="D2" s="271"/>
      <c r="E2" s="271"/>
      <c r="F2" s="271"/>
      <c r="G2" s="271"/>
      <c r="H2" s="271"/>
      <c r="I2" s="271"/>
      <c r="J2" s="271"/>
      <c r="K2" s="272"/>
    </row>
    <row r="3" spans="2:11" s="17" customFormat="1" ht="45" customHeight="1">
      <c r="B3" s="273"/>
      <c r="C3" s="402" t="s">
        <v>1384</v>
      </c>
      <c r="D3" s="402"/>
      <c r="E3" s="402"/>
      <c r="F3" s="402"/>
      <c r="G3" s="402"/>
      <c r="H3" s="402"/>
      <c r="I3" s="402"/>
      <c r="J3" s="402"/>
      <c r="K3" s="274"/>
    </row>
    <row r="4" spans="2:11" s="1" customFormat="1" ht="25.5" customHeight="1">
      <c r="B4" s="275"/>
      <c r="C4" s="403" t="s">
        <v>1385</v>
      </c>
      <c r="D4" s="403"/>
      <c r="E4" s="403"/>
      <c r="F4" s="403"/>
      <c r="G4" s="403"/>
      <c r="H4" s="403"/>
      <c r="I4" s="403"/>
      <c r="J4" s="403"/>
      <c r="K4" s="276"/>
    </row>
    <row r="5" spans="2:11" s="1" customFormat="1" ht="5.25" customHeight="1">
      <c r="B5" s="275"/>
      <c r="C5" s="277"/>
      <c r="D5" s="277"/>
      <c r="E5" s="277"/>
      <c r="F5" s="277"/>
      <c r="G5" s="277"/>
      <c r="H5" s="277"/>
      <c r="I5" s="277"/>
      <c r="J5" s="277"/>
      <c r="K5" s="276"/>
    </row>
    <row r="6" spans="2:11" s="1" customFormat="1" ht="15" customHeight="1">
      <c r="B6" s="275"/>
      <c r="C6" s="401" t="s">
        <v>1386</v>
      </c>
      <c r="D6" s="401"/>
      <c r="E6" s="401"/>
      <c r="F6" s="401"/>
      <c r="G6" s="401"/>
      <c r="H6" s="401"/>
      <c r="I6" s="401"/>
      <c r="J6" s="401"/>
      <c r="K6" s="276"/>
    </row>
    <row r="7" spans="2:11" s="1" customFormat="1" ht="15" customHeight="1">
      <c r="B7" s="279"/>
      <c r="C7" s="401" t="s">
        <v>1387</v>
      </c>
      <c r="D7" s="401"/>
      <c r="E7" s="401"/>
      <c r="F7" s="401"/>
      <c r="G7" s="401"/>
      <c r="H7" s="401"/>
      <c r="I7" s="401"/>
      <c r="J7" s="401"/>
      <c r="K7" s="276"/>
    </row>
    <row r="8" spans="2:11" s="1" customFormat="1" ht="12.75" customHeight="1">
      <c r="B8" s="279"/>
      <c r="C8" s="278"/>
      <c r="D8" s="278"/>
      <c r="E8" s="278"/>
      <c r="F8" s="278"/>
      <c r="G8" s="278"/>
      <c r="H8" s="278"/>
      <c r="I8" s="278"/>
      <c r="J8" s="278"/>
      <c r="K8" s="276"/>
    </row>
    <row r="9" spans="2:11" s="1" customFormat="1" ht="15" customHeight="1">
      <c r="B9" s="279"/>
      <c r="C9" s="401" t="s">
        <v>1388</v>
      </c>
      <c r="D9" s="401"/>
      <c r="E9" s="401"/>
      <c r="F9" s="401"/>
      <c r="G9" s="401"/>
      <c r="H9" s="401"/>
      <c r="I9" s="401"/>
      <c r="J9" s="401"/>
      <c r="K9" s="276"/>
    </row>
    <row r="10" spans="2:11" s="1" customFormat="1" ht="15" customHeight="1">
      <c r="B10" s="279"/>
      <c r="C10" s="278"/>
      <c r="D10" s="401" t="s">
        <v>1389</v>
      </c>
      <c r="E10" s="401"/>
      <c r="F10" s="401"/>
      <c r="G10" s="401"/>
      <c r="H10" s="401"/>
      <c r="I10" s="401"/>
      <c r="J10" s="401"/>
      <c r="K10" s="276"/>
    </row>
    <row r="11" spans="2:11" s="1" customFormat="1" ht="15" customHeight="1">
      <c r="B11" s="279"/>
      <c r="C11" s="280"/>
      <c r="D11" s="401" t="s">
        <v>1390</v>
      </c>
      <c r="E11" s="401"/>
      <c r="F11" s="401"/>
      <c r="G11" s="401"/>
      <c r="H11" s="401"/>
      <c r="I11" s="401"/>
      <c r="J11" s="401"/>
      <c r="K11" s="276"/>
    </row>
    <row r="12" spans="2:11" s="1" customFormat="1" ht="15" customHeight="1">
      <c r="B12" s="279"/>
      <c r="C12" s="280"/>
      <c r="D12" s="278"/>
      <c r="E12" s="278"/>
      <c r="F12" s="278"/>
      <c r="G12" s="278"/>
      <c r="H12" s="278"/>
      <c r="I12" s="278"/>
      <c r="J12" s="278"/>
      <c r="K12" s="276"/>
    </row>
    <row r="13" spans="2:11" s="1" customFormat="1" ht="15" customHeight="1">
      <c r="B13" s="279"/>
      <c r="C13" s="280"/>
      <c r="D13" s="281" t="s">
        <v>1391</v>
      </c>
      <c r="E13" s="278"/>
      <c r="F13" s="278"/>
      <c r="G13" s="278"/>
      <c r="H13" s="278"/>
      <c r="I13" s="278"/>
      <c r="J13" s="278"/>
      <c r="K13" s="276"/>
    </row>
    <row r="14" spans="2:11" s="1" customFormat="1" ht="12.75" customHeight="1">
      <c r="B14" s="279"/>
      <c r="C14" s="280"/>
      <c r="D14" s="280"/>
      <c r="E14" s="280"/>
      <c r="F14" s="280"/>
      <c r="G14" s="280"/>
      <c r="H14" s="280"/>
      <c r="I14" s="280"/>
      <c r="J14" s="280"/>
      <c r="K14" s="276"/>
    </row>
    <row r="15" spans="2:11" s="1" customFormat="1" ht="15" customHeight="1">
      <c r="B15" s="279"/>
      <c r="C15" s="280"/>
      <c r="D15" s="401" t="s">
        <v>1392</v>
      </c>
      <c r="E15" s="401"/>
      <c r="F15" s="401"/>
      <c r="G15" s="401"/>
      <c r="H15" s="401"/>
      <c r="I15" s="401"/>
      <c r="J15" s="401"/>
      <c r="K15" s="276"/>
    </row>
    <row r="16" spans="2:11" s="1" customFormat="1" ht="15" customHeight="1">
      <c r="B16" s="279"/>
      <c r="C16" s="280"/>
      <c r="D16" s="401" t="s">
        <v>1393</v>
      </c>
      <c r="E16" s="401"/>
      <c r="F16" s="401"/>
      <c r="G16" s="401"/>
      <c r="H16" s="401"/>
      <c r="I16" s="401"/>
      <c r="J16" s="401"/>
      <c r="K16" s="276"/>
    </row>
    <row r="17" spans="2:11" s="1" customFormat="1" ht="15" customHeight="1">
      <c r="B17" s="279"/>
      <c r="C17" s="280"/>
      <c r="D17" s="401" t="s">
        <v>1394</v>
      </c>
      <c r="E17" s="401"/>
      <c r="F17" s="401"/>
      <c r="G17" s="401"/>
      <c r="H17" s="401"/>
      <c r="I17" s="401"/>
      <c r="J17" s="401"/>
      <c r="K17" s="276"/>
    </row>
    <row r="18" spans="2:11" s="1" customFormat="1" ht="15" customHeight="1">
      <c r="B18" s="279"/>
      <c r="C18" s="280"/>
      <c r="D18" s="280"/>
      <c r="E18" s="282" t="s">
        <v>83</v>
      </c>
      <c r="F18" s="401" t="s">
        <v>1395</v>
      </c>
      <c r="G18" s="401"/>
      <c r="H18" s="401"/>
      <c r="I18" s="401"/>
      <c r="J18" s="401"/>
      <c r="K18" s="276"/>
    </row>
    <row r="19" spans="2:11" s="1" customFormat="1" ht="15" customHeight="1">
      <c r="B19" s="279"/>
      <c r="C19" s="280"/>
      <c r="D19" s="280"/>
      <c r="E19" s="282" t="s">
        <v>1396</v>
      </c>
      <c r="F19" s="401" t="s">
        <v>1397</v>
      </c>
      <c r="G19" s="401"/>
      <c r="H19" s="401"/>
      <c r="I19" s="401"/>
      <c r="J19" s="401"/>
      <c r="K19" s="276"/>
    </row>
    <row r="20" spans="2:11" s="1" customFormat="1" ht="15" customHeight="1">
      <c r="B20" s="279"/>
      <c r="C20" s="280"/>
      <c r="D20" s="280"/>
      <c r="E20" s="282" t="s">
        <v>1398</v>
      </c>
      <c r="F20" s="401" t="s">
        <v>1399</v>
      </c>
      <c r="G20" s="401"/>
      <c r="H20" s="401"/>
      <c r="I20" s="401"/>
      <c r="J20" s="401"/>
      <c r="K20" s="276"/>
    </row>
    <row r="21" spans="2:11" s="1" customFormat="1" ht="15" customHeight="1">
      <c r="B21" s="279"/>
      <c r="C21" s="280"/>
      <c r="D21" s="280"/>
      <c r="E21" s="282" t="s">
        <v>87</v>
      </c>
      <c r="F21" s="401" t="s">
        <v>88</v>
      </c>
      <c r="G21" s="401"/>
      <c r="H21" s="401"/>
      <c r="I21" s="401"/>
      <c r="J21" s="401"/>
      <c r="K21" s="276"/>
    </row>
    <row r="22" spans="2:11" s="1" customFormat="1" ht="15" customHeight="1">
      <c r="B22" s="279"/>
      <c r="C22" s="280"/>
      <c r="D22" s="280"/>
      <c r="E22" s="282" t="s">
        <v>1248</v>
      </c>
      <c r="F22" s="401" t="s">
        <v>1249</v>
      </c>
      <c r="G22" s="401"/>
      <c r="H22" s="401"/>
      <c r="I22" s="401"/>
      <c r="J22" s="401"/>
      <c r="K22" s="276"/>
    </row>
    <row r="23" spans="2:11" s="1" customFormat="1" ht="15" customHeight="1">
      <c r="B23" s="279"/>
      <c r="C23" s="280"/>
      <c r="D23" s="280"/>
      <c r="E23" s="282" t="s">
        <v>1400</v>
      </c>
      <c r="F23" s="401" t="s">
        <v>1401</v>
      </c>
      <c r="G23" s="401"/>
      <c r="H23" s="401"/>
      <c r="I23" s="401"/>
      <c r="J23" s="401"/>
      <c r="K23" s="276"/>
    </row>
    <row r="24" spans="2:11" s="1" customFormat="1" ht="12.75" customHeight="1">
      <c r="B24" s="279"/>
      <c r="C24" s="280"/>
      <c r="D24" s="280"/>
      <c r="E24" s="280"/>
      <c r="F24" s="280"/>
      <c r="G24" s="280"/>
      <c r="H24" s="280"/>
      <c r="I24" s="280"/>
      <c r="J24" s="280"/>
      <c r="K24" s="276"/>
    </row>
    <row r="25" spans="2:11" s="1" customFormat="1" ht="15" customHeight="1">
      <c r="B25" s="279"/>
      <c r="C25" s="401" t="s">
        <v>1402</v>
      </c>
      <c r="D25" s="401"/>
      <c r="E25" s="401"/>
      <c r="F25" s="401"/>
      <c r="G25" s="401"/>
      <c r="H25" s="401"/>
      <c r="I25" s="401"/>
      <c r="J25" s="401"/>
      <c r="K25" s="276"/>
    </row>
    <row r="26" spans="2:11" s="1" customFormat="1" ht="15" customHeight="1">
      <c r="B26" s="279"/>
      <c r="C26" s="401" t="s">
        <v>1403</v>
      </c>
      <c r="D26" s="401"/>
      <c r="E26" s="401"/>
      <c r="F26" s="401"/>
      <c r="G26" s="401"/>
      <c r="H26" s="401"/>
      <c r="I26" s="401"/>
      <c r="J26" s="401"/>
      <c r="K26" s="276"/>
    </row>
    <row r="27" spans="2:11" s="1" customFormat="1" ht="15" customHeight="1">
      <c r="B27" s="279"/>
      <c r="C27" s="278"/>
      <c r="D27" s="401" t="s">
        <v>1404</v>
      </c>
      <c r="E27" s="401"/>
      <c r="F27" s="401"/>
      <c r="G27" s="401"/>
      <c r="H27" s="401"/>
      <c r="I27" s="401"/>
      <c r="J27" s="401"/>
      <c r="K27" s="276"/>
    </row>
    <row r="28" spans="2:11" s="1" customFormat="1" ht="15" customHeight="1">
      <c r="B28" s="279"/>
      <c r="C28" s="280"/>
      <c r="D28" s="401" t="s">
        <v>1405</v>
      </c>
      <c r="E28" s="401"/>
      <c r="F28" s="401"/>
      <c r="G28" s="401"/>
      <c r="H28" s="401"/>
      <c r="I28" s="401"/>
      <c r="J28" s="401"/>
      <c r="K28" s="276"/>
    </row>
    <row r="29" spans="2:11" s="1" customFormat="1" ht="12.75" customHeight="1">
      <c r="B29" s="279"/>
      <c r="C29" s="280"/>
      <c r="D29" s="280"/>
      <c r="E29" s="280"/>
      <c r="F29" s="280"/>
      <c r="G29" s="280"/>
      <c r="H29" s="280"/>
      <c r="I29" s="280"/>
      <c r="J29" s="280"/>
      <c r="K29" s="276"/>
    </row>
    <row r="30" spans="2:11" s="1" customFormat="1" ht="15" customHeight="1">
      <c r="B30" s="279"/>
      <c r="C30" s="280"/>
      <c r="D30" s="401" t="s">
        <v>1406</v>
      </c>
      <c r="E30" s="401"/>
      <c r="F30" s="401"/>
      <c r="G30" s="401"/>
      <c r="H30" s="401"/>
      <c r="I30" s="401"/>
      <c r="J30" s="401"/>
      <c r="K30" s="276"/>
    </row>
    <row r="31" spans="2:11" s="1" customFormat="1" ht="15" customHeight="1">
      <c r="B31" s="279"/>
      <c r="C31" s="280"/>
      <c r="D31" s="401" t="s">
        <v>1407</v>
      </c>
      <c r="E31" s="401"/>
      <c r="F31" s="401"/>
      <c r="G31" s="401"/>
      <c r="H31" s="401"/>
      <c r="I31" s="401"/>
      <c r="J31" s="401"/>
      <c r="K31" s="276"/>
    </row>
    <row r="32" spans="2:11" s="1" customFormat="1" ht="12.75" customHeight="1">
      <c r="B32" s="279"/>
      <c r="C32" s="280"/>
      <c r="D32" s="280"/>
      <c r="E32" s="280"/>
      <c r="F32" s="280"/>
      <c r="G32" s="280"/>
      <c r="H32" s="280"/>
      <c r="I32" s="280"/>
      <c r="J32" s="280"/>
      <c r="K32" s="276"/>
    </row>
    <row r="33" spans="2:11" s="1" customFormat="1" ht="15" customHeight="1">
      <c r="B33" s="279"/>
      <c r="C33" s="280"/>
      <c r="D33" s="401" t="s">
        <v>1408</v>
      </c>
      <c r="E33" s="401"/>
      <c r="F33" s="401"/>
      <c r="G33" s="401"/>
      <c r="H33" s="401"/>
      <c r="I33" s="401"/>
      <c r="J33" s="401"/>
      <c r="K33" s="276"/>
    </row>
    <row r="34" spans="2:11" s="1" customFormat="1" ht="15" customHeight="1">
      <c r="B34" s="279"/>
      <c r="C34" s="280"/>
      <c r="D34" s="401" t="s">
        <v>1409</v>
      </c>
      <c r="E34" s="401"/>
      <c r="F34" s="401"/>
      <c r="G34" s="401"/>
      <c r="H34" s="401"/>
      <c r="I34" s="401"/>
      <c r="J34" s="401"/>
      <c r="K34" s="276"/>
    </row>
    <row r="35" spans="2:11" s="1" customFormat="1" ht="15" customHeight="1">
      <c r="B35" s="279"/>
      <c r="C35" s="280"/>
      <c r="D35" s="401" t="s">
        <v>1410</v>
      </c>
      <c r="E35" s="401"/>
      <c r="F35" s="401"/>
      <c r="G35" s="401"/>
      <c r="H35" s="401"/>
      <c r="I35" s="401"/>
      <c r="J35" s="401"/>
      <c r="K35" s="276"/>
    </row>
    <row r="36" spans="2:11" s="1" customFormat="1" ht="15" customHeight="1">
      <c r="B36" s="279"/>
      <c r="C36" s="280"/>
      <c r="D36" s="278"/>
      <c r="E36" s="281" t="s">
        <v>223</v>
      </c>
      <c r="F36" s="278"/>
      <c r="G36" s="401" t="s">
        <v>1411</v>
      </c>
      <c r="H36" s="401"/>
      <c r="I36" s="401"/>
      <c r="J36" s="401"/>
      <c r="K36" s="276"/>
    </row>
    <row r="37" spans="2:11" s="1" customFormat="1" ht="30.75" customHeight="1">
      <c r="B37" s="279"/>
      <c r="C37" s="280"/>
      <c r="D37" s="278"/>
      <c r="E37" s="281" t="s">
        <v>1412</v>
      </c>
      <c r="F37" s="278"/>
      <c r="G37" s="401" t="s">
        <v>1413</v>
      </c>
      <c r="H37" s="401"/>
      <c r="I37" s="401"/>
      <c r="J37" s="401"/>
      <c r="K37" s="276"/>
    </row>
    <row r="38" spans="2:11" s="1" customFormat="1" ht="15" customHeight="1">
      <c r="B38" s="279"/>
      <c r="C38" s="280"/>
      <c r="D38" s="278"/>
      <c r="E38" s="281" t="s">
        <v>57</v>
      </c>
      <c r="F38" s="278"/>
      <c r="G38" s="401" t="s">
        <v>1414</v>
      </c>
      <c r="H38" s="401"/>
      <c r="I38" s="401"/>
      <c r="J38" s="401"/>
      <c r="K38" s="276"/>
    </row>
    <row r="39" spans="2:11" s="1" customFormat="1" ht="15" customHeight="1">
      <c r="B39" s="279"/>
      <c r="C39" s="280"/>
      <c r="D39" s="278"/>
      <c r="E39" s="281" t="s">
        <v>58</v>
      </c>
      <c r="F39" s="278"/>
      <c r="G39" s="401" t="s">
        <v>1415</v>
      </c>
      <c r="H39" s="401"/>
      <c r="I39" s="401"/>
      <c r="J39" s="401"/>
      <c r="K39" s="276"/>
    </row>
    <row r="40" spans="2:11" s="1" customFormat="1" ht="15" customHeight="1">
      <c r="B40" s="279"/>
      <c r="C40" s="280"/>
      <c r="D40" s="278"/>
      <c r="E40" s="281" t="s">
        <v>224</v>
      </c>
      <c r="F40" s="278"/>
      <c r="G40" s="401" t="s">
        <v>1416</v>
      </c>
      <c r="H40" s="401"/>
      <c r="I40" s="401"/>
      <c r="J40" s="401"/>
      <c r="K40" s="276"/>
    </row>
    <row r="41" spans="2:11" s="1" customFormat="1" ht="15" customHeight="1">
      <c r="B41" s="279"/>
      <c r="C41" s="280"/>
      <c r="D41" s="278"/>
      <c r="E41" s="281" t="s">
        <v>225</v>
      </c>
      <c r="F41" s="278"/>
      <c r="G41" s="401" t="s">
        <v>1417</v>
      </c>
      <c r="H41" s="401"/>
      <c r="I41" s="401"/>
      <c r="J41" s="401"/>
      <c r="K41" s="276"/>
    </row>
    <row r="42" spans="2:11" s="1" customFormat="1" ht="15" customHeight="1">
      <c r="B42" s="279"/>
      <c r="C42" s="280"/>
      <c r="D42" s="278"/>
      <c r="E42" s="281" t="s">
        <v>1418</v>
      </c>
      <c r="F42" s="278"/>
      <c r="G42" s="401" t="s">
        <v>1419</v>
      </c>
      <c r="H42" s="401"/>
      <c r="I42" s="401"/>
      <c r="J42" s="401"/>
      <c r="K42" s="276"/>
    </row>
    <row r="43" spans="2:11" s="1" customFormat="1" ht="15" customHeight="1">
      <c r="B43" s="279"/>
      <c r="C43" s="280"/>
      <c r="D43" s="278"/>
      <c r="E43" s="281"/>
      <c r="F43" s="278"/>
      <c r="G43" s="401" t="s">
        <v>1420</v>
      </c>
      <c r="H43" s="401"/>
      <c r="I43" s="401"/>
      <c r="J43" s="401"/>
      <c r="K43" s="276"/>
    </row>
    <row r="44" spans="2:11" s="1" customFormat="1" ht="15" customHeight="1">
      <c r="B44" s="279"/>
      <c r="C44" s="280"/>
      <c r="D44" s="278"/>
      <c r="E44" s="281" t="s">
        <v>1421</v>
      </c>
      <c r="F44" s="278"/>
      <c r="G44" s="401" t="s">
        <v>1422</v>
      </c>
      <c r="H44" s="401"/>
      <c r="I44" s="401"/>
      <c r="J44" s="401"/>
      <c r="K44" s="276"/>
    </row>
    <row r="45" spans="2:11" s="1" customFormat="1" ht="15" customHeight="1">
      <c r="B45" s="279"/>
      <c r="C45" s="280"/>
      <c r="D45" s="278"/>
      <c r="E45" s="281" t="s">
        <v>227</v>
      </c>
      <c r="F45" s="278"/>
      <c r="G45" s="401" t="s">
        <v>1423</v>
      </c>
      <c r="H45" s="401"/>
      <c r="I45" s="401"/>
      <c r="J45" s="401"/>
      <c r="K45" s="276"/>
    </row>
    <row r="46" spans="2:11" s="1" customFormat="1" ht="12.75" customHeight="1">
      <c r="B46" s="279"/>
      <c r="C46" s="280"/>
      <c r="D46" s="278"/>
      <c r="E46" s="278"/>
      <c r="F46" s="278"/>
      <c r="G46" s="278"/>
      <c r="H46" s="278"/>
      <c r="I46" s="278"/>
      <c r="J46" s="278"/>
      <c r="K46" s="276"/>
    </row>
    <row r="47" spans="2:11" s="1" customFormat="1" ht="15" customHeight="1">
      <c r="B47" s="279"/>
      <c r="C47" s="280"/>
      <c r="D47" s="401" t="s">
        <v>1424</v>
      </c>
      <c r="E47" s="401"/>
      <c r="F47" s="401"/>
      <c r="G47" s="401"/>
      <c r="H47" s="401"/>
      <c r="I47" s="401"/>
      <c r="J47" s="401"/>
      <c r="K47" s="276"/>
    </row>
    <row r="48" spans="2:11" s="1" customFormat="1" ht="15" customHeight="1">
      <c r="B48" s="279"/>
      <c r="C48" s="280"/>
      <c r="D48" s="280"/>
      <c r="E48" s="401" t="s">
        <v>1425</v>
      </c>
      <c r="F48" s="401"/>
      <c r="G48" s="401"/>
      <c r="H48" s="401"/>
      <c r="I48" s="401"/>
      <c r="J48" s="401"/>
      <c r="K48" s="276"/>
    </row>
    <row r="49" spans="2:11" s="1" customFormat="1" ht="15" customHeight="1">
      <c r="B49" s="279"/>
      <c r="C49" s="280"/>
      <c r="D49" s="280"/>
      <c r="E49" s="401" t="s">
        <v>1426</v>
      </c>
      <c r="F49" s="401"/>
      <c r="G49" s="401"/>
      <c r="H49" s="401"/>
      <c r="I49" s="401"/>
      <c r="J49" s="401"/>
      <c r="K49" s="276"/>
    </row>
    <row r="50" spans="2:11" s="1" customFormat="1" ht="15" customHeight="1">
      <c r="B50" s="279"/>
      <c r="C50" s="280"/>
      <c r="D50" s="280"/>
      <c r="E50" s="401" t="s">
        <v>1427</v>
      </c>
      <c r="F50" s="401"/>
      <c r="G50" s="401"/>
      <c r="H50" s="401"/>
      <c r="I50" s="401"/>
      <c r="J50" s="401"/>
      <c r="K50" s="276"/>
    </row>
    <row r="51" spans="2:11" s="1" customFormat="1" ht="15" customHeight="1">
      <c r="B51" s="279"/>
      <c r="C51" s="280"/>
      <c r="D51" s="401" t="s">
        <v>1428</v>
      </c>
      <c r="E51" s="401"/>
      <c r="F51" s="401"/>
      <c r="G51" s="401"/>
      <c r="H51" s="401"/>
      <c r="I51" s="401"/>
      <c r="J51" s="401"/>
      <c r="K51" s="276"/>
    </row>
    <row r="52" spans="2:11" s="1" customFormat="1" ht="25.5" customHeight="1">
      <c r="B52" s="275"/>
      <c r="C52" s="403" t="s">
        <v>1429</v>
      </c>
      <c r="D52" s="403"/>
      <c r="E52" s="403"/>
      <c r="F52" s="403"/>
      <c r="G52" s="403"/>
      <c r="H52" s="403"/>
      <c r="I52" s="403"/>
      <c r="J52" s="403"/>
      <c r="K52" s="276"/>
    </row>
    <row r="53" spans="2:11" s="1" customFormat="1" ht="5.25" customHeight="1">
      <c r="B53" s="275"/>
      <c r="C53" s="277"/>
      <c r="D53" s="277"/>
      <c r="E53" s="277"/>
      <c r="F53" s="277"/>
      <c r="G53" s="277"/>
      <c r="H53" s="277"/>
      <c r="I53" s="277"/>
      <c r="J53" s="277"/>
      <c r="K53" s="276"/>
    </row>
    <row r="54" spans="2:11" s="1" customFormat="1" ht="15" customHeight="1">
      <c r="B54" s="275"/>
      <c r="C54" s="401" t="s">
        <v>1430</v>
      </c>
      <c r="D54" s="401"/>
      <c r="E54" s="401"/>
      <c r="F54" s="401"/>
      <c r="G54" s="401"/>
      <c r="H54" s="401"/>
      <c r="I54" s="401"/>
      <c r="J54" s="401"/>
      <c r="K54" s="276"/>
    </row>
    <row r="55" spans="2:11" s="1" customFormat="1" ht="15" customHeight="1">
      <c r="B55" s="275"/>
      <c r="C55" s="401" t="s">
        <v>1431</v>
      </c>
      <c r="D55" s="401"/>
      <c r="E55" s="401"/>
      <c r="F55" s="401"/>
      <c r="G55" s="401"/>
      <c r="H55" s="401"/>
      <c r="I55" s="401"/>
      <c r="J55" s="401"/>
      <c r="K55" s="276"/>
    </row>
    <row r="56" spans="2:11" s="1" customFormat="1" ht="12.75" customHeight="1">
      <c r="B56" s="275"/>
      <c r="C56" s="278"/>
      <c r="D56" s="278"/>
      <c r="E56" s="278"/>
      <c r="F56" s="278"/>
      <c r="G56" s="278"/>
      <c r="H56" s="278"/>
      <c r="I56" s="278"/>
      <c r="J56" s="278"/>
      <c r="K56" s="276"/>
    </row>
    <row r="57" spans="2:11" s="1" customFormat="1" ht="15" customHeight="1">
      <c r="B57" s="275"/>
      <c r="C57" s="401" t="s">
        <v>1432</v>
      </c>
      <c r="D57" s="401"/>
      <c r="E57" s="401"/>
      <c r="F57" s="401"/>
      <c r="G57" s="401"/>
      <c r="H57" s="401"/>
      <c r="I57" s="401"/>
      <c r="J57" s="401"/>
      <c r="K57" s="276"/>
    </row>
    <row r="58" spans="2:11" s="1" customFormat="1" ht="15" customHeight="1">
      <c r="B58" s="275"/>
      <c r="C58" s="280"/>
      <c r="D58" s="401" t="s">
        <v>1433</v>
      </c>
      <c r="E58" s="401"/>
      <c r="F58" s="401"/>
      <c r="G58" s="401"/>
      <c r="H58" s="401"/>
      <c r="I58" s="401"/>
      <c r="J58" s="401"/>
      <c r="K58" s="276"/>
    </row>
    <row r="59" spans="2:11" s="1" customFormat="1" ht="15" customHeight="1">
      <c r="B59" s="275"/>
      <c r="C59" s="280"/>
      <c r="D59" s="401" t="s">
        <v>1434</v>
      </c>
      <c r="E59" s="401"/>
      <c r="F59" s="401"/>
      <c r="G59" s="401"/>
      <c r="H59" s="401"/>
      <c r="I59" s="401"/>
      <c r="J59" s="401"/>
      <c r="K59" s="276"/>
    </row>
    <row r="60" spans="2:11" s="1" customFormat="1" ht="15" customHeight="1">
      <c r="B60" s="275"/>
      <c r="C60" s="280"/>
      <c r="D60" s="401" t="s">
        <v>1435</v>
      </c>
      <c r="E60" s="401"/>
      <c r="F60" s="401"/>
      <c r="G60" s="401"/>
      <c r="H60" s="401"/>
      <c r="I60" s="401"/>
      <c r="J60" s="401"/>
      <c r="K60" s="276"/>
    </row>
    <row r="61" spans="2:11" s="1" customFormat="1" ht="15" customHeight="1">
      <c r="B61" s="275"/>
      <c r="C61" s="280"/>
      <c r="D61" s="401" t="s">
        <v>1436</v>
      </c>
      <c r="E61" s="401"/>
      <c r="F61" s="401"/>
      <c r="G61" s="401"/>
      <c r="H61" s="401"/>
      <c r="I61" s="401"/>
      <c r="J61" s="401"/>
      <c r="K61" s="276"/>
    </row>
    <row r="62" spans="2:11" s="1" customFormat="1" ht="15" customHeight="1">
      <c r="B62" s="275"/>
      <c r="C62" s="280"/>
      <c r="D62" s="405" t="s">
        <v>1437</v>
      </c>
      <c r="E62" s="405"/>
      <c r="F62" s="405"/>
      <c r="G62" s="405"/>
      <c r="H62" s="405"/>
      <c r="I62" s="405"/>
      <c r="J62" s="405"/>
      <c r="K62" s="276"/>
    </row>
    <row r="63" spans="2:11" s="1" customFormat="1" ht="15" customHeight="1">
      <c r="B63" s="275"/>
      <c r="C63" s="280"/>
      <c r="D63" s="401" t="s">
        <v>1438</v>
      </c>
      <c r="E63" s="401"/>
      <c r="F63" s="401"/>
      <c r="G63" s="401"/>
      <c r="H63" s="401"/>
      <c r="I63" s="401"/>
      <c r="J63" s="401"/>
      <c r="K63" s="276"/>
    </row>
    <row r="64" spans="2:11" s="1" customFormat="1" ht="12.75" customHeight="1">
      <c r="B64" s="275"/>
      <c r="C64" s="280"/>
      <c r="D64" s="280"/>
      <c r="E64" s="283"/>
      <c r="F64" s="280"/>
      <c r="G64" s="280"/>
      <c r="H64" s="280"/>
      <c r="I64" s="280"/>
      <c r="J64" s="280"/>
      <c r="K64" s="276"/>
    </row>
    <row r="65" spans="2:11" s="1" customFormat="1" ht="15" customHeight="1">
      <c r="B65" s="275"/>
      <c r="C65" s="280"/>
      <c r="D65" s="401" t="s">
        <v>1439</v>
      </c>
      <c r="E65" s="401"/>
      <c r="F65" s="401"/>
      <c r="G65" s="401"/>
      <c r="H65" s="401"/>
      <c r="I65" s="401"/>
      <c r="J65" s="401"/>
      <c r="K65" s="276"/>
    </row>
    <row r="66" spans="2:11" s="1" customFormat="1" ht="15" customHeight="1">
      <c r="B66" s="275"/>
      <c r="C66" s="280"/>
      <c r="D66" s="405" t="s">
        <v>1440</v>
      </c>
      <c r="E66" s="405"/>
      <c r="F66" s="405"/>
      <c r="G66" s="405"/>
      <c r="H66" s="405"/>
      <c r="I66" s="405"/>
      <c r="J66" s="405"/>
      <c r="K66" s="276"/>
    </row>
    <row r="67" spans="2:11" s="1" customFormat="1" ht="15" customHeight="1">
      <c r="B67" s="275"/>
      <c r="C67" s="280"/>
      <c r="D67" s="401" t="s">
        <v>1441</v>
      </c>
      <c r="E67" s="401"/>
      <c r="F67" s="401"/>
      <c r="G67" s="401"/>
      <c r="H67" s="401"/>
      <c r="I67" s="401"/>
      <c r="J67" s="401"/>
      <c r="K67" s="276"/>
    </row>
    <row r="68" spans="2:11" s="1" customFormat="1" ht="15" customHeight="1">
      <c r="B68" s="275"/>
      <c r="C68" s="280"/>
      <c r="D68" s="401" t="s">
        <v>1442</v>
      </c>
      <c r="E68" s="401"/>
      <c r="F68" s="401"/>
      <c r="G68" s="401"/>
      <c r="H68" s="401"/>
      <c r="I68" s="401"/>
      <c r="J68" s="401"/>
      <c r="K68" s="276"/>
    </row>
    <row r="69" spans="2:11" s="1" customFormat="1" ht="15" customHeight="1">
      <c r="B69" s="275"/>
      <c r="C69" s="280"/>
      <c r="D69" s="401" t="s">
        <v>1443</v>
      </c>
      <c r="E69" s="401"/>
      <c r="F69" s="401"/>
      <c r="G69" s="401"/>
      <c r="H69" s="401"/>
      <c r="I69" s="401"/>
      <c r="J69" s="401"/>
      <c r="K69" s="276"/>
    </row>
    <row r="70" spans="2:11" s="1" customFormat="1" ht="15" customHeight="1">
      <c r="B70" s="275"/>
      <c r="C70" s="280"/>
      <c r="D70" s="401" t="s">
        <v>1444</v>
      </c>
      <c r="E70" s="401"/>
      <c r="F70" s="401"/>
      <c r="G70" s="401"/>
      <c r="H70" s="401"/>
      <c r="I70" s="401"/>
      <c r="J70" s="401"/>
      <c r="K70" s="276"/>
    </row>
    <row r="71" spans="2:11" s="1" customFormat="1" ht="12.75" customHeight="1">
      <c r="B71" s="284"/>
      <c r="C71" s="285"/>
      <c r="D71" s="285"/>
      <c r="E71" s="285"/>
      <c r="F71" s="285"/>
      <c r="G71" s="285"/>
      <c r="H71" s="285"/>
      <c r="I71" s="285"/>
      <c r="J71" s="285"/>
      <c r="K71" s="286"/>
    </row>
    <row r="72" spans="2:11" s="1" customFormat="1" ht="18.75" customHeight="1">
      <c r="B72" s="287"/>
      <c r="C72" s="287"/>
      <c r="D72" s="287"/>
      <c r="E72" s="287"/>
      <c r="F72" s="287"/>
      <c r="G72" s="287"/>
      <c r="H72" s="287"/>
      <c r="I72" s="287"/>
      <c r="J72" s="287"/>
      <c r="K72" s="288"/>
    </row>
    <row r="73" spans="2:11" s="1" customFormat="1" ht="18.75" customHeight="1">
      <c r="B73" s="288"/>
      <c r="C73" s="288"/>
      <c r="D73" s="288"/>
      <c r="E73" s="288"/>
      <c r="F73" s="288"/>
      <c r="G73" s="288"/>
      <c r="H73" s="288"/>
      <c r="I73" s="288"/>
      <c r="J73" s="288"/>
      <c r="K73" s="288"/>
    </row>
    <row r="74" spans="2:11" s="1" customFormat="1" ht="7.5" customHeight="1">
      <c r="B74" s="289"/>
      <c r="C74" s="290"/>
      <c r="D74" s="290"/>
      <c r="E74" s="290"/>
      <c r="F74" s="290"/>
      <c r="G74" s="290"/>
      <c r="H74" s="290"/>
      <c r="I74" s="290"/>
      <c r="J74" s="290"/>
      <c r="K74" s="291"/>
    </row>
    <row r="75" spans="2:11" s="1" customFormat="1" ht="45" customHeight="1">
      <c r="B75" s="292"/>
      <c r="C75" s="404" t="s">
        <v>1445</v>
      </c>
      <c r="D75" s="404"/>
      <c r="E75" s="404"/>
      <c r="F75" s="404"/>
      <c r="G75" s="404"/>
      <c r="H75" s="404"/>
      <c r="I75" s="404"/>
      <c r="J75" s="404"/>
      <c r="K75" s="293"/>
    </row>
    <row r="76" spans="2:11" s="1" customFormat="1" ht="17.25" customHeight="1">
      <c r="B76" s="292"/>
      <c r="C76" s="294" t="s">
        <v>1446</v>
      </c>
      <c r="D76" s="294"/>
      <c r="E76" s="294"/>
      <c r="F76" s="294" t="s">
        <v>1447</v>
      </c>
      <c r="G76" s="295"/>
      <c r="H76" s="294" t="s">
        <v>58</v>
      </c>
      <c r="I76" s="294" t="s">
        <v>61</v>
      </c>
      <c r="J76" s="294" t="s">
        <v>1448</v>
      </c>
      <c r="K76" s="293"/>
    </row>
    <row r="77" spans="2:11" s="1" customFormat="1" ht="17.25" customHeight="1">
      <c r="B77" s="292"/>
      <c r="C77" s="296" t="s">
        <v>1449</v>
      </c>
      <c r="D77" s="296"/>
      <c r="E77" s="296"/>
      <c r="F77" s="297" t="s">
        <v>1450</v>
      </c>
      <c r="G77" s="298"/>
      <c r="H77" s="296"/>
      <c r="I77" s="296"/>
      <c r="J77" s="296" t="s">
        <v>1451</v>
      </c>
      <c r="K77" s="293"/>
    </row>
    <row r="78" spans="2:11" s="1" customFormat="1" ht="5.25" customHeight="1">
      <c r="B78" s="292"/>
      <c r="C78" s="299"/>
      <c r="D78" s="299"/>
      <c r="E78" s="299"/>
      <c r="F78" s="299"/>
      <c r="G78" s="300"/>
      <c r="H78" s="299"/>
      <c r="I78" s="299"/>
      <c r="J78" s="299"/>
      <c r="K78" s="293"/>
    </row>
    <row r="79" spans="2:11" s="1" customFormat="1" ht="15" customHeight="1">
      <c r="B79" s="292"/>
      <c r="C79" s="281" t="s">
        <v>57</v>
      </c>
      <c r="D79" s="301"/>
      <c r="E79" s="301"/>
      <c r="F79" s="302" t="s">
        <v>1452</v>
      </c>
      <c r="G79" s="303"/>
      <c r="H79" s="281" t="s">
        <v>1453</v>
      </c>
      <c r="I79" s="281" t="s">
        <v>1454</v>
      </c>
      <c r="J79" s="281">
        <v>20</v>
      </c>
      <c r="K79" s="293"/>
    </row>
    <row r="80" spans="2:11" s="1" customFormat="1" ht="15" customHeight="1">
      <c r="B80" s="292"/>
      <c r="C80" s="281" t="s">
        <v>1455</v>
      </c>
      <c r="D80" s="281"/>
      <c r="E80" s="281"/>
      <c r="F80" s="302" t="s">
        <v>1452</v>
      </c>
      <c r="G80" s="303"/>
      <c r="H80" s="281" t="s">
        <v>1456</v>
      </c>
      <c r="I80" s="281" t="s">
        <v>1454</v>
      </c>
      <c r="J80" s="281">
        <v>120</v>
      </c>
      <c r="K80" s="293"/>
    </row>
    <row r="81" spans="2:11" s="1" customFormat="1" ht="15" customHeight="1">
      <c r="B81" s="304"/>
      <c r="C81" s="281" t="s">
        <v>1457</v>
      </c>
      <c r="D81" s="281"/>
      <c r="E81" s="281"/>
      <c r="F81" s="302" t="s">
        <v>1458</v>
      </c>
      <c r="G81" s="303"/>
      <c r="H81" s="281" t="s">
        <v>1459</v>
      </c>
      <c r="I81" s="281" t="s">
        <v>1454</v>
      </c>
      <c r="J81" s="281">
        <v>50</v>
      </c>
      <c r="K81" s="293"/>
    </row>
    <row r="82" spans="2:11" s="1" customFormat="1" ht="15" customHeight="1">
      <c r="B82" s="304"/>
      <c r="C82" s="281" t="s">
        <v>1460</v>
      </c>
      <c r="D82" s="281"/>
      <c r="E82" s="281"/>
      <c r="F82" s="302" t="s">
        <v>1452</v>
      </c>
      <c r="G82" s="303"/>
      <c r="H82" s="281" t="s">
        <v>1461</v>
      </c>
      <c r="I82" s="281" t="s">
        <v>1462</v>
      </c>
      <c r="J82" s="281"/>
      <c r="K82" s="293"/>
    </row>
    <row r="83" spans="2:11" s="1" customFormat="1" ht="15" customHeight="1">
      <c r="B83" s="304"/>
      <c r="C83" s="305" t="s">
        <v>1463</v>
      </c>
      <c r="D83" s="305"/>
      <c r="E83" s="305"/>
      <c r="F83" s="306" t="s">
        <v>1458</v>
      </c>
      <c r="G83" s="305"/>
      <c r="H83" s="305" t="s">
        <v>1464</v>
      </c>
      <c r="I83" s="305" t="s">
        <v>1454</v>
      </c>
      <c r="J83" s="305">
        <v>15</v>
      </c>
      <c r="K83" s="293"/>
    </row>
    <row r="84" spans="2:11" s="1" customFormat="1" ht="15" customHeight="1">
      <c r="B84" s="304"/>
      <c r="C84" s="305" t="s">
        <v>1465</v>
      </c>
      <c r="D84" s="305"/>
      <c r="E84" s="305"/>
      <c r="F84" s="306" t="s">
        <v>1458</v>
      </c>
      <c r="G84" s="305"/>
      <c r="H84" s="305" t="s">
        <v>1466</v>
      </c>
      <c r="I84" s="305" t="s">
        <v>1454</v>
      </c>
      <c r="J84" s="305">
        <v>15</v>
      </c>
      <c r="K84" s="293"/>
    </row>
    <row r="85" spans="2:11" s="1" customFormat="1" ht="15" customHeight="1">
      <c r="B85" s="304"/>
      <c r="C85" s="305" t="s">
        <v>1467</v>
      </c>
      <c r="D85" s="305"/>
      <c r="E85" s="305"/>
      <c r="F85" s="306" t="s">
        <v>1458</v>
      </c>
      <c r="G85" s="305"/>
      <c r="H85" s="305" t="s">
        <v>1468</v>
      </c>
      <c r="I85" s="305" t="s">
        <v>1454</v>
      </c>
      <c r="J85" s="305">
        <v>20</v>
      </c>
      <c r="K85" s="293"/>
    </row>
    <row r="86" spans="2:11" s="1" customFormat="1" ht="15" customHeight="1">
      <c r="B86" s="304"/>
      <c r="C86" s="305" t="s">
        <v>1469</v>
      </c>
      <c r="D86" s="305"/>
      <c r="E86" s="305"/>
      <c r="F86" s="306" t="s">
        <v>1458</v>
      </c>
      <c r="G86" s="305"/>
      <c r="H86" s="305" t="s">
        <v>1470</v>
      </c>
      <c r="I86" s="305" t="s">
        <v>1454</v>
      </c>
      <c r="J86" s="305">
        <v>20</v>
      </c>
      <c r="K86" s="293"/>
    </row>
    <row r="87" spans="2:11" s="1" customFormat="1" ht="15" customHeight="1">
      <c r="B87" s="304"/>
      <c r="C87" s="281" t="s">
        <v>1471</v>
      </c>
      <c r="D87" s="281"/>
      <c r="E87" s="281"/>
      <c r="F87" s="302" t="s">
        <v>1458</v>
      </c>
      <c r="G87" s="303"/>
      <c r="H87" s="281" t="s">
        <v>1472</v>
      </c>
      <c r="I87" s="281" t="s">
        <v>1454</v>
      </c>
      <c r="J87" s="281">
        <v>50</v>
      </c>
      <c r="K87" s="293"/>
    </row>
    <row r="88" spans="2:11" s="1" customFormat="1" ht="15" customHeight="1">
      <c r="B88" s="304"/>
      <c r="C88" s="281" t="s">
        <v>1473</v>
      </c>
      <c r="D88" s="281"/>
      <c r="E88" s="281"/>
      <c r="F88" s="302" t="s">
        <v>1458</v>
      </c>
      <c r="G88" s="303"/>
      <c r="H88" s="281" t="s">
        <v>1474</v>
      </c>
      <c r="I88" s="281" t="s">
        <v>1454</v>
      </c>
      <c r="J88" s="281">
        <v>20</v>
      </c>
      <c r="K88" s="293"/>
    </row>
    <row r="89" spans="2:11" s="1" customFormat="1" ht="15" customHeight="1">
      <c r="B89" s="304"/>
      <c r="C89" s="281" t="s">
        <v>1475</v>
      </c>
      <c r="D89" s="281"/>
      <c r="E89" s="281"/>
      <c r="F89" s="302" t="s">
        <v>1458</v>
      </c>
      <c r="G89" s="303"/>
      <c r="H89" s="281" t="s">
        <v>1476</v>
      </c>
      <c r="I89" s="281" t="s">
        <v>1454</v>
      </c>
      <c r="J89" s="281">
        <v>20</v>
      </c>
      <c r="K89" s="293"/>
    </row>
    <row r="90" spans="2:11" s="1" customFormat="1" ht="15" customHeight="1">
      <c r="B90" s="304"/>
      <c r="C90" s="281" t="s">
        <v>1477</v>
      </c>
      <c r="D90" s="281"/>
      <c r="E90" s="281"/>
      <c r="F90" s="302" t="s">
        <v>1458</v>
      </c>
      <c r="G90" s="303"/>
      <c r="H90" s="281" t="s">
        <v>1478</v>
      </c>
      <c r="I90" s="281" t="s">
        <v>1454</v>
      </c>
      <c r="J90" s="281">
        <v>50</v>
      </c>
      <c r="K90" s="293"/>
    </row>
    <row r="91" spans="2:11" s="1" customFormat="1" ht="15" customHeight="1">
      <c r="B91" s="304"/>
      <c r="C91" s="281" t="s">
        <v>1479</v>
      </c>
      <c r="D91" s="281"/>
      <c r="E91" s="281"/>
      <c r="F91" s="302" t="s">
        <v>1458</v>
      </c>
      <c r="G91" s="303"/>
      <c r="H91" s="281" t="s">
        <v>1479</v>
      </c>
      <c r="I91" s="281" t="s">
        <v>1454</v>
      </c>
      <c r="J91" s="281">
        <v>50</v>
      </c>
      <c r="K91" s="293"/>
    </row>
    <row r="92" spans="2:11" s="1" customFormat="1" ht="15" customHeight="1">
      <c r="B92" s="304"/>
      <c r="C92" s="281" t="s">
        <v>1480</v>
      </c>
      <c r="D92" s="281"/>
      <c r="E92" s="281"/>
      <c r="F92" s="302" t="s">
        <v>1458</v>
      </c>
      <c r="G92" s="303"/>
      <c r="H92" s="281" t="s">
        <v>1481</v>
      </c>
      <c r="I92" s="281" t="s">
        <v>1454</v>
      </c>
      <c r="J92" s="281">
        <v>255</v>
      </c>
      <c r="K92" s="293"/>
    </row>
    <row r="93" spans="2:11" s="1" customFormat="1" ht="15" customHeight="1">
      <c r="B93" s="304"/>
      <c r="C93" s="281" t="s">
        <v>1482</v>
      </c>
      <c r="D93" s="281"/>
      <c r="E93" s="281"/>
      <c r="F93" s="302" t="s">
        <v>1452</v>
      </c>
      <c r="G93" s="303"/>
      <c r="H93" s="281" t="s">
        <v>1483</v>
      </c>
      <c r="I93" s="281" t="s">
        <v>1484</v>
      </c>
      <c r="J93" s="281"/>
      <c r="K93" s="293"/>
    </row>
    <row r="94" spans="2:11" s="1" customFormat="1" ht="15" customHeight="1">
      <c r="B94" s="304"/>
      <c r="C94" s="281" t="s">
        <v>1485</v>
      </c>
      <c r="D94" s="281"/>
      <c r="E94" s="281"/>
      <c r="F94" s="302" t="s">
        <v>1452</v>
      </c>
      <c r="G94" s="303"/>
      <c r="H94" s="281" t="s">
        <v>1486</v>
      </c>
      <c r="I94" s="281" t="s">
        <v>1487</v>
      </c>
      <c r="J94" s="281"/>
      <c r="K94" s="293"/>
    </row>
    <row r="95" spans="2:11" s="1" customFormat="1" ht="15" customHeight="1">
      <c r="B95" s="304"/>
      <c r="C95" s="281" t="s">
        <v>1488</v>
      </c>
      <c r="D95" s="281"/>
      <c r="E95" s="281"/>
      <c r="F95" s="302" t="s">
        <v>1452</v>
      </c>
      <c r="G95" s="303"/>
      <c r="H95" s="281" t="s">
        <v>1488</v>
      </c>
      <c r="I95" s="281" t="s">
        <v>1487</v>
      </c>
      <c r="J95" s="281"/>
      <c r="K95" s="293"/>
    </row>
    <row r="96" spans="2:11" s="1" customFormat="1" ht="15" customHeight="1">
      <c r="B96" s="304"/>
      <c r="C96" s="281" t="s">
        <v>42</v>
      </c>
      <c r="D96" s="281"/>
      <c r="E96" s="281"/>
      <c r="F96" s="302" t="s">
        <v>1452</v>
      </c>
      <c r="G96" s="303"/>
      <c r="H96" s="281" t="s">
        <v>1489</v>
      </c>
      <c r="I96" s="281" t="s">
        <v>1487</v>
      </c>
      <c r="J96" s="281"/>
      <c r="K96" s="293"/>
    </row>
    <row r="97" spans="2:11" s="1" customFormat="1" ht="15" customHeight="1">
      <c r="B97" s="304"/>
      <c r="C97" s="281" t="s">
        <v>52</v>
      </c>
      <c r="D97" s="281"/>
      <c r="E97" s="281"/>
      <c r="F97" s="302" t="s">
        <v>1452</v>
      </c>
      <c r="G97" s="303"/>
      <c r="H97" s="281" t="s">
        <v>1490</v>
      </c>
      <c r="I97" s="281" t="s">
        <v>1487</v>
      </c>
      <c r="J97" s="281"/>
      <c r="K97" s="293"/>
    </row>
    <row r="98" spans="2:11" s="1" customFormat="1" ht="15" customHeight="1">
      <c r="B98" s="307"/>
      <c r="C98" s="308"/>
      <c r="D98" s="308"/>
      <c r="E98" s="308"/>
      <c r="F98" s="308"/>
      <c r="G98" s="308"/>
      <c r="H98" s="308"/>
      <c r="I98" s="308"/>
      <c r="J98" s="308"/>
      <c r="K98" s="309"/>
    </row>
    <row r="99" spans="2:11" s="1" customFormat="1" ht="18.75" customHeight="1">
      <c r="B99" s="310"/>
      <c r="C99" s="311"/>
      <c r="D99" s="311"/>
      <c r="E99" s="311"/>
      <c r="F99" s="311"/>
      <c r="G99" s="311"/>
      <c r="H99" s="311"/>
      <c r="I99" s="311"/>
      <c r="J99" s="311"/>
      <c r="K99" s="310"/>
    </row>
    <row r="100" spans="2:11" s="1" customFormat="1" ht="18.75" customHeight="1">
      <c r="B100" s="288"/>
      <c r="C100" s="288"/>
      <c r="D100" s="288"/>
      <c r="E100" s="288"/>
      <c r="F100" s="288"/>
      <c r="G100" s="288"/>
      <c r="H100" s="288"/>
      <c r="I100" s="288"/>
      <c r="J100" s="288"/>
      <c r="K100" s="288"/>
    </row>
    <row r="101" spans="2:11" s="1" customFormat="1" ht="7.5" customHeight="1">
      <c r="B101" s="289"/>
      <c r="C101" s="290"/>
      <c r="D101" s="290"/>
      <c r="E101" s="290"/>
      <c r="F101" s="290"/>
      <c r="G101" s="290"/>
      <c r="H101" s="290"/>
      <c r="I101" s="290"/>
      <c r="J101" s="290"/>
      <c r="K101" s="291"/>
    </row>
    <row r="102" spans="2:11" s="1" customFormat="1" ht="45" customHeight="1">
      <c r="B102" s="292"/>
      <c r="C102" s="404" t="s">
        <v>1491</v>
      </c>
      <c r="D102" s="404"/>
      <c r="E102" s="404"/>
      <c r="F102" s="404"/>
      <c r="G102" s="404"/>
      <c r="H102" s="404"/>
      <c r="I102" s="404"/>
      <c r="J102" s="404"/>
      <c r="K102" s="293"/>
    </row>
    <row r="103" spans="2:11" s="1" customFormat="1" ht="17.25" customHeight="1">
      <c r="B103" s="292"/>
      <c r="C103" s="294" t="s">
        <v>1446</v>
      </c>
      <c r="D103" s="294"/>
      <c r="E103" s="294"/>
      <c r="F103" s="294" t="s">
        <v>1447</v>
      </c>
      <c r="G103" s="295"/>
      <c r="H103" s="294" t="s">
        <v>58</v>
      </c>
      <c r="I103" s="294" t="s">
        <v>61</v>
      </c>
      <c r="J103" s="294" t="s">
        <v>1448</v>
      </c>
      <c r="K103" s="293"/>
    </row>
    <row r="104" spans="2:11" s="1" customFormat="1" ht="17.25" customHeight="1">
      <c r="B104" s="292"/>
      <c r="C104" s="296" t="s">
        <v>1449</v>
      </c>
      <c r="D104" s="296"/>
      <c r="E104" s="296"/>
      <c r="F104" s="297" t="s">
        <v>1450</v>
      </c>
      <c r="G104" s="298"/>
      <c r="H104" s="296"/>
      <c r="I104" s="296"/>
      <c r="J104" s="296" t="s">
        <v>1451</v>
      </c>
      <c r="K104" s="293"/>
    </row>
    <row r="105" spans="2:11" s="1" customFormat="1" ht="5.25" customHeight="1">
      <c r="B105" s="292"/>
      <c r="C105" s="294"/>
      <c r="D105" s="294"/>
      <c r="E105" s="294"/>
      <c r="F105" s="294"/>
      <c r="G105" s="312"/>
      <c r="H105" s="294"/>
      <c r="I105" s="294"/>
      <c r="J105" s="294"/>
      <c r="K105" s="293"/>
    </row>
    <row r="106" spans="2:11" s="1" customFormat="1" ht="15" customHeight="1">
      <c r="B106" s="292"/>
      <c r="C106" s="281" t="s">
        <v>57</v>
      </c>
      <c r="D106" s="301"/>
      <c r="E106" s="301"/>
      <c r="F106" s="302" t="s">
        <v>1452</v>
      </c>
      <c r="G106" s="281"/>
      <c r="H106" s="281" t="s">
        <v>1492</v>
      </c>
      <c r="I106" s="281" t="s">
        <v>1454</v>
      </c>
      <c r="J106" s="281">
        <v>20</v>
      </c>
      <c r="K106" s="293"/>
    </row>
    <row r="107" spans="2:11" s="1" customFormat="1" ht="15" customHeight="1">
      <c r="B107" s="292"/>
      <c r="C107" s="281" t="s">
        <v>1455</v>
      </c>
      <c r="D107" s="281"/>
      <c r="E107" s="281"/>
      <c r="F107" s="302" t="s">
        <v>1452</v>
      </c>
      <c r="G107" s="281"/>
      <c r="H107" s="281" t="s">
        <v>1492</v>
      </c>
      <c r="I107" s="281" t="s">
        <v>1454</v>
      </c>
      <c r="J107" s="281">
        <v>120</v>
      </c>
      <c r="K107" s="293"/>
    </row>
    <row r="108" spans="2:11" s="1" customFormat="1" ht="15" customHeight="1">
      <c r="B108" s="304"/>
      <c r="C108" s="281" t="s">
        <v>1457</v>
      </c>
      <c r="D108" s="281"/>
      <c r="E108" s="281"/>
      <c r="F108" s="302" t="s">
        <v>1458</v>
      </c>
      <c r="G108" s="281"/>
      <c r="H108" s="281" t="s">
        <v>1492</v>
      </c>
      <c r="I108" s="281" t="s">
        <v>1454</v>
      </c>
      <c r="J108" s="281">
        <v>50</v>
      </c>
      <c r="K108" s="293"/>
    </row>
    <row r="109" spans="2:11" s="1" customFormat="1" ht="15" customHeight="1">
      <c r="B109" s="304"/>
      <c r="C109" s="281" t="s">
        <v>1460</v>
      </c>
      <c r="D109" s="281"/>
      <c r="E109" s="281"/>
      <c r="F109" s="302" t="s">
        <v>1452</v>
      </c>
      <c r="G109" s="281"/>
      <c r="H109" s="281" t="s">
        <v>1492</v>
      </c>
      <c r="I109" s="281" t="s">
        <v>1462</v>
      </c>
      <c r="J109" s="281"/>
      <c r="K109" s="293"/>
    </row>
    <row r="110" spans="2:11" s="1" customFormat="1" ht="15" customHeight="1">
      <c r="B110" s="304"/>
      <c r="C110" s="281" t="s">
        <v>1471</v>
      </c>
      <c r="D110" s="281"/>
      <c r="E110" s="281"/>
      <c r="F110" s="302" t="s">
        <v>1458</v>
      </c>
      <c r="G110" s="281"/>
      <c r="H110" s="281" t="s">
        <v>1492</v>
      </c>
      <c r="I110" s="281" t="s">
        <v>1454</v>
      </c>
      <c r="J110" s="281">
        <v>50</v>
      </c>
      <c r="K110" s="293"/>
    </row>
    <row r="111" spans="2:11" s="1" customFormat="1" ht="15" customHeight="1">
      <c r="B111" s="304"/>
      <c r="C111" s="281" t="s">
        <v>1479</v>
      </c>
      <c r="D111" s="281"/>
      <c r="E111" s="281"/>
      <c r="F111" s="302" t="s">
        <v>1458</v>
      </c>
      <c r="G111" s="281"/>
      <c r="H111" s="281" t="s">
        <v>1492</v>
      </c>
      <c r="I111" s="281" t="s">
        <v>1454</v>
      </c>
      <c r="J111" s="281">
        <v>50</v>
      </c>
      <c r="K111" s="293"/>
    </row>
    <row r="112" spans="2:11" s="1" customFormat="1" ht="15" customHeight="1">
      <c r="B112" s="304"/>
      <c r="C112" s="281" t="s">
        <v>1477</v>
      </c>
      <c r="D112" s="281"/>
      <c r="E112" s="281"/>
      <c r="F112" s="302" t="s">
        <v>1458</v>
      </c>
      <c r="G112" s="281"/>
      <c r="H112" s="281" t="s">
        <v>1492</v>
      </c>
      <c r="I112" s="281" t="s">
        <v>1454</v>
      </c>
      <c r="J112" s="281">
        <v>50</v>
      </c>
      <c r="K112" s="293"/>
    </row>
    <row r="113" spans="2:11" s="1" customFormat="1" ht="15" customHeight="1">
      <c r="B113" s="304"/>
      <c r="C113" s="281" t="s">
        <v>57</v>
      </c>
      <c r="D113" s="281"/>
      <c r="E113" s="281"/>
      <c r="F113" s="302" t="s">
        <v>1452</v>
      </c>
      <c r="G113" s="281"/>
      <c r="H113" s="281" t="s">
        <v>1493</v>
      </c>
      <c r="I113" s="281" t="s">
        <v>1454</v>
      </c>
      <c r="J113" s="281">
        <v>20</v>
      </c>
      <c r="K113" s="293"/>
    </row>
    <row r="114" spans="2:11" s="1" customFormat="1" ht="15" customHeight="1">
      <c r="B114" s="304"/>
      <c r="C114" s="281" t="s">
        <v>1494</v>
      </c>
      <c r="D114" s="281"/>
      <c r="E114" s="281"/>
      <c r="F114" s="302" t="s">
        <v>1452</v>
      </c>
      <c r="G114" s="281"/>
      <c r="H114" s="281" t="s">
        <v>1495</v>
      </c>
      <c r="I114" s="281" t="s">
        <v>1454</v>
      </c>
      <c r="J114" s="281">
        <v>120</v>
      </c>
      <c r="K114" s="293"/>
    </row>
    <row r="115" spans="2:11" s="1" customFormat="1" ht="15" customHeight="1">
      <c r="B115" s="304"/>
      <c r="C115" s="281" t="s">
        <v>42</v>
      </c>
      <c r="D115" s="281"/>
      <c r="E115" s="281"/>
      <c r="F115" s="302" t="s">
        <v>1452</v>
      </c>
      <c r="G115" s="281"/>
      <c r="H115" s="281" t="s">
        <v>1496</v>
      </c>
      <c r="I115" s="281" t="s">
        <v>1487</v>
      </c>
      <c r="J115" s="281"/>
      <c r="K115" s="293"/>
    </row>
    <row r="116" spans="2:11" s="1" customFormat="1" ht="15" customHeight="1">
      <c r="B116" s="304"/>
      <c r="C116" s="281" t="s">
        <v>52</v>
      </c>
      <c r="D116" s="281"/>
      <c r="E116" s="281"/>
      <c r="F116" s="302" t="s">
        <v>1452</v>
      </c>
      <c r="G116" s="281"/>
      <c r="H116" s="281" t="s">
        <v>1497</v>
      </c>
      <c r="I116" s="281" t="s">
        <v>1487</v>
      </c>
      <c r="J116" s="281"/>
      <c r="K116" s="293"/>
    </row>
    <row r="117" spans="2:11" s="1" customFormat="1" ht="15" customHeight="1">
      <c r="B117" s="304"/>
      <c r="C117" s="281" t="s">
        <v>61</v>
      </c>
      <c r="D117" s="281"/>
      <c r="E117" s="281"/>
      <c r="F117" s="302" t="s">
        <v>1452</v>
      </c>
      <c r="G117" s="281"/>
      <c r="H117" s="281" t="s">
        <v>1498</v>
      </c>
      <c r="I117" s="281" t="s">
        <v>1499</v>
      </c>
      <c r="J117" s="281"/>
      <c r="K117" s="293"/>
    </row>
    <row r="118" spans="2:11" s="1" customFormat="1" ht="15" customHeight="1">
      <c r="B118" s="307"/>
      <c r="C118" s="313"/>
      <c r="D118" s="313"/>
      <c r="E118" s="313"/>
      <c r="F118" s="313"/>
      <c r="G118" s="313"/>
      <c r="H118" s="313"/>
      <c r="I118" s="313"/>
      <c r="J118" s="313"/>
      <c r="K118" s="309"/>
    </row>
    <row r="119" spans="2:11" s="1" customFormat="1" ht="18.75" customHeight="1">
      <c r="B119" s="314"/>
      <c r="C119" s="315"/>
      <c r="D119" s="315"/>
      <c r="E119" s="315"/>
      <c r="F119" s="316"/>
      <c r="G119" s="315"/>
      <c r="H119" s="315"/>
      <c r="I119" s="315"/>
      <c r="J119" s="315"/>
      <c r="K119" s="314"/>
    </row>
    <row r="120" spans="2:11" s="1" customFormat="1" ht="18.75" customHeight="1">
      <c r="B120" s="288"/>
      <c r="C120" s="288"/>
      <c r="D120" s="288"/>
      <c r="E120" s="288"/>
      <c r="F120" s="288"/>
      <c r="G120" s="288"/>
      <c r="H120" s="288"/>
      <c r="I120" s="288"/>
      <c r="J120" s="288"/>
      <c r="K120" s="288"/>
    </row>
    <row r="121" spans="2:11" s="1" customFormat="1" ht="7.5" customHeight="1">
      <c r="B121" s="317"/>
      <c r="C121" s="318"/>
      <c r="D121" s="318"/>
      <c r="E121" s="318"/>
      <c r="F121" s="318"/>
      <c r="G121" s="318"/>
      <c r="H121" s="318"/>
      <c r="I121" s="318"/>
      <c r="J121" s="318"/>
      <c r="K121" s="319"/>
    </row>
    <row r="122" spans="2:11" s="1" customFormat="1" ht="45" customHeight="1">
      <c r="B122" s="320"/>
      <c r="C122" s="402" t="s">
        <v>1500</v>
      </c>
      <c r="D122" s="402"/>
      <c r="E122" s="402"/>
      <c r="F122" s="402"/>
      <c r="G122" s="402"/>
      <c r="H122" s="402"/>
      <c r="I122" s="402"/>
      <c r="J122" s="402"/>
      <c r="K122" s="321"/>
    </row>
    <row r="123" spans="2:11" s="1" customFormat="1" ht="17.25" customHeight="1">
      <c r="B123" s="322"/>
      <c r="C123" s="294" t="s">
        <v>1446</v>
      </c>
      <c r="D123" s="294"/>
      <c r="E123" s="294"/>
      <c r="F123" s="294" t="s">
        <v>1447</v>
      </c>
      <c r="G123" s="295"/>
      <c r="H123" s="294" t="s">
        <v>58</v>
      </c>
      <c r="I123" s="294" t="s">
        <v>61</v>
      </c>
      <c r="J123" s="294" t="s">
        <v>1448</v>
      </c>
      <c r="K123" s="323"/>
    </row>
    <row r="124" spans="2:11" s="1" customFormat="1" ht="17.25" customHeight="1">
      <c r="B124" s="322"/>
      <c r="C124" s="296" t="s">
        <v>1449</v>
      </c>
      <c r="D124" s="296"/>
      <c r="E124" s="296"/>
      <c r="F124" s="297" t="s">
        <v>1450</v>
      </c>
      <c r="G124" s="298"/>
      <c r="H124" s="296"/>
      <c r="I124" s="296"/>
      <c r="J124" s="296" t="s">
        <v>1451</v>
      </c>
      <c r="K124" s="323"/>
    </row>
    <row r="125" spans="2:11" s="1" customFormat="1" ht="5.25" customHeight="1">
      <c r="B125" s="324"/>
      <c r="C125" s="299"/>
      <c r="D125" s="299"/>
      <c r="E125" s="299"/>
      <c r="F125" s="299"/>
      <c r="G125" s="325"/>
      <c r="H125" s="299"/>
      <c r="I125" s="299"/>
      <c r="J125" s="299"/>
      <c r="K125" s="326"/>
    </row>
    <row r="126" spans="2:11" s="1" customFormat="1" ht="15" customHeight="1">
      <c r="B126" s="324"/>
      <c r="C126" s="281" t="s">
        <v>1455</v>
      </c>
      <c r="D126" s="301"/>
      <c r="E126" s="301"/>
      <c r="F126" s="302" t="s">
        <v>1452</v>
      </c>
      <c r="G126" s="281"/>
      <c r="H126" s="281" t="s">
        <v>1492</v>
      </c>
      <c r="I126" s="281" t="s">
        <v>1454</v>
      </c>
      <c r="J126" s="281">
        <v>120</v>
      </c>
      <c r="K126" s="327"/>
    </row>
    <row r="127" spans="2:11" s="1" customFormat="1" ht="15" customHeight="1">
      <c r="B127" s="324"/>
      <c r="C127" s="281" t="s">
        <v>1501</v>
      </c>
      <c r="D127" s="281"/>
      <c r="E127" s="281"/>
      <c r="F127" s="302" t="s">
        <v>1452</v>
      </c>
      <c r="G127" s="281"/>
      <c r="H127" s="281" t="s">
        <v>1502</v>
      </c>
      <c r="I127" s="281" t="s">
        <v>1454</v>
      </c>
      <c r="J127" s="281" t="s">
        <v>1503</v>
      </c>
      <c r="K127" s="327"/>
    </row>
    <row r="128" spans="2:11" s="1" customFormat="1" ht="15" customHeight="1">
      <c r="B128" s="324"/>
      <c r="C128" s="281" t="s">
        <v>1400</v>
      </c>
      <c r="D128" s="281"/>
      <c r="E128" s="281"/>
      <c r="F128" s="302" t="s">
        <v>1452</v>
      </c>
      <c r="G128" s="281"/>
      <c r="H128" s="281" t="s">
        <v>1504</v>
      </c>
      <c r="I128" s="281" t="s">
        <v>1454</v>
      </c>
      <c r="J128" s="281" t="s">
        <v>1503</v>
      </c>
      <c r="K128" s="327"/>
    </row>
    <row r="129" spans="2:11" s="1" customFormat="1" ht="15" customHeight="1">
      <c r="B129" s="324"/>
      <c r="C129" s="281" t="s">
        <v>1463</v>
      </c>
      <c r="D129" s="281"/>
      <c r="E129" s="281"/>
      <c r="F129" s="302" t="s">
        <v>1458</v>
      </c>
      <c r="G129" s="281"/>
      <c r="H129" s="281" t="s">
        <v>1464</v>
      </c>
      <c r="I129" s="281" t="s">
        <v>1454</v>
      </c>
      <c r="J129" s="281">
        <v>15</v>
      </c>
      <c r="K129" s="327"/>
    </row>
    <row r="130" spans="2:11" s="1" customFormat="1" ht="15" customHeight="1">
      <c r="B130" s="324"/>
      <c r="C130" s="305" t="s">
        <v>1465</v>
      </c>
      <c r="D130" s="305"/>
      <c r="E130" s="305"/>
      <c r="F130" s="306" t="s">
        <v>1458</v>
      </c>
      <c r="G130" s="305"/>
      <c r="H130" s="305" t="s">
        <v>1466</v>
      </c>
      <c r="I130" s="305" t="s">
        <v>1454</v>
      </c>
      <c r="J130" s="305">
        <v>15</v>
      </c>
      <c r="K130" s="327"/>
    </row>
    <row r="131" spans="2:11" s="1" customFormat="1" ht="15" customHeight="1">
      <c r="B131" s="324"/>
      <c r="C131" s="305" t="s">
        <v>1467</v>
      </c>
      <c r="D131" s="305"/>
      <c r="E131" s="305"/>
      <c r="F131" s="306" t="s">
        <v>1458</v>
      </c>
      <c r="G131" s="305"/>
      <c r="H131" s="305" t="s">
        <v>1468</v>
      </c>
      <c r="I131" s="305" t="s">
        <v>1454</v>
      </c>
      <c r="J131" s="305">
        <v>20</v>
      </c>
      <c r="K131" s="327"/>
    </row>
    <row r="132" spans="2:11" s="1" customFormat="1" ht="15" customHeight="1">
      <c r="B132" s="324"/>
      <c r="C132" s="305" t="s">
        <v>1469</v>
      </c>
      <c r="D132" s="305"/>
      <c r="E132" s="305"/>
      <c r="F132" s="306" t="s">
        <v>1458</v>
      </c>
      <c r="G132" s="305"/>
      <c r="H132" s="305" t="s">
        <v>1470</v>
      </c>
      <c r="I132" s="305" t="s">
        <v>1454</v>
      </c>
      <c r="J132" s="305">
        <v>20</v>
      </c>
      <c r="K132" s="327"/>
    </row>
    <row r="133" spans="2:11" s="1" customFormat="1" ht="15" customHeight="1">
      <c r="B133" s="324"/>
      <c r="C133" s="281" t="s">
        <v>1457</v>
      </c>
      <c r="D133" s="281"/>
      <c r="E133" s="281"/>
      <c r="F133" s="302" t="s">
        <v>1458</v>
      </c>
      <c r="G133" s="281"/>
      <c r="H133" s="281" t="s">
        <v>1492</v>
      </c>
      <c r="I133" s="281" t="s">
        <v>1454</v>
      </c>
      <c r="J133" s="281">
        <v>50</v>
      </c>
      <c r="K133" s="327"/>
    </row>
    <row r="134" spans="2:11" s="1" customFormat="1" ht="15" customHeight="1">
      <c r="B134" s="324"/>
      <c r="C134" s="281" t="s">
        <v>1471</v>
      </c>
      <c r="D134" s="281"/>
      <c r="E134" s="281"/>
      <c r="F134" s="302" t="s">
        <v>1458</v>
      </c>
      <c r="G134" s="281"/>
      <c r="H134" s="281" t="s">
        <v>1492</v>
      </c>
      <c r="I134" s="281" t="s">
        <v>1454</v>
      </c>
      <c r="J134" s="281">
        <v>50</v>
      </c>
      <c r="K134" s="327"/>
    </row>
    <row r="135" spans="2:11" s="1" customFormat="1" ht="15" customHeight="1">
      <c r="B135" s="324"/>
      <c r="C135" s="281" t="s">
        <v>1477</v>
      </c>
      <c r="D135" s="281"/>
      <c r="E135" s="281"/>
      <c r="F135" s="302" t="s">
        <v>1458</v>
      </c>
      <c r="G135" s="281"/>
      <c r="H135" s="281" t="s">
        <v>1492</v>
      </c>
      <c r="I135" s="281" t="s">
        <v>1454</v>
      </c>
      <c r="J135" s="281">
        <v>50</v>
      </c>
      <c r="K135" s="327"/>
    </row>
    <row r="136" spans="2:11" s="1" customFormat="1" ht="15" customHeight="1">
      <c r="B136" s="324"/>
      <c r="C136" s="281" t="s">
        <v>1479</v>
      </c>
      <c r="D136" s="281"/>
      <c r="E136" s="281"/>
      <c r="F136" s="302" t="s">
        <v>1458</v>
      </c>
      <c r="G136" s="281"/>
      <c r="H136" s="281" t="s">
        <v>1492</v>
      </c>
      <c r="I136" s="281" t="s">
        <v>1454</v>
      </c>
      <c r="J136" s="281">
        <v>50</v>
      </c>
      <c r="K136" s="327"/>
    </row>
    <row r="137" spans="2:11" s="1" customFormat="1" ht="15" customHeight="1">
      <c r="B137" s="324"/>
      <c r="C137" s="281" t="s">
        <v>1480</v>
      </c>
      <c r="D137" s="281"/>
      <c r="E137" s="281"/>
      <c r="F137" s="302" t="s">
        <v>1458</v>
      </c>
      <c r="G137" s="281"/>
      <c r="H137" s="281" t="s">
        <v>1505</v>
      </c>
      <c r="I137" s="281" t="s">
        <v>1454</v>
      </c>
      <c r="J137" s="281">
        <v>255</v>
      </c>
      <c r="K137" s="327"/>
    </row>
    <row r="138" spans="2:11" s="1" customFormat="1" ht="15" customHeight="1">
      <c r="B138" s="324"/>
      <c r="C138" s="281" t="s">
        <v>1482</v>
      </c>
      <c r="D138" s="281"/>
      <c r="E138" s="281"/>
      <c r="F138" s="302" t="s">
        <v>1452</v>
      </c>
      <c r="G138" s="281"/>
      <c r="H138" s="281" t="s">
        <v>1506</v>
      </c>
      <c r="I138" s="281" t="s">
        <v>1484</v>
      </c>
      <c r="J138" s="281"/>
      <c r="K138" s="327"/>
    </row>
    <row r="139" spans="2:11" s="1" customFormat="1" ht="15" customHeight="1">
      <c r="B139" s="324"/>
      <c r="C139" s="281" t="s">
        <v>1485</v>
      </c>
      <c r="D139" s="281"/>
      <c r="E139" s="281"/>
      <c r="F139" s="302" t="s">
        <v>1452</v>
      </c>
      <c r="G139" s="281"/>
      <c r="H139" s="281" t="s">
        <v>1507</v>
      </c>
      <c r="I139" s="281" t="s">
        <v>1487</v>
      </c>
      <c r="J139" s="281"/>
      <c r="K139" s="327"/>
    </row>
    <row r="140" spans="2:11" s="1" customFormat="1" ht="15" customHeight="1">
      <c r="B140" s="324"/>
      <c r="C140" s="281" t="s">
        <v>1488</v>
      </c>
      <c r="D140" s="281"/>
      <c r="E140" s="281"/>
      <c r="F140" s="302" t="s">
        <v>1452</v>
      </c>
      <c r="G140" s="281"/>
      <c r="H140" s="281" t="s">
        <v>1488</v>
      </c>
      <c r="I140" s="281" t="s">
        <v>1487</v>
      </c>
      <c r="J140" s="281"/>
      <c r="K140" s="327"/>
    </row>
    <row r="141" spans="2:11" s="1" customFormat="1" ht="15" customHeight="1">
      <c r="B141" s="324"/>
      <c r="C141" s="281" t="s">
        <v>42</v>
      </c>
      <c r="D141" s="281"/>
      <c r="E141" s="281"/>
      <c r="F141" s="302" t="s">
        <v>1452</v>
      </c>
      <c r="G141" s="281"/>
      <c r="H141" s="281" t="s">
        <v>1508</v>
      </c>
      <c r="I141" s="281" t="s">
        <v>1487</v>
      </c>
      <c r="J141" s="281"/>
      <c r="K141" s="327"/>
    </row>
    <row r="142" spans="2:11" s="1" customFormat="1" ht="15" customHeight="1">
      <c r="B142" s="324"/>
      <c r="C142" s="281" t="s">
        <v>1509</v>
      </c>
      <c r="D142" s="281"/>
      <c r="E142" s="281"/>
      <c r="F142" s="302" t="s">
        <v>1452</v>
      </c>
      <c r="G142" s="281"/>
      <c r="H142" s="281" t="s">
        <v>1510</v>
      </c>
      <c r="I142" s="281" t="s">
        <v>1487</v>
      </c>
      <c r="J142" s="281"/>
      <c r="K142" s="327"/>
    </row>
    <row r="143" spans="2:11" s="1" customFormat="1" ht="15" customHeight="1">
      <c r="B143" s="328"/>
      <c r="C143" s="329"/>
      <c r="D143" s="329"/>
      <c r="E143" s="329"/>
      <c r="F143" s="329"/>
      <c r="G143" s="329"/>
      <c r="H143" s="329"/>
      <c r="I143" s="329"/>
      <c r="J143" s="329"/>
      <c r="K143" s="330"/>
    </row>
    <row r="144" spans="2:11" s="1" customFormat="1" ht="18.75" customHeight="1">
      <c r="B144" s="315"/>
      <c r="C144" s="315"/>
      <c r="D144" s="315"/>
      <c r="E144" s="315"/>
      <c r="F144" s="316"/>
      <c r="G144" s="315"/>
      <c r="H144" s="315"/>
      <c r="I144" s="315"/>
      <c r="J144" s="315"/>
      <c r="K144" s="315"/>
    </row>
    <row r="145" spans="2:11" s="1" customFormat="1" ht="18.75" customHeight="1">
      <c r="B145" s="288"/>
      <c r="C145" s="288"/>
      <c r="D145" s="288"/>
      <c r="E145" s="288"/>
      <c r="F145" s="288"/>
      <c r="G145" s="288"/>
      <c r="H145" s="288"/>
      <c r="I145" s="288"/>
      <c r="J145" s="288"/>
      <c r="K145" s="288"/>
    </row>
    <row r="146" spans="2:11" s="1" customFormat="1" ht="7.5" customHeight="1">
      <c r="B146" s="289"/>
      <c r="C146" s="290"/>
      <c r="D146" s="290"/>
      <c r="E146" s="290"/>
      <c r="F146" s="290"/>
      <c r="G146" s="290"/>
      <c r="H146" s="290"/>
      <c r="I146" s="290"/>
      <c r="J146" s="290"/>
      <c r="K146" s="291"/>
    </row>
    <row r="147" spans="2:11" s="1" customFormat="1" ht="45" customHeight="1">
      <c r="B147" s="292"/>
      <c r="C147" s="404" t="s">
        <v>1511</v>
      </c>
      <c r="D147" s="404"/>
      <c r="E147" s="404"/>
      <c r="F147" s="404"/>
      <c r="G147" s="404"/>
      <c r="H147" s="404"/>
      <c r="I147" s="404"/>
      <c r="J147" s="404"/>
      <c r="K147" s="293"/>
    </row>
    <row r="148" spans="2:11" s="1" customFormat="1" ht="17.25" customHeight="1">
      <c r="B148" s="292"/>
      <c r="C148" s="294" t="s">
        <v>1446</v>
      </c>
      <c r="D148" s="294"/>
      <c r="E148" s="294"/>
      <c r="F148" s="294" t="s">
        <v>1447</v>
      </c>
      <c r="G148" s="295"/>
      <c r="H148" s="294" t="s">
        <v>58</v>
      </c>
      <c r="I148" s="294" t="s">
        <v>61</v>
      </c>
      <c r="J148" s="294" t="s">
        <v>1448</v>
      </c>
      <c r="K148" s="293"/>
    </row>
    <row r="149" spans="2:11" s="1" customFormat="1" ht="17.25" customHeight="1">
      <c r="B149" s="292"/>
      <c r="C149" s="296" t="s">
        <v>1449</v>
      </c>
      <c r="D149" s="296"/>
      <c r="E149" s="296"/>
      <c r="F149" s="297" t="s">
        <v>1450</v>
      </c>
      <c r="G149" s="298"/>
      <c r="H149" s="296"/>
      <c r="I149" s="296"/>
      <c r="J149" s="296" t="s">
        <v>1451</v>
      </c>
      <c r="K149" s="293"/>
    </row>
    <row r="150" spans="2:11" s="1" customFormat="1" ht="5.25" customHeight="1">
      <c r="B150" s="304"/>
      <c r="C150" s="299"/>
      <c r="D150" s="299"/>
      <c r="E150" s="299"/>
      <c r="F150" s="299"/>
      <c r="G150" s="300"/>
      <c r="H150" s="299"/>
      <c r="I150" s="299"/>
      <c r="J150" s="299"/>
      <c r="K150" s="327"/>
    </row>
    <row r="151" spans="2:11" s="1" customFormat="1" ht="15" customHeight="1">
      <c r="B151" s="304"/>
      <c r="C151" s="331" t="s">
        <v>1455</v>
      </c>
      <c r="D151" s="281"/>
      <c r="E151" s="281"/>
      <c r="F151" s="332" t="s">
        <v>1452</v>
      </c>
      <c r="G151" s="281"/>
      <c r="H151" s="331" t="s">
        <v>1492</v>
      </c>
      <c r="I151" s="331" t="s">
        <v>1454</v>
      </c>
      <c r="J151" s="331">
        <v>120</v>
      </c>
      <c r="K151" s="327"/>
    </row>
    <row r="152" spans="2:11" s="1" customFormat="1" ht="15" customHeight="1">
      <c r="B152" s="304"/>
      <c r="C152" s="331" t="s">
        <v>1501</v>
      </c>
      <c r="D152" s="281"/>
      <c r="E152" s="281"/>
      <c r="F152" s="332" t="s">
        <v>1452</v>
      </c>
      <c r="G152" s="281"/>
      <c r="H152" s="331" t="s">
        <v>1512</v>
      </c>
      <c r="I152" s="331" t="s">
        <v>1454</v>
      </c>
      <c r="J152" s="331" t="s">
        <v>1503</v>
      </c>
      <c r="K152" s="327"/>
    </row>
    <row r="153" spans="2:11" s="1" customFormat="1" ht="15" customHeight="1">
      <c r="B153" s="304"/>
      <c r="C153" s="331" t="s">
        <v>1400</v>
      </c>
      <c r="D153" s="281"/>
      <c r="E153" s="281"/>
      <c r="F153" s="332" t="s">
        <v>1452</v>
      </c>
      <c r="G153" s="281"/>
      <c r="H153" s="331" t="s">
        <v>1513</v>
      </c>
      <c r="I153" s="331" t="s">
        <v>1454</v>
      </c>
      <c r="J153" s="331" t="s">
        <v>1503</v>
      </c>
      <c r="K153" s="327"/>
    </row>
    <row r="154" spans="2:11" s="1" customFormat="1" ht="15" customHeight="1">
      <c r="B154" s="304"/>
      <c r="C154" s="331" t="s">
        <v>1457</v>
      </c>
      <c r="D154" s="281"/>
      <c r="E154" s="281"/>
      <c r="F154" s="332" t="s">
        <v>1458</v>
      </c>
      <c r="G154" s="281"/>
      <c r="H154" s="331" t="s">
        <v>1492</v>
      </c>
      <c r="I154" s="331" t="s">
        <v>1454</v>
      </c>
      <c r="J154" s="331">
        <v>50</v>
      </c>
      <c r="K154" s="327"/>
    </row>
    <row r="155" spans="2:11" s="1" customFormat="1" ht="15" customHeight="1">
      <c r="B155" s="304"/>
      <c r="C155" s="331" t="s">
        <v>1460</v>
      </c>
      <c r="D155" s="281"/>
      <c r="E155" s="281"/>
      <c r="F155" s="332" t="s">
        <v>1452</v>
      </c>
      <c r="G155" s="281"/>
      <c r="H155" s="331" t="s">
        <v>1492</v>
      </c>
      <c r="I155" s="331" t="s">
        <v>1462</v>
      </c>
      <c r="J155" s="331"/>
      <c r="K155" s="327"/>
    </row>
    <row r="156" spans="2:11" s="1" customFormat="1" ht="15" customHeight="1">
      <c r="B156" s="304"/>
      <c r="C156" s="331" t="s">
        <v>1471</v>
      </c>
      <c r="D156" s="281"/>
      <c r="E156" s="281"/>
      <c r="F156" s="332" t="s">
        <v>1458</v>
      </c>
      <c r="G156" s="281"/>
      <c r="H156" s="331" t="s">
        <v>1492</v>
      </c>
      <c r="I156" s="331" t="s">
        <v>1454</v>
      </c>
      <c r="J156" s="331">
        <v>50</v>
      </c>
      <c r="K156" s="327"/>
    </row>
    <row r="157" spans="2:11" s="1" customFormat="1" ht="15" customHeight="1">
      <c r="B157" s="304"/>
      <c r="C157" s="331" t="s">
        <v>1479</v>
      </c>
      <c r="D157" s="281"/>
      <c r="E157" s="281"/>
      <c r="F157" s="332" t="s">
        <v>1458</v>
      </c>
      <c r="G157" s="281"/>
      <c r="H157" s="331" t="s">
        <v>1492</v>
      </c>
      <c r="I157" s="331" t="s">
        <v>1454</v>
      </c>
      <c r="J157" s="331">
        <v>50</v>
      </c>
      <c r="K157" s="327"/>
    </row>
    <row r="158" spans="2:11" s="1" customFormat="1" ht="15" customHeight="1">
      <c r="B158" s="304"/>
      <c r="C158" s="331" t="s">
        <v>1477</v>
      </c>
      <c r="D158" s="281"/>
      <c r="E158" s="281"/>
      <c r="F158" s="332" t="s">
        <v>1458</v>
      </c>
      <c r="G158" s="281"/>
      <c r="H158" s="331" t="s">
        <v>1492</v>
      </c>
      <c r="I158" s="331" t="s">
        <v>1454</v>
      </c>
      <c r="J158" s="331">
        <v>50</v>
      </c>
      <c r="K158" s="327"/>
    </row>
    <row r="159" spans="2:11" s="1" customFormat="1" ht="15" customHeight="1">
      <c r="B159" s="304"/>
      <c r="C159" s="331" t="s">
        <v>206</v>
      </c>
      <c r="D159" s="281"/>
      <c r="E159" s="281"/>
      <c r="F159" s="332" t="s">
        <v>1452</v>
      </c>
      <c r="G159" s="281"/>
      <c r="H159" s="331" t="s">
        <v>1514</v>
      </c>
      <c r="I159" s="331" t="s">
        <v>1454</v>
      </c>
      <c r="J159" s="331" t="s">
        <v>1515</v>
      </c>
      <c r="K159" s="327"/>
    </row>
    <row r="160" spans="2:11" s="1" customFormat="1" ht="15" customHeight="1">
      <c r="B160" s="304"/>
      <c r="C160" s="331" t="s">
        <v>1516</v>
      </c>
      <c r="D160" s="281"/>
      <c r="E160" s="281"/>
      <c r="F160" s="332" t="s">
        <v>1452</v>
      </c>
      <c r="G160" s="281"/>
      <c r="H160" s="331" t="s">
        <v>1517</v>
      </c>
      <c r="I160" s="331" t="s">
        <v>1487</v>
      </c>
      <c r="J160" s="331"/>
      <c r="K160" s="327"/>
    </row>
    <row r="161" spans="2:11" s="1" customFormat="1" ht="15" customHeight="1">
      <c r="B161" s="333"/>
      <c r="C161" s="313"/>
      <c r="D161" s="313"/>
      <c r="E161" s="313"/>
      <c r="F161" s="313"/>
      <c r="G161" s="313"/>
      <c r="H161" s="313"/>
      <c r="I161" s="313"/>
      <c r="J161" s="313"/>
      <c r="K161" s="334"/>
    </row>
    <row r="162" spans="2:11" s="1" customFormat="1" ht="18.75" customHeight="1">
      <c r="B162" s="315"/>
      <c r="C162" s="325"/>
      <c r="D162" s="325"/>
      <c r="E162" s="325"/>
      <c r="F162" s="335"/>
      <c r="G162" s="325"/>
      <c r="H162" s="325"/>
      <c r="I162" s="325"/>
      <c r="J162" s="325"/>
      <c r="K162" s="315"/>
    </row>
    <row r="163" spans="2:11" s="1" customFormat="1" ht="18.75" customHeight="1">
      <c r="B163" s="288"/>
      <c r="C163" s="288"/>
      <c r="D163" s="288"/>
      <c r="E163" s="288"/>
      <c r="F163" s="288"/>
      <c r="G163" s="288"/>
      <c r="H163" s="288"/>
      <c r="I163" s="288"/>
      <c r="J163" s="288"/>
      <c r="K163" s="288"/>
    </row>
    <row r="164" spans="2:11" s="1" customFormat="1" ht="7.5" customHeight="1">
      <c r="B164" s="270"/>
      <c r="C164" s="271"/>
      <c r="D164" s="271"/>
      <c r="E164" s="271"/>
      <c r="F164" s="271"/>
      <c r="G164" s="271"/>
      <c r="H164" s="271"/>
      <c r="I164" s="271"/>
      <c r="J164" s="271"/>
      <c r="K164" s="272"/>
    </row>
    <row r="165" spans="2:11" s="1" customFormat="1" ht="45" customHeight="1">
      <c r="B165" s="273"/>
      <c r="C165" s="402" t="s">
        <v>1518</v>
      </c>
      <c r="D165" s="402"/>
      <c r="E165" s="402"/>
      <c r="F165" s="402"/>
      <c r="G165" s="402"/>
      <c r="H165" s="402"/>
      <c r="I165" s="402"/>
      <c r="J165" s="402"/>
      <c r="K165" s="274"/>
    </row>
    <row r="166" spans="2:11" s="1" customFormat="1" ht="17.25" customHeight="1">
      <c r="B166" s="273"/>
      <c r="C166" s="294" t="s">
        <v>1446</v>
      </c>
      <c r="D166" s="294"/>
      <c r="E166" s="294"/>
      <c r="F166" s="294" t="s">
        <v>1447</v>
      </c>
      <c r="G166" s="336"/>
      <c r="H166" s="337" t="s">
        <v>58</v>
      </c>
      <c r="I166" s="337" t="s">
        <v>61</v>
      </c>
      <c r="J166" s="294" t="s">
        <v>1448</v>
      </c>
      <c r="K166" s="274"/>
    </row>
    <row r="167" spans="2:11" s="1" customFormat="1" ht="17.25" customHeight="1">
      <c r="B167" s="275"/>
      <c r="C167" s="296" t="s">
        <v>1449</v>
      </c>
      <c r="D167" s="296"/>
      <c r="E167" s="296"/>
      <c r="F167" s="297" t="s">
        <v>1450</v>
      </c>
      <c r="G167" s="338"/>
      <c r="H167" s="339"/>
      <c r="I167" s="339"/>
      <c r="J167" s="296" t="s">
        <v>1451</v>
      </c>
      <c r="K167" s="276"/>
    </row>
    <row r="168" spans="2:11" s="1" customFormat="1" ht="5.25" customHeight="1">
      <c r="B168" s="304"/>
      <c r="C168" s="299"/>
      <c r="D168" s="299"/>
      <c r="E168" s="299"/>
      <c r="F168" s="299"/>
      <c r="G168" s="300"/>
      <c r="H168" s="299"/>
      <c r="I168" s="299"/>
      <c r="J168" s="299"/>
      <c r="K168" s="327"/>
    </row>
    <row r="169" spans="2:11" s="1" customFormat="1" ht="15" customHeight="1">
      <c r="B169" s="304"/>
      <c r="C169" s="281" t="s">
        <v>1455</v>
      </c>
      <c r="D169" s="281"/>
      <c r="E169" s="281"/>
      <c r="F169" s="302" t="s">
        <v>1452</v>
      </c>
      <c r="G169" s="281"/>
      <c r="H169" s="281" t="s">
        <v>1492</v>
      </c>
      <c r="I169" s="281" t="s">
        <v>1454</v>
      </c>
      <c r="J169" s="281">
        <v>120</v>
      </c>
      <c r="K169" s="327"/>
    </row>
    <row r="170" spans="2:11" s="1" customFormat="1" ht="15" customHeight="1">
      <c r="B170" s="304"/>
      <c r="C170" s="281" t="s">
        <v>1501</v>
      </c>
      <c r="D170" s="281"/>
      <c r="E170" s="281"/>
      <c r="F170" s="302" t="s">
        <v>1452</v>
      </c>
      <c r="G170" s="281"/>
      <c r="H170" s="281" t="s">
        <v>1502</v>
      </c>
      <c r="I170" s="281" t="s">
        <v>1454</v>
      </c>
      <c r="J170" s="281" t="s">
        <v>1503</v>
      </c>
      <c r="K170" s="327"/>
    </row>
    <row r="171" spans="2:11" s="1" customFormat="1" ht="15" customHeight="1">
      <c r="B171" s="304"/>
      <c r="C171" s="281" t="s">
        <v>1400</v>
      </c>
      <c r="D171" s="281"/>
      <c r="E171" s="281"/>
      <c r="F171" s="302" t="s">
        <v>1452</v>
      </c>
      <c r="G171" s="281"/>
      <c r="H171" s="281" t="s">
        <v>1519</v>
      </c>
      <c r="I171" s="281" t="s">
        <v>1454</v>
      </c>
      <c r="J171" s="281" t="s">
        <v>1503</v>
      </c>
      <c r="K171" s="327"/>
    </row>
    <row r="172" spans="2:11" s="1" customFormat="1" ht="15" customHeight="1">
      <c r="B172" s="304"/>
      <c r="C172" s="281" t="s">
        <v>1457</v>
      </c>
      <c r="D172" s="281"/>
      <c r="E172" s="281"/>
      <c r="F172" s="302" t="s">
        <v>1458</v>
      </c>
      <c r="G172" s="281"/>
      <c r="H172" s="281" t="s">
        <v>1519</v>
      </c>
      <c r="I172" s="281" t="s">
        <v>1454</v>
      </c>
      <c r="J172" s="281">
        <v>50</v>
      </c>
      <c r="K172" s="327"/>
    </row>
    <row r="173" spans="2:11" s="1" customFormat="1" ht="15" customHeight="1">
      <c r="B173" s="304"/>
      <c r="C173" s="281" t="s">
        <v>1460</v>
      </c>
      <c r="D173" s="281"/>
      <c r="E173" s="281"/>
      <c r="F173" s="302" t="s">
        <v>1452</v>
      </c>
      <c r="G173" s="281"/>
      <c r="H173" s="281" t="s">
        <v>1519</v>
      </c>
      <c r="I173" s="281" t="s">
        <v>1462</v>
      </c>
      <c r="J173" s="281"/>
      <c r="K173" s="327"/>
    </row>
    <row r="174" spans="2:11" s="1" customFormat="1" ht="15" customHeight="1">
      <c r="B174" s="304"/>
      <c r="C174" s="281" t="s">
        <v>1471</v>
      </c>
      <c r="D174" s="281"/>
      <c r="E174" s="281"/>
      <c r="F174" s="302" t="s">
        <v>1458</v>
      </c>
      <c r="G174" s="281"/>
      <c r="H174" s="281" t="s">
        <v>1519</v>
      </c>
      <c r="I174" s="281" t="s">
        <v>1454</v>
      </c>
      <c r="J174" s="281">
        <v>50</v>
      </c>
      <c r="K174" s="327"/>
    </row>
    <row r="175" spans="2:11" s="1" customFormat="1" ht="15" customHeight="1">
      <c r="B175" s="304"/>
      <c r="C175" s="281" t="s">
        <v>1479</v>
      </c>
      <c r="D175" s="281"/>
      <c r="E175" s="281"/>
      <c r="F175" s="302" t="s">
        <v>1458</v>
      </c>
      <c r="G175" s="281"/>
      <c r="H175" s="281" t="s">
        <v>1519</v>
      </c>
      <c r="I175" s="281" t="s">
        <v>1454</v>
      </c>
      <c r="J175" s="281">
        <v>50</v>
      </c>
      <c r="K175" s="327"/>
    </row>
    <row r="176" spans="2:11" s="1" customFormat="1" ht="15" customHeight="1">
      <c r="B176" s="304"/>
      <c r="C176" s="281" t="s">
        <v>1477</v>
      </c>
      <c r="D176" s="281"/>
      <c r="E176" s="281"/>
      <c r="F176" s="302" t="s">
        <v>1458</v>
      </c>
      <c r="G176" s="281"/>
      <c r="H176" s="281" t="s">
        <v>1519</v>
      </c>
      <c r="I176" s="281" t="s">
        <v>1454</v>
      </c>
      <c r="J176" s="281">
        <v>50</v>
      </c>
      <c r="K176" s="327"/>
    </row>
    <row r="177" spans="2:11" s="1" customFormat="1" ht="15" customHeight="1">
      <c r="B177" s="304"/>
      <c r="C177" s="281" t="s">
        <v>223</v>
      </c>
      <c r="D177" s="281"/>
      <c r="E177" s="281"/>
      <c r="F177" s="302" t="s">
        <v>1452</v>
      </c>
      <c r="G177" s="281"/>
      <c r="H177" s="281" t="s">
        <v>1520</v>
      </c>
      <c r="I177" s="281" t="s">
        <v>1521</v>
      </c>
      <c r="J177" s="281"/>
      <c r="K177" s="327"/>
    </row>
    <row r="178" spans="2:11" s="1" customFormat="1" ht="15" customHeight="1">
      <c r="B178" s="304"/>
      <c r="C178" s="281" t="s">
        <v>61</v>
      </c>
      <c r="D178" s="281"/>
      <c r="E178" s="281"/>
      <c r="F178" s="302" t="s">
        <v>1452</v>
      </c>
      <c r="G178" s="281"/>
      <c r="H178" s="281" t="s">
        <v>1522</v>
      </c>
      <c r="I178" s="281" t="s">
        <v>1523</v>
      </c>
      <c r="J178" s="281">
        <v>1</v>
      </c>
      <c r="K178" s="327"/>
    </row>
    <row r="179" spans="2:11" s="1" customFormat="1" ht="15" customHeight="1">
      <c r="B179" s="304"/>
      <c r="C179" s="281" t="s">
        <v>57</v>
      </c>
      <c r="D179" s="281"/>
      <c r="E179" s="281"/>
      <c r="F179" s="302" t="s">
        <v>1452</v>
      </c>
      <c r="G179" s="281"/>
      <c r="H179" s="281" t="s">
        <v>1524</v>
      </c>
      <c r="I179" s="281" t="s">
        <v>1454</v>
      </c>
      <c r="J179" s="281">
        <v>20</v>
      </c>
      <c r="K179" s="327"/>
    </row>
    <row r="180" spans="2:11" s="1" customFormat="1" ht="15" customHeight="1">
      <c r="B180" s="304"/>
      <c r="C180" s="281" t="s">
        <v>58</v>
      </c>
      <c r="D180" s="281"/>
      <c r="E180" s="281"/>
      <c r="F180" s="302" t="s">
        <v>1452</v>
      </c>
      <c r="G180" s="281"/>
      <c r="H180" s="281" t="s">
        <v>1525</v>
      </c>
      <c r="I180" s="281" t="s">
        <v>1454</v>
      </c>
      <c r="J180" s="281">
        <v>255</v>
      </c>
      <c r="K180" s="327"/>
    </row>
    <row r="181" spans="2:11" s="1" customFormat="1" ht="15" customHeight="1">
      <c r="B181" s="304"/>
      <c r="C181" s="281" t="s">
        <v>224</v>
      </c>
      <c r="D181" s="281"/>
      <c r="E181" s="281"/>
      <c r="F181" s="302" t="s">
        <v>1452</v>
      </c>
      <c r="G181" s="281"/>
      <c r="H181" s="281" t="s">
        <v>1416</v>
      </c>
      <c r="I181" s="281" t="s">
        <v>1454</v>
      </c>
      <c r="J181" s="281">
        <v>10</v>
      </c>
      <c r="K181" s="327"/>
    </row>
    <row r="182" spans="2:11" s="1" customFormat="1" ht="15" customHeight="1">
      <c r="B182" s="304"/>
      <c r="C182" s="281" t="s">
        <v>225</v>
      </c>
      <c r="D182" s="281"/>
      <c r="E182" s="281"/>
      <c r="F182" s="302" t="s">
        <v>1452</v>
      </c>
      <c r="G182" s="281"/>
      <c r="H182" s="281" t="s">
        <v>1526</v>
      </c>
      <c r="I182" s="281" t="s">
        <v>1487</v>
      </c>
      <c r="J182" s="281"/>
      <c r="K182" s="327"/>
    </row>
    <row r="183" spans="2:11" s="1" customFormat="1" ht="15" customHeight="1">
      <c r="B183" s="304"/>
      <c r="C183" s="281" t="s">
        <v>1527</v>
      </c>
      <c r="D183" s="281"/>
      <c r="E183" s="281"/>
      <c r="F183" s="302" t="s">
        <v>1452</v>
      </c>
      <c r="G183" s="281"/>
      <c r="H183" s="281" t="s">
        <v>1528</v>
      </c>
      <c r="I183" s="281" t="s">
        <v>1487</v>
      </c>
      <c r="J183" s="281"/>
      <c r="K183" s="327"/>
    </row>
    <row r="184" spans="2:11" s="1" customFormat="1" ht="15" customHeight="1">
      <c r="B184" s="304"/>
      <c r="C184" s="281" t="s">
        <v>1516</v>
      </c>
      <c r="D184" s="281"/>
      <c r="E184" s="281"/>
      <c r="F184" s="302" t="s">
        <v>1452</v>
      </c>
      <c r="G184" s="281"/>
      <c r="H184" s="281" t="s">
        <v>1529</v>
      </c>
      <c r="I184" s="281" t="s">
        <v>1487</v>
      </c>
      <c r="J184" s="281"/>
      <c r="K184" s="327"/>
    </row>
    <row r="185" spans="2:11" s="1" customFormat="1" ht="15" customHeight="1">
      <c r="B185" s="304"/>
      <c r="C185" s="281" t="s">
        <v>227</v>
      </c>
      <c r="D185" s="281"/>
      <c r="E185" s="281"/>
      <c r="F185" s="302" t="s">
        <v>1458</v>
      </c>
      <c r="G185" s="281"/>
      <c r="H185" s="281" t="s">
        <v>1530</v>
      </c>
      <c r="I185" s="281" t="s">
        <v>1454</v>
      </c>
      <c r="J185" s="281">
        <v>50</v>
      </c>
      <c r="K185" s="327"/>
    </row>
    <row r="186" spans="2:11" s="1" customFormat="1" ht="15" customHeight="1">
      <c r="B186" s="304"/>
      <c r="C186" s="281" t="s">
        <v>1531</v>
      </c>
      <c r="D186" s="281"/>
      <c r="E186" s="281"/>
      <c r="F186" s="302" t="s">
        <v>1458</v>
      </c>
      <c r="G186" s="281"/>
      <c r="H186" s="281" t="s">
        <v>1532</v>
      </c>
      <c r="I186" s="281" t="s">
        <v>1533</v>
      </c>
      <c r="J186" s="281"/>
      <c r="K186" s="327"/>
    </row>
    <row r="187" spans="2:11" s="1" customFormat="1" ht="15" customHeight="1">
      <c r="B187" s="304"/>
      <c r="C187" s="281" t="s">
        <v>1534</v>
      </c>
      <c r="D187" s="281"/>
      <c r="E187" s="281"/>
      <c r="F187" s="302" t="s">
        <v>1458</v>
      </c>
      <c r="G187" s="281"/>
      <c r="H187" s="281" t="s">
        <v>1535</v>
      </c>
      <c r="I187" s="281" t="s">
        <v>1533</v>
      </c>
      <c r="J187" s="281"/>
      <c r="K187" s="327"/>
    </row>
    <row r="188" spans="2:11" s="1" customFormat="1" ht="15" customHeight="1">
      <c r="B188" s="304"/>
      <c r="C188" s="281" t="s">
        <v>1536</v>
      </c>
      <c r="D188" s="281"/>
      <c r="E188" s="281"/>
      <c r="F188" s="302" t="s">
        <v>1458</v>
      </c>
      <c r="G188" s="281"/>
      <c r="H188" s="281" t="s">
        <v>1537</v>
      </c>
      <c r="I188" s="281" t="s">
        <v>1533</v>
      </c>
      <c r="J188" s="281"/>
      <c r="K188" s="327"/>
    </row>
    <row r="189" spans="2:11" s="1" customFormat="1" ht="15" customHeight="1">
      <c r="B189" s="304"/>
      <c r="C189" s="340" t="s">
        <v>1538</v>
      </c>
      <c r="D189" s="281"/>
      <c r="E189" s="281"/>
      <c r="F189" s="302" t="s">
        <v>1458</v>
      </c>
      <c r="G189" s="281"/>
      <c r="H189" s="281" t="s">
        <v>1539</v>
      </c>
      <c r="I189" s="281" t="s">
        <v>1540</v>
      </c>
      <c r="J189" s="341" t="s">
        <v>1541</v>
      </c>
      <c r="K189" s="327"/>
    </row>
    <row r="190" spans="2:11" s="1" customFormat="1" ht="15" customHeight="1">
      <c r="B190" s="304"/>
      <c r="C190" s="340" t="s">
        <v>46</v>
      </c>
      <c r="D190" s="281"/>
      <c r="E190" s="281"/>
      <c r="F190" s="302" t="s">
        <v>1452</v>
      </c>
      <c r="G190" s="281"/>
      <c r="H190" s="278" t="s">
        <v>1542</v>
      </c>
      <c r="I190" s="281" t="s">
        <v>1543</v>
      </c>
      <c r="J190" s="281"/>
      <c r="K190" s="327"/>
    </row>
    <row r="191" spans="2:11" s="1" customFormat="1" ht="15" customHeight="1">
      <c r="B191" s="304"/>
      <c r="C191" s="340" t="s">
        <v>1544</v>
      </c>
      <c r="D191" s="281"/>
      <c r="E191" s="281"/>
      <c r="F191" s="302" t="s">
        <v>1452</v>
      </c>
      <c r="G191" s="281"/>
      <c r="H191" s="281" t="s">
        <v>1545</v>
      </c>
      <c r="I191" s="281" t="s">
        <v>1487</v>
      </c>
      <c r="J191" s="281"/>
      <c r="K191" s="327"/>
    </row>
    <row r="192" spans="2:11" s="1" customFormat="1" ht="15" customHeight="1">
      <c r="B192" s="304"/>
      <c r="C192" s="340" t="s">
        <v>1546</v>
      </c>
      <c r="D192" s="281"/>
      <c r="E192" s="281"/>
      <c r="F192" s="302" t="s">
        <v>1452</v>
      </c>
      <c r="G192" s="281"/>
      <c r="H192" s="281" t="s">
        <v>1547</v>
      </c>
      <c r="I192" s="281" t="s">
        <v>1487</v>
      </c>
      <c r="J192" s="281"/>
      <c r="K192" s="327"/>
    </row>
    <row r="193" spans="2:11" s="1" customFormat="1" ht="15" customHeight="1">
      <c r="B193" s="304"/>
      <c r="C193" s="340" t="s">
        <v>1548</v>
      </c>
      <c r="D193" s="281"/>
      <c r="E193" s="281"/>
      <c r="F193" s="302" t="s">
        <v>1458</v>
      </c>
      <c r="G193" s="281"/>
      <c r="H193" s="281" t="s">
        <v>1549</v>
      </c>
      <c r="I193" s="281" t="s">
        <v>1487</v>
      </c>
      <c r="J193" s="281"/>
      <c r="K193" s="327"/>
    </row>
    <row r="194" spans="2:11" s="1" customFormat="1" ht="15" customHeight="1">
      <c r="B194" s="333"/>
      <c r="C194" s="342"/>
      <c r="D194" s="313"/>
      <c r="E194" s="313"/>
      <c r="F194" s="313"/>
      <c r="G194" s="313"/>
      <c r="H194" s="313"/>
      <c r="I194" s="313"/>
      <c r="J194" s="313"/>
      <c r="K194" s="334"/>
    </row>
    <row r="195" spans="2:11" s="1" customFormat="1" ht="18.75" customHeight="1">
      <c r="B195" s="315"/>
      <c r="C195" s="325"/>
      <c r="D195" s="325"/>
      <c r="E195" s="325"/>
      <c r="F195" s="335"/>
      <c r="G195" s="325"/>
      <c r="H195" s="325"/>
      <c r="I195" s="325"/>
      <c r="J195" s="325"/>
      <c r="K195" s="315"/>
    </row>
    <row r="196" spans="2:11" s="1" customFormat="1" ht="18.75" customHeight="1">
      <c r="B196" s="315"/>
      <c r="C196" s="325"/>
      <c r="D196" s="325"/>
      <c r="E196" s="325"/>
      <c r="F196" s="335"/>
      <c r="G196" s="325"/>
      <c r="H196" s="325"/>
      <c r="I196" s="325"/>
      <c r="J196" s="325"/>
      <c r="K196" s="315"/>
    </row>
    <row r="197" spans="2:11" s="1" customFormat="1" ht="18.75" customHeight="1">
      <c r="B197" s="288"/>
      <c r="C197" s="288"/>
      <c r="D197" s="288"/>
      <c r="E197" s="288"/>
      <c r="F197" s="288"/>
      <c r="G197" s="288"/>
      <c r="H197" s="288"/>
      <c r="I197" s="288"/>
      <c r="J197" s="288"/>
      <c r="K197" s="288"/>
    </row>
    <row r="198" spans="2:11" s="1" customFormat="1" ht="12">
      <c r="B198" s="270"/>
      <c r="C198" s="271"/>
      <c r="D198" s="271"/>
      <c r="E198" s="271"/>
      <c r="F198" s="271"/>
      <c r="G198" s="271"/>
      <c r="H198" s="271"/>
      <c r="I198" s="271"/>
      <c r="J198" s="271"/>
      <c r="K198" s="272"/>
    </row>
    <row r="199" spans="2:11" s="1" customFormat="1" ht="22.2">
      <c r="B199" s="273"/>
      <c r="C199" s="402" t="s">
        <v>1550</v>
      </c>
      <c r="D199" s="402"/>
      <c r="E199" s="402"/>
      <c r="F199" s="402"/>
      <c r="G199" s="402"/>
      <c r="H199" s="402"/>
      <c r="I199" s="402"/>
      <c r="J199" s="402"/>
      <c r="K199" s="274"/>
    </row>
    <row r="200" spans="2:11" s="1" customFormat="1" ht="25.5" customHeight="1">
      <c r="B200" s="273"/>
      <c r="C200" s="343" t="s">
        <v>1551</v>
      </c>
      <c r="D200" s="343"/>
      <c r="E200" s="343"/>
      <c r="F200" s="343" t="s">
        <v>1552</v>
      </c>
      <c r="G200" s="344"/>
      <c r="H200" s="408" t="s">
        <v>1553</v>
      </c>
      <c r="I200" s="408"/>
      <c r="J200" s="408"/>
      <c r="K200" s="274"/>
    </row>
    <row r="201" spans="2:11" s="1" customFormat="1" ht="5.25" customHeight="1">
      <c r="B201" s="304"/>
      <c r="C201" s="299"/>
      <c r="D201" s="299"/>
      <c r="E201" s="299"/>
      <c r="F201" s="299"/>
      <c r="G201" s="325"/>
      <c r="H201" s="299"/>
      <c r="I201" s="299"/>
      <c r="J201" s="299"/>
      <c r="K201" s="327"/>
    </row>
    <row r="202" spans="2:11" s="1" customFormat="1" ht="15" customHeight="1">
      <c r="B202" s="304"/>
      <c r="C202" s="281" t="s">
        <v>1543</v>
      </c>
      <c r="D202" s="281"/>
      <c r="E202" s="281"/>
      <c r="F202" s="302" t="s">
        <v>47</v>
      </c>
      <c r="G202" s="281"/>
      <c r="H202" s="407" t="s">
        <v>1554</v>
      </c>
      <c r="I202" s="407"/>
      <c r="J202" s="407"/>
      <c r="K202" s="327"/>
    </row>
    <row r="203" spans="2:11" s="1" customFormat="1" ht="15" customHeight="1">
      <c r="B203" s="304"/>
      <c r="C203" s="281"/>
      <c r="D203" s="281"/>
      <c r="E203" s="281"/>
      <c r="F203" s="302" t="s">
        <v>48</v>
      </c>
      <c r="G203" s="281"/>
      <c r="H203" s="407" t="s">
        <v>1555</v>
      </c>
      <c r="I203" s="407"/>
      <c r="J203" s="407"/>
      <c r="K203" s="327"/>
    </row>
    <row r="204" spans="2:11" s="1" customFormat="1" ht="15" customHeight="1">
      <c r="B204" s="304"/>
      <c r="C204" s="281"/>
      <c r="D204" s="281"/>
      <c r="E204" s="281"/>
      <c r="F204" s="302" t="s">
        <v>51</v>
      </c>
      <c r="G204" s="281"/>
      <c r="H204" s="407" t="s">
        <v>1556</v>
      </c>
      <c r="I204" s="407"/>
      <c r="J204" s="407"/>
      <c r="K204" s="327"/>
    </row>
    <row r="205" spans="2:11" s="1" customFormat="1" ht="15" customHeight="1">
      <c r="B205" s="304"/>
      <c r="C205" s="281"/>
      <c r="D205" s="281"/>
      <c r="E205" s="281"/>
      <c r="F205" s="302" t="s">
        <v>49</v>
      </c>
      <c r="G205" s="281"/>
      <c r="H205" s="407" t="s">
        <v>1557</v>
      </c>
      <c r="I205" s="407"/>
      <c r="J205" s="407"/>
      <c r="K205" s="327"/>
    </row>
    <row r="206" spans="2:11" s="1" customFormat="1" ht="15" customHeight="1">
      <c r="B206" s="304"/>
      <c r="C206" s="281"/>
      <c r="D206" s="281"/>
      <c r="E206" s="281"/>
      <c r="F206" s="302" t="s">
        <v>50</v>
      </c>
      <c r="G206" s="281"/>
      <c r="H206" s="407" t="s">
        <v>1558</v>
      </c>
      <c r="I206" s="407"/>
      <c r="J206" s="407"/>
      <c r="K206" s="327"/>
    </row>
    <row r="207" spans="2:11" s="1" customFormat="1" ht="15" customHeight="1">
      <c r="B207" s="304"/>
      <c r="C207" s="281"/>
      <c r="D207" s="281"/>
      <c r="E207" s="281"/>
      <c r="F207" s="302"/>
      <c r="G207" s="281"/>
      <c r="H207" s="281"/>
      <c r="I207" s="281"/>
      <c r="J207" s="281"/>
      <c r="K207" s="327"/>
    </row>
    <row r="208" spans="2:11" s="1" customFormat="1" ht="15" customHeight="1">
      <c r="B208" s="304"/>
      <c r="C208" s="281" t="s">
        <v>1499</v>
      </c>
      <c r="D208" s="281"/>
      <c r="E208" s="281"/>
      <c r="F208" s="302" t="s">
        <v>83</v>
      </c>
      <c r="G208" s="281"/>
      <c r="H208" s="407" t="s">
        <v>1559</v>
      </c>
      <c r="I208" s="407"/>
      <c r="J208" s="407"/>
      <c r="K208" s="327"/>
    </row>
    <row r="209" spans="2:11" s="1" customFormat="1" ht="15" customHeight="1">
      <c r="B209" s="304"/>
      <c r="C209" s="281"/>
      <c r="D209" s="281"/>
      <c r="E209" s="281"/>
      <c r="F209" s="302" t="s">
        <v>1398</v>
      </c>
      <c r="G209" s="281"/>
      <c r="H209" s="407" t="s">
        <v>1399</v>
      </c>
      <c r="I209" s="407"/>
      <c r="J209" s="407"/>
      <c r="K209" s="327"/>
    </row>
    <row r="210" spans="2:11" s="1" customFormat="1" ht="15" customHeight="1">
      <c r="B210" s="304"/>
      <c r="C210" s="281"/>
      <c r="D210" s="281"/>
      <c r="E210" s="281"/>
      <c r="F210" s="302" t="s">
        <v>1396</v>
      </c>
      <c r="G210" s="281"/>
      <c r="H210" s="407" t="s">
        <v>1560</v>
      </c>
      <c r="I210" s="407"/>
      <c r="J210" s="407"/>
      <c r="K210" s="327"/>
    </row>
    <row r="211" spans="2:11" s="1" customFormat="1" ht="15" customHeight="1">
      <c r="B211" s="345"/>
      <c r="C211" s="281"/>
      <c r="D211" s="281"/>
      <c r="E211" s="281"/>
      <c r="F211" s="302" t="s">
        <v>87</v>
      </c>
      <c r="G211" s="340"/>
      <c r="H211" s="406" t="s">
        <v>88</v>
      </c>
      <c r="I211" s="406"/>
      <c r="J211" s="406"/>
      <c r="K211" s="346"/>
    </row>
    <row r="212" spans="2:11" s="1" customFormat="1" ht="15" customHeight="1">
      <c r="B212" s="345"/>
      <c r="C212" s="281"/>
      <c r="D212" s="281"/>
      <c r="E212" s="281"/>
      <c r="F212" s="302" t="s">
        <v>1248</v>
      </c>
      <c r="G212" s="340"/>
      <c r="H212" s="406" t="s">
        <v>1561</v>
      </c>
      <c r="I212" s="406"/>
      <c r="J212" s="406"/>
      <c r="K212" s="346"/>
    </row>
    <row r="213" spans="2:11" s="1" customFormat="1" ht="15" customHeight="1">
      <c r="B213" s="345"/>
      <c r="C213" s="281"/>
      <c r="D213" s="281"/>
      <c r="E213" s="281"/>
      <c r="F213" s="302"/>
      <c r="G213" s="340"/>
      <c r="H213" s="331"/>
      <c r="I213" s="331"/>
      <c r="J213" s="331"/>
      <c r="K213" s="346"/>
    </row>
    <row r="214" spans="2:11" s="1" customFormat="1" ht="15" customHeight="1">
      <c r="B214" s="345"/>
      <c r="C214" s="281" t="s">
        <v>1523</v>
      </c>
      <c r="D214" s="281"/>
      <c r="E214" s="281"/>
      <c r="F214" s="302">
        <v>1</v>
      </c>
      <c r="G214" s="340"/>
      <c r="H214" s="406" t="s">
        <v>1562</v>
      </c>
      <c r="I214" s="406"/>
      <c r="J214" s="406"/>
      <c r="K214" s="346"/>
    </row>
    <row r="215" spans="2:11" s="1" customFormat="1" ht="15" customHeight="1">
      <c r="B215" s="345"/>
      <c r="C215" s="281"/>
      <c r="D215" s="281"/>
      <c r="E215" s="281"/>
      <c r="F215" s="302">
        <v>2</v>
      </c>
      <c r="G215" s="340"/>
      <c r="H215" s="406" t="s">
        <v>1563</v>
      </c>
      <c r="I215" s="406"/>
      <c r="J215" s="406"/>
      <c r="K215" s="346"/>
    </row>
    <row r="216" spans="2:11" s="1" customFormat="1" ht="15" customHeight="1">
      <c r="B216" s="345"/>
      <c r="C216" s="281"/>
      <c r="D216" s="281"/>
      <c r="E216" s="281"/>
      <c r="F216" s="302">
        <v>3</v>
      </c>
      <c r="G216" s="340"/>
      <c r="H216" s="406" t="s">
        <v>1564</v>
      </c>
      <c r="I216" s="406"/>
      <c r="J216" s="406"/>
      <c r="K216" s="346"/>
    </row>
    <row r="217" spans="2:11" s="1" customFormat="1" ht="15" customHeight="1">
      <c r="B217" s="345"/>
      <c r="C217" s="281"/>
      <c r="D217" s="281"/>
      <c r="E217" s="281"/>
      <c r="F217" s="302">
        <v>4</v>
      </c>
      <c r="G217" s="340"/>
      <c r="H217" s="406" t="s">
        <v>1565</v>
      </c>
      <c r="I217" s="406"/>
      <c r="J217" s="406"/>
      <c r="K217" s="346"/>
    </row>
    <row r="218" spans="2:11" s="1" customFormat="1" ht="12.75" customHeight="1">
      <c r="B218" s="347"/>
      <c r="C218" s="348"/>
      <c r="D218" s="348"/>
      <c r="E218" s="348"/>
      <c r="F218" s="348"/>
      <c r="G218" s="348"/>
      <c r="H218" s="348"/>
      <c r="I218" s="348"/>
      <c r="J218" s="348"/>
      <c r="K218" s="34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Banot</cp:lastModifiedBy>
  <dcterms:created xsi:type="dcterms:W3CDTF">2022-01-23T16:53:50Z</dcterms:created>
  <dcterms:modified xsi:type="dcterms:W3CDTF">2022-04-14T10:58:53Z</dcterms:modified>
  <cp:category/>
  <cp:version/>
  <cp:contentType/>
  <cp:contentStatus/>
</cp:coreProperties>
</file>