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R:\Kros\Hladik\Export\"/>
    </mc:Choice>
  </mc:AlternateContent>
  <bookViews>
    <workbookView xWindow="0" yWindow="0" windowWidth="0" windowHeight="0"/>
  </bookViews>
  <sheets>
    <sheet name="Rekapitulace stavby" sheetId="1" r:id="rId1"/>
    <sheet name="DPS 01.1 - Soustrojí TG1" sheetId="2" r:id="rId2"/>
    <sheet name="DPS 01.2 - Soustrojí TG2" sheetId="3" r:id="rId3"/>
    <sheet name="DPS 01.3 - Pomocná zařízení" sheetId="4" r:id="rId4"/>
    <sheet name="DPS 01.4 - Demontáž stroj..." sheetId="5" r:id="rId5"/>
    <sheet name="PS 02 - Technologická čás..." sheetId="6" r:id="rId6"/>
    <sheet name="SO 01 - Úpravy MVE" sheetId="7" r:id="rId7"/>
    <sheet name="SO 02 - Signalizační kabe..." sheetId="8" r:id="rId8"/>
    <sheet name="VON - Vedlejší a ostatní ..." sheetId="9" r:id="rId9"/>
    <sheet name="Seznam figur" sheetId="10" r:id="rId10"/>
    <sheet name="Pokyny pro vyplnění" sheetId="11" r:id="rId11"/>
  </sheets>
  <definedNames>
    <definedName name="_xlnm.Print_Area" localSheetId="0">'Rekapitulace stavby'!$D$4:$AO$36,'Rekapitulace stavby'!$C$42:$AQ$64</definedName>
    <definedName name="_xlnm.Print_Titles" localSheetId="0">'Rekapitulace stavby'!$52:$52</definedName>
    <definedName name="_xlnm._FilterDatabase" localSheetId="1" hidden="1">'DPS 01.1 - Soustrojí TG1'!$C$86:$K$167</definedName>
    <definedName name="_xlnm.Print_Area" localSheetId="1">'DPS 01.1 - Soustrojí TG1'!$C$4:$J$41,'DPS 01.1 - Soustrojí TG1'!$C$47:$J$66,'DPS 01.1 - Soustrojí TG1'!$C$72:$K$167</definedName>
    <definedName name="_xlnm.Print_Titles" localSheetId="1">'DPS 01.1 - Soustrojí TG1'!$86:$86</definedName>
    <definedName name="_xlnm._FilterDatabase" localSheetId="2" hidden="1">'DPS 01.2 - Soustrojí TG2'!$C$86:$K$167</definedName>
    <definedName name="_xlnm.Print_Area" localSheetId="2">'DPS 01.2 - Soustrojí TG2'!$C$4:$J$41,'DPS 01.2 - Soustrojí TG2'!$C$47:$J$66,'DPS 01.2 - Soustrojí TG2'!$C$72:$K$167</definedName>
    <definedName name="_xlnm.Print_Titles" localSheetId="2">'DPS 01.2 - Soustrojí TG2'!$86:$86</definedName>
    <definedName name="_xlnm._FilterDatabase" localSheetId="3" hidden="1">'DPS 01.3 - Pomocná zařízení'!$C$93:$K$208</definedName>
    <definedName name="_xlnm.Print_Area" localSheetId="3">'DPS 01.3 - Pomocná zařízení'!$C$4:$J$41,'DPS 01.3 - Pomocná zařízení'!$C$47:$J$73,'DPS 01.3 - Pomocná zařízení'!$C$79:$K$208</definedName>
    <definedName name="_xlnm.Print_Titles" localSheetId="3">'DPS 01.3 - Pomocná zařízení'!$93:$93</definedName>
    <definedName name="_xlnm._FilterDatabase" localSheetId="4" hidden="1">'DPS 01.4 - Demontáž stroj...'!$C$87:$K$100</definedName>
    <definedName name="_xlnm.Print_Area" localSheetId="4">'DPS 01.4 - Demontáž stroj...'!$C$4:$J$41,'DPS 01.4 - Demontáž stroj...'!$C$47:$J$67,'DPS 01.4 - Demontáž stroj...'!$C$73:$K$100</definedName>
    <definedName name="_xlnm.Print_Titles" localSheetId="4">'DPS 01.4 - Demontáž stroj...'!$87:$87</definedName>
    <definedName name="_xlnm._FilterDatabase" localSheetId="5" hidden="1">'PS 02 - Technologická čás...'!$C$79:$K$141</definedName>
    <definedName name="_xlnm.Print_Area" localSheetId="5">'PS 02 - Technologická čás...'!$C$4:$J$39,'PS 02 - Technologická čás...'!$C$45:$J$61,'PS 02 - Technologická čás...'!$C$67:$K$141</definedName>
    <definedName name="_xlnm.Print_Titles" localSheetId="5">'PS 02 - Technologická čás...'!$79:$79</definedName>
    <definedName name="_xlnm._FilterDatabase" localSheetId="6" hidden="1">'SO 01 - Úpravy MVE'!$C$88:$K$212</definedName>
    <definedName name="_xlnm.Print_Area" localSheetId="6">'SO 01 - Úpravy MVE'!$C$4:$J$39,'SO 01 - Úpravy MVE'!$C$45:$J$70,'SO 01 - Úpravy MVE'!$C$76:$K$212</definedName>
    <definedName name="_xlnm.Print_Titles" localSheetId="6">'SO 01 - Úpravy MVE'!$88:$88</definedName>
    <definedName name="_xlnm._FilterDatabase" localSheetId="7" hidden="1">'SO 02 - Signalizační kabe...'!$C$82:$K$139</definedName>
    <definedName name="_xlnm.Print_Area" localSheetId="7">'SO 02 - Signalizační kabe...'!$C$4:$J$39,'SO 02 - Signalizační kabe...'!$C$45:$J$64,'SO 02 - Signalizační kabe...'!$C$70:$K$139</definedName>
    <definedName name="_xlnm.Print_Titles" localSheetId="7">'SO 02 - Signalizační kabe...'!$82:$82</definedName>
    <definedName name="_xlnm._FilterDatabase" localSheetId="8" hidden="1">'VON - Vedlejší a ostatní ...'!$C$82:$K$97</definedName>
    <definedName name="_xlnm.Print_Area" localSheetId="8">'VON - Vedlejší a ostatní ...'!$C$4:$J$39,'VON - Vedlejší a ostatní ...'!$C$45:$J$64,'VON - Vedlejší a ostatní ...'!$C$70:$K$97</definedName>
    <definedName name="_xlnm.Print_Titles" localSheetId="8">'VON - Vedlejší a ostatní ...'!$82:$82</definedName>
    <definedName name="_xlnm.Print_Area" localSheetId="9">'Seznam figur'!$C$4:$G$65</definedName>
    <definedName name="_xlnm.Print_Titles" localSheetId="9">'Seznam figur'!$9:$9</definedName>
    <definedName name="_xlnm.Print_Area" localSheetId="10">'Pokyny pro vyplnění'!$B$2:$K$71,'Pokyny pro vyplnění'!$B$74:$K$118,'Pokyny pro vyplnění'!$B$121:$K$161,'Pokyny pro vyplnění'!$B$164:$K$218</definedName>
  </definedNames>
  <calcPr/>
</workbook>
</file>

<file path=xl/calcChain.xml><?xml version="1.0" encoding="utf-8"?>
<calcChain xmlns="http://schemas.openxmlformats.org/spreadsheetml/2006/main">
  <c i="10" l="1" r="D7"/>
  <c i="9" r="J37"/>
  <c r="J36"/>
  <c i="1" r="AY63"/>
  <c i="9" r="J35"/>
  <c i="1" r="AX63"/>
  <c i="9" r="BI96"/>
  <c r="BH96"/>
  <c r="BG96"/>
  <c r="BF96"/>
  <c r="T96"/>
  <c r="R96"/>
  <c r="P96"/>
  <c r="BI94"/>
  <c r="BH94"/>
  <c r="BG94"/>
  <c r="BF94"/>
  <c r="T94"/>
  <c r="R94"/>
  <c r="P94"/>
  <c r="BI91"/>
  <c r="BH91"/>
  <c r="BG91"/>
  <c r="BF91"/>
  <c r="T91"/>
  <c r="T90"/>
  <c r="R91"/>
  <c r="R90"/>
  <c r="P91"/>
  <c r="P90"/>
  <c r="BI88"/>
  <c r="BH88"/>
  <c r="BG88"/>
  <c r="BF88"/>
  <c r="T88"/>
  <c r="R88"/>
  <c r="P88"/>
  <c r="BI86"/>
  <c r="BH86"/>
  <c r="BG86"/>
  <c r="BF86"/>
  <c r="T86"/>
  <c r="R86"/>
  <c r="P86"/>
  <c r="J79"/>
  <c r="F79"/>
  <c r="F77"/>
  <c r="E75"/>
  <c r="J54"/>
  <c r="F54"/>
  <c r="F52"/>
  <c r="E50"/>
  <c r="J24"/>
  <c r="E24"/>
  <c r="J80"/>
  <c r="J23"/>
  <c r="J18"/>
  <c r="E18"/>
  <c r="F80"/>
  <c r="J17"/>
  <c r="J12"/>
  <c r="J77"/>
  <c r="E7"/>
  <c r="E73"/>
  <c i="8" r="J37"/>
  <c r="J36"/>
  <c i="1" r="AY62"/>
  <c i="8" r="J35"/>
  <c i="1" r="AX62"/>
  <c i="8" r="BI137"/>
  <c r="BH137"/>
  <c r="BG137"/>
  <c r="BF137"/>
  <c r="T137"/>
  <c r="T136"/>
  <c r="R137"/>
  <c r="R136"/>
  <c r="P137"/>
  <c r="P136"/>
  <c r="BI130"/>
  <c r="BH130"/>
  <c r="BG130"/>
  <c r="BF130"/>
  <c r="T130"/>
  <c r="R130"/>
  <c r="P130"/>
  <c r="BI128"/>
  <c r="BH128"/>
  <c r="BG128"/>
  <c r="BF128"/>
  <c r="T128"/>
  <c r="R128"/>
  <c r="P128"/>
  <c r="BI124"/>
  <c r="BH124"/>
  <c r="BG124"/>
  <c r="BF124"/>
  <c r="T124"/>
  <c r="R124"/>
  <c r="P124"/>
  <c r="BI121"/>
  <c r="BH121"/>
  <c r="BG121"/>
  <c r="BF121"/>
  <c r="T121"/>
  <c r="R121"/>
  <c r="P121"/>
  <c r="BI118"/>
  <c r="BH118"/>
  <c r="BG118"/>
  <c r="BF118"/>
  <c r="T118"/>
  <c r="R118"/>
  <c r="P118"/>
  <c r="BI115"/>
  <c r="BH115"/>
  <c r="BG115"/>
  <c r="BF115"/>
  <c r="T115"/>
  <c r="R115"/>
  <c r="P115"/>
  <c r="BI111"/>
  <c r="BH111"/>
  <c r="BG111"/>
  <c r="BF111"/>
  <c r="T111"/>
  <c r="R111"/>
  <c r="P111"/>
  <c r="BI107"/>
  <c r="BH107"/>
  <c r="BG107"/>
  <c r="BF107"/>
  <c r="T107"/>
  <c r="R107"/>
  <c r="P107"/>
  <c r="BI105"/>
  <c r="BH105"/>
  <c r="BG105"/>
  <c r="BF105"/>
  <c r="T105"/>
  <c r="R105"/>
  <c r="P105"/>
  <c r="BI102"/>
  <c r="BH102"/>
  <c r="BG102"/>
  <c r="BF102"/>
  <c r="T102"/>
  <c r="R102"/>
  <c r="P102"/>
  <c r="BI99"/>
  <c r="BH99"/>
  <c r="BG99"/>
  <c r="BF99"/>
  <c r="T99"/>
  <c r="R99"/>
  <c r="P99"/>
  <c r="BI97"/>
  <c r="BH97"/>
  <c r="BG97"/>
  <c r="BF97"/>
  <c r="T97"/>
  <c r="R97"/>
  <c r="P97"/>
  <c r="BI95"/>
  <c r="BH95"/>
  <c r="BG95"/>
  <c r="BF95"/>
  <c r="T95"/>
  <c r="R95"/>
  <c r="P95"/>
  <c r="BI93"/>
  <c r="BH93"/>
  <c r="BG93"/>
  <c r="BF93"/>
  <c r="T93"/>
  <c r="R93"/>
  <c r="P93"/>
  <c r="BI89"/>
  <c r="BH89"/>
  <c r="BG89"/>
  <c r="BF89"/>
  <c r="T89"/>
  <c r="T88"/>
  <c r="R89"/>
  <c r="R88"/>
  <c r="P89"/>
  <c r="P88"/>
  <c r="BI85"/>
  <c r="BH85"/>
  <c r="BG85"/>
  <c r="BF85"/>
  <c r="T85"/>
  <c r="T84"/>
  <c r="R85"/>
  <c r="R84"/>
  <c r="P85"/>
  <c r="P84"/>
  <c r="J79"/>
  <c r="F79"/>
  <c r="F77"/>
  <c r="E75"/>
  <c r="J54"/>
  <c r="F54"/>
  <c r="F52"/>
  <c r="E50"/>
  <c r="J24"/>
  <c r="E24"/>
  <c r="J80"/>
  <c r="J23"/>
  <c r="J18"/>
  <c r="E18"/>
  <c r="F80"/>
  <c r="J17"/>
  <c r="J12"/>
  <c r="J52"/>
  <c r="E7"/>
  <c r="E48"/>
  <c i="7" r="J37"/>
  <c r="J36"/>
  <c i="1" r="AY61"/>
  <c i="7" r="J35"/>
  <c i="1" r="AX61"/>
  <c i="7" r="BI210"/>
  <c r="BH210"/>
  <c r="BG210"/>
  <c r="BF210"/>
  <c r="T210"/>
  <c r="R210"/>
  <c r="P210"/>
  <c r="BI207"/>
  <c r="BH207"/>
  <c r="BG207"/>
  <c r="BF207"/>
  <c r="T207"/>
  <c r="R207"/>
  <c r="P207"/>
  <c r="BI202"/>
  <c r="BH202"/>
  <c r="BG202"/>
  <c r="BF202"/>
  <c r="T202"/>
  <c r="R202"/>
  <c r="P202"/>
  <c r="BI198"/>
  <c r="BH198"/>
  <c r="BG198"/>
  <c r="BF198"/>
  <c r="T198"/>
  <c r="R198"/>
  <c r="P198"/>
  <c r="BI195"/>
  <c r="BH195"/>
  <c r="BG195"/>
  <c r="BF195"/>
  <c r="T195"/>
  <c r="R195"/>
  <c r="P195"/>
  <c r="BI192"/>
  <c r="BH192"/>
  <c r="BG192"/>
  <c r="BF192"/>
  <c r="T192"/>
  <c r="R192"/>
  <c r="P192"/>
  <c r="BI188"/>
  <c r="BH188"/>
  <c r="BG188"/>
  <c r="BF188"/>
  <c r="T188"/>
  <c r="R188"/>
  <c r="P188"/>
  <c r="BI184"/>
  <c r="BH184"/>
  <c r="BG184"/>
  <c r="BF184"/>
  <c r="T184"/>
  <c r="R184"/>
  <c r="P184"/>
  <c r="BI180"/>
  <c r="BH180"/>
  <c r="BG180"/>
  <c r="BF180"/>
  <c r="T180"/>
  <c r="R180"/>
  <c r="P180"/>
  <c r="BI174"/>
  <c r="BH174"/>
  <c r="BG174"/>
  <c r="BF174"/>
  <c r="T174"/>
  <c r="R174"/>
  <c r="P174"/>
  <c r="BI170"/>
  <c r="BH170"/>
  <c r="BG170"/>
  <c r="BF170"/>
  <c r="T170"/>
  <c r="R170"/>
  <c r="P170"/>
  <c r="BI168"/>
  <c r="BH168"/>
  <c r="BG168"/>
  <c r="BF168"/>
  <c r="T168"/>
  <c r="R168"/>
  <c r="P168"/>
  <c r="BI163"/>
  <c r="BH163"/>
  <c r="BG163"/>
  <c r="BF163"/>
  <c r="T163"/>
  <c r="T162"/>
  <c r="R163"/>
  <c r="R162"/>
  <c r="P163"/>
  <c r="P162"/>
  <c r="BI159"/>
  <c r="BH159"/>
  <c r="BG159"/>
  <c r="BF159"/>
  <c r="T159"/>
  <c r="R159"/>
  <c r="P159"/>
  <c r="BI154"/>
  <c r="BH154"/>
  <c r="BG154"/>
  <c r="BF154"/>
  <c r="T154"/>
  <c r="R154"/>
  <c r="P154"/>
  <c r="BI148"/>
  <c r="BH148"/>
  <c r="BG148"/>
  <c r="BF148"/>
  <c r="T148"/>
  <c r="R148"/>
  <c r="P148"/>
  <c r="BI143"/>
  <c r="BH143"/>
  <c r="BG143"/>
  <c r="BF143"/>
  <c r="T143"/>
  <c r="R143"/>
  <c r="P143"/>
  <c r="BI135"/>
  <c r="BH135"/>
  <c r="BG135"/>
  <c r="BF135"/>
  <c r="T135"/>
  <c r="R135"/>
  <c r="P135"/>
  <c r="BI128"/>
  <c r="BH128"/>
  <c r="BG128"/>
  <c r="BF128"/>
  <c r="T128"/>
  <c r="R128"/>
  <c r="P128"/>
  <c r="BI121"/>
  <c r="BH121"/>
  <c r="BG121"/>
  <c r="BF121"/>
  <c r="T121"/>
  <c r="R121"/>
  <c r="P121"/>
  <c r="BI115"/>
  <c r="BH115"/>
  <c r="BG115"/>
  <c r="BF115"/>
  <c r="T115"/>
  <c r="R115"/>
  <c r="P115"/>
  <c r="BI111"/>
  <c r="BH111"/>
  <c r="BG111"/>
  <c r="BF111"/>
  <c r="T111"/>
  <c r="R111"/>
  <c r="P111"/>
  <c r="BI106"/>
  <c r="BH106"/>
  <c r="BG106"/>
  <c r="BF106"/>
  <c r="T106"/>
  <c r="R106"/>
  <c r="P106"/>
  <c r="BI99"/>
  <c r="BH99"/>
  <c r="BG99"/>
  <c r="BF99"/>
  <c r="T99"/>
  <c r="R99"/>
  <c r="P99"/>
  <c r="BI92"/>
  <c r="BH92"/>
  <c r="BG92"/>
  <c r="BF92"/>
  <c r="T92"/>
  <c r="R92"/>
  <c r="P92"/>
  <c r="J85"/>
  <c r="F85"/>
  <c r="F83"/>
  <c r="E81"/>
  <c r="J54"/>
  <c r="F54"/>
  <c r="F52"/>
  <c r="E50"/>
  <c r="J24"/>
  <c r="E24"/>
  <c r="J86"/>
  <c r="J23"/>
  <c r="J18"/>
  <c r="E18"/>
  <c r="F86"/>
  <c r="J17"/>
  <c r="J12"/>
  <c r="J52"/>
  <c r="E7"/>
  <c r="E48"/>
  <c i="6" r="J37"/>
  <c r="J36"/>
  <c i="1" r="AY60"/>
  <c i="6" r="J35"/>
  <c i="1" r="AX60"/>
  <c i="6"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9"/>
  <c r="BH109"/>
  <c r="BG109"/>
  <c r="BF109"/>
  <c r="T109"/>
  <c r="R109"/>
  <c r="P109"/>
  <c r="BI106"/>
  <c r="BH106"/>
  <c r="BG106"/>
  <c r="BF106"/>
  <c r="T106"/>
  <c r="R106"/>
  <c r="P106"/>
  <c r="BI103"/>
  <c r="BH103"/>
  <c r="BG103"/>
  <c r="BF103"/>
  <c r="T103"/>
  <c r="R103"/>
  <c r="P103"/>
  <c r="BI100"/>
  <c r="BH100"/>
  <c r="BG100"/>
  <c r="BF100"/>
  <c r="T100"/>
  <c r="R100"/>
  <c r="P100"/>
  <c r="BI97"/>
  <c r="BH97"/>
  <c r="BG97"/>
  <c r="BF97"/>
  <c r="T97"/>
  <c r="R97"/>
  <c r="P97"/>
  <c r="BI94"/>
  <c r="BH94"/>
  <c r="BG94"/>
  <c r="BF94"/>
  <c r="T94"/>
  <c r="R94"/>
  <c r="P94"/>
  <c r="BI91"/>
  <c r="BH91"/>
  <c r="BG91"/>
  <c r="BF91"/>
  <c r="T91"/>
  <c r="R91"/>
  <c r="P91"/>
  <c r="BI88"/>
  <c r="BH88"/>
  <c r="BG88"/>
  <c r="BF88"/>
  <c r="T88"/>
  <c r="R88"/>
  <c r="P88"/>
  <c r="BI85"/>
  <c r="BH85"/>
  <c r="BG85"/>
  <c r="BF85"/>
  <c r="T85"/>
  <c r="R85"/>
  <c r="P85"/>
  <c r="BI82"/>
  <c r="BH82"/>
  <c r="BG82"/>
  <c r="BF82"/>
  <c r="T82"/>
  <c r="R82"/>
  <c r="P82"/>
  <c r="J76"/>
  <c r="F76"/>
  <c r="F74"/>
  <c r="E72"/>
  <c r="J54"/>
  <c r="F54"/>
  <c r="F52"/>
  <c r="E50"/>
  <c r="J24"/>
  <c r="E24"/>
  <c r="J55"/>
  <c r="J23"/>
  <c r="J18"/>
  <c r="E18"/>
  <c r="F77"/>
  <c r="J17"/>
  <c r="J12"/>
  <c r="J52"/>
  <c r="E7"/>
  <c r="E48"/>
  <c i="5" r="J39"/>
  <c r="J38"/>
  <c i="1" r="AY59"/>
  <c i="5" r="J37"/>
  <c i="1" r="AX59"/>
  <c i="5" r="BI98"/>
  <c r="BH98"/>
  <c r="BG98"/>
  <c r="BF98"/>
  <c r="T98"/>
  <c r="T97"/>
  <c r="R98"/>
  <c r="R97"/>
  <c r="P98"/>
  <c r="P97"/>
  <c r="BI94"/>
  <c r="BH94"/>
  <c r="BG94"/>
  <c r="BF94"/>
  <c r="T94"/>
  <c r="T93"/>
  <c r="R94"/>
  <c r="R93"/>
  <c r="P94"/>
  <c r="P93"/>
  <c r="BI90"/>
  <c r="BH90"/>
  <c r="BG90"/>
  <c r="BF90"/>
  <c r="T90"/>
  <c r="T89"/>
  <c r="T88"/>
  <c r="R90"/>
  <c r="R89"/>
  <c r="R88"/>
  <c r="P90"/>
  <c r="P89"/>
  <c r="P88"/>
  <c i="1" r="AU59"/>
  <c i="5" r="J84"/>
  <c r="F84"/>
  <c r="F82"/>
  <c r="E80"/>
  <c r="J58"/>
  <c r="F58"/>
  <c r="F56"/>
  <c r="E54"/>
  <c r="J26"/>
  <c r="E26"/>
  <c r="J85"/>
  <c r="J25"/>
  <c r="J20"/>
  <c r="E20"/>
  <c r="F85"/>
  <c r="J19"/>
  <c r="J14"/>
  <c r="J82"/>
  <c r="E7"/>
  <c r="E76"/>
  <c i="4" r="J39"/>
  <c r="J38"/>
  <c i="1" r="AY58"/>
  <c i="4" r="J37"/>
  <c i="1" r="AX58"/>
  <c i="4" r="BI206"/>
  <c r="BH206"/>
  <c r="BG206"/>
  <c r="BF206"/>
  <c r="T206"/>
  <c r="T205"/>
  <c r="R206"/>
  <c r="R205"/>
  <c r="P206"/>
  <c r="P205"/>
  <c r="BI202"/>
  <c r="BH202"/>
  <c r="BG202"/>
  <c r="BF202"/>
  <c r="T202"/>
  <c r="T201"/>
  <c r="R202"/>
  <c r="R201"/>
  <c r="P202"/>
  <c r="P201"/>
  <c r="BI198"/>
  <c r="BH198"/>
  <c r="BG198"/>
  <c r="BF198"/>
  <c r="T198"/>
  <c r="R198"/>
  <c r="P198"/>
  <c r="BI195"/>
  <c r="BH195"/>
  <c r="BG195"/>
  <c r="BF195"/>
  <c r="T195"/>
  <c r="R195"/>
  <c r="P195"/>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5"/>
  <c r="BH175"/>
  <c r="BG175"/>
  <c r="BF175"/>
  <c r="T175"/>
  <c r="T174"/>
  <c r="R175"/>
  <c r="R174"/>
  <c r="P175"/>
  <c r="P174"/>
  <c r="BI171"/>
  <c r="BH171"/>
  <c r="BG171"/>
  <c r="BF171"/>
  <c r="T171"/>
  <c r="T170"/>
  <c r="R171"/>
  <c r="R170"/>
  <c r="P171"/>
  <c r="P170"/>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BI117"/>
  <c r="BH117"/>
  <c r="BG117"/>
  <c r="BF117"/>
  <c r="T117"/>
  <c r="R117"/>
  <c r="P117"/>
  <c r="BI114"/>
  <c r="BH114"/>
  <c r="BG114"/>
  <c r="BF114"/>
  <c r="T114"/>
  <c r="R114"/>
  <c r="P114"/>
  <c r="BI111"/>
  <c r="BH111"/>
  <c r="BG111"/>
  <c r="BF111"/>
  <c r="T111"/>
  <c r="R111"/>
  <c r="P111"/>
  <c r="BI108"/>
  <c r="BH108"/>
  <c r="BG108"/>
  <c r="BF108"/>
  <c r="T108"/>
  <c r="R108"/>
  <c r="P108"/>
  <c r="BI105"/>
  <c r="BH105"/>
  <c r="BG105"/>
  <c r="BF105"/>
  <c r="T105"/>
  <c r="R105"/>
  <c r="P105"/>
  <c r="BI102"/>
  <c r="BH102"/>
  <c r="BG102"/>
  <c r="BF102"/>
  <c r="T102"/>
  <c r="R102"/>
  <c r="P102"/>
  <c r="BI99"/>
  <c r="BH99"/>
  <c r="BG99"/>
  <c r="BF99"/>
  <c r="T99"/>
  <c r="R99"/>
  <c r="P99"/>
  <c r="BI96"/>
  <c r="BH96"/>
  <c r="BG96"/>
  <c r="BF96"/>
  <c r="T96"/>
  <c r="R96"/>
  <c r="P96"/>
  <c r="J90"/>
  <c r="F90"/>
  <c r="F88"/>
  <c r="E86"/>
  <c r="J58"/>
  <c r="F58"/>
  <c r="F56"/>
  <c r="E54"/>
  <c r="J26"/>
  <c r="E26"/>
  <c r="J91"/>
  <c r="J25"/>
  <c r="J20"/>
  <c r="E20"/>
  <c r="F91"/>
  <c r="J19"/>
  <c r="J14"/>
  <c r="J56"/>
  <c r="E7"/>
  <c r="E82"/>
  <c i="3" r="J39"/>
  <c r="J38"/>
  <c i="1" r="AY57"/>
  <c i="3" r="J37"/>
  <c i="1" r="AX57"/>
  <c i="3"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22"/>
  <c r="BH122"/>
  <c r="BG122"/>
  <c r="BF122"/>
  <c r="T122"/>
  <c r="R122"/>
  <c r="P122"/>
  <c r="BI119"/>
  <c r="BH119"/>
  <c r="BG119"/>
  <c r="BF119"/>
  <c r="T119"/>
  <c r="R119"/>
  <c r="P119"/>
  <c r="BI116"/>
  <c r="BH116"/>
  <c r="BG116"/>
  <c r="BF116"/>
  <c r="T116"/>
  <c r="R116"/>
  <c r="P116"/>
  <c r="BI113"/>
  <c r="BH113"/>
  <c r="BG113"/>
  <c r="BF113"/>
  <c r="T113"/>
  <c r="R113"/>
  <c r="P113"/>
  <c r="BI110"/>
  <c r="BH110"/>
  <c r="BG110"/>
  <c r="BF110"/>
  <c r="T110"/>
  <c r="R110"/>
  <c r="P110"/>
  <c r="BI107"/>
  <c r="BH107"/>
  <c r="BG107"/>
  <c r="BF107"/>
  <c r="T107"/>
  <c r="R107"/>
  <c r="P107"/>
  <c r="BI104"/>
  <c r="BH104"/>
  <c r="BG104"/>
  <c r="BF104"/>
  <c r="T104"/>
  <c r="R104"/>
  <c r="P104"/>
  <c r="BI101"/>
  <c r="BH101"/>
  <c r="BG101"/>
  <c r="BF101"/>
  <c r="T101"/>
  <c r="R101"/>
  <c r="P101"/>
  <c r="BI98"/>
  <c r="BH98"/>
  <c r="BG98"/>
  <c r="BF98"/>
  <c r="T98"/>
  <c r="R98"/>
  <c r="P98"/>
  <c r="BI95"/>
  <c r="BH95"/>
  <c r="BG95"/>
  <c r="BF95"/>
  <c r="T95"/>
  <c r="R95"/>
  <c r="P95"/>
  <c r="BI92"/>
  <c r="BH92"/>
  <c r="BG92"/>
  <c r="BF92"/>
  <c r="T92"/>
  <c r="R92"/>
  <c r="P92"/>
  <c r="BI89"/>
  <c r="BH89"/>
  <c r="BG89"/>
  <c r="BF89"/>
  <c r="T89"/>
  <c r="R89"/>
  <c r="P89"/>
  <c r="J83"/>
  <c r="F83"/>
  <c r="F81"/>
  <c r="E79"/>
  <c r="J58"/>
  <c r="F58"/>
  <c r="F56"/>
  <c r="E54"/>
  <c r="J26"/>
  <c r="E26"/>
  <c r="J59"/>
  <c r="J25"/>
  <c r="J20"/>
  <c r="E20"/>
  <c r="F59"/>
  <c r="J19"/>
  <c r="J14"/>
  <c r="J81"/>
  <c r="E7"/>
  <c r="E50"/>
  <c i="2" r="J39"/>
  <c r="J38"/>
  <c i="1" r="AY56"/>
  <c i="2" r="J37"/>
  <c i="1" r="AX56"/>
  <c i="2"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50"/>
  <c r="BH150"/>
  <c r="BG150"/>
  <c r="BF150"/>
  <c r="T150"/>
  <c r="R150"/>
  <c r="P150"/>
  <c r="BI147"/>
  <c r="BH147"/>
  <c r="BG147"/>
  <c r="BF147"/>
  <c r="T147"/>
  <c r="R147"/>
  <c r="P147"/>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22"/>
  <c r="BH122"/>
  <c r="BG122"/>
  <c r="BF122"/>
  <c r="T122"/>
  <c r="R122"/>
  <c r="P122"/>
  <c r="BI119"/>
  <c r="BH119"/>
  <c r="BG119"/>
  <c r="BF119"/>
  <c r="T119"/>
  <c r="R119"/>
  <c r="P119"/>
  <c r="BI116"/>
  <c r="BH116"/>
  <c r="BG116"/>
  <c r="BF116"/>
  <c r="T116"/>
  <c r="R116"/>
  <c r="P116"/>
  <c r="BI113"/>
  <c r="BH113"/>
  <c r="BG113"/>
  <c r="BF113"/>
  <c r="T113"/>
  <c r="R113"/>
  <c r="P113"/>
  <c r="BI110"/>
  <c r="BH110"/>
  <c r="BG110"/>
  <c r="BF110"/>
  <c r="T110"/>
  <c r="R110"/>
  <c r="P110"/>
  <c r="BI107"/>
  <c r="BH107"/>
  <c r="BG107"/>
  <c r="BF107"/>
  <c r="T107"/>
  <c r="R107"/>
  <c r="P107"/>
  <c r="BI104"/>
  <c r="BH104"/>
  <c r="BG104"/>
  <c r="BF104"/>
  <c r="T104"/>
  <c r="R104"/>
  <c r="P104"/>
  <c r="BI101"/>
  <c r="BH101"/>
  <c r="BG101"/>
  <c r="BF101"/>
  <c r="T101"/>
  <c r="R101"/>
  <c r="P101"/>
  <c r="BI98"/>
  <c r="BH98"/>
  <c r="BG98"/>
  <c r="BF98"/>
  <c r="T98"/>
  <c r="R98"/>
  <c r="P98"/>
  <c r="BI95"/>
  <c r="BH95"/>
  <c r="BG95"/>
  <c r="BF95"/>
  <c r="T95"/>
  <c r="R95"/>
  <c r="P95"/>
  <c r="BI92"/>
  <c r="BH92"/>
  <c r="BG92"/>
  <c r="BF92"/>
  <c r="T92"/>
  <c r="R92"/>
  <c r="P92"/>
  <c r="BI89"/>
  <c r="BH89"/>
  <c r="BG89"/>
  <c r="BF89"/>
  <c r="T89"/>
  <c r="R89"/>
  <c r="P89"/>
  <c r="J83"/>
  <c r="F83"/>
  <c r="F81"/>
  <c r="E79"/>
  <c r="J58"/>
  <c r="F58"/>
  <c r="F56"/>
  <c r="E54"/>
  <c r="J26"/>
  <c r="E26"/>
  <c r="J84"/>
  <c r="J25"/>
  <c r="J20"/>
  <c r="E20"/>
  <c r="F84"/>
  <c r="J19"/>
  <c r="J14"/>
  <c r="J56"/>
  <c r="E7"/>
  <c r="E75"/>
  <c i="1" r="L50"/>
  <c r="AM50"/>
  <c r="AM49"/>
  <c r="L49"/>
  <c r="AM47"/>
  <c r="L47"/>
  <c r="L45"/>
  <c r="L44"/>
  <c i="4" r="J133"/>
  <c i="3" r="BK144"/>
  <c i="2" r="J150"/>
  <c r="J104"/>
  <c i="9" r="J94"/>
  <c i="7" r="BK163"/>
  <c r="J148"/>
  <c r="J128"/>
  <c r="BK111"/>
  <c i="6" r="J136"/>
  <c r="J127"/>
  <c r="BK112"/>
  <c i="5" r="BK98"/>
  <c i="4" r="BK202"/>
  <c r="BK188"/>
  <c r="BK175"/>
  <c r="BK161"/>
  <c r="J152"/>
  <c r="BK130"/>
  <c r="J117"/>
  <c r="BK102"/>
  <c r="J96"/>
  <c i="3" r="BK156"/>
  <c r="J144"/>
  <c r="BK119"/>
  <c r="BK110"/>
  <c r="BK101"/>
  <c r="J92"/>
  <c i="2" r="J162"/>
  <c r="J153"/>
  <c r="BK122"/>
  <c r="BK101"/>
  <c i="8" r="BK99"/>
  <c r="J93"/>
  <c i="7" r="J174"/>
  <c r="BK106"/>
  <c i="6" r="J109"/>
  <c r="BK91"/>
  <c i="9" r="F35"/>
  <c i="4" r="J198"/>
  <c r="J175"/>
  <c r="BK99"/>
  <c i="3" r="BK122"/>
  <c i="2" r="J137"/>
  <c r="J92"/>
  <c i="4" r="BK139"/>
  <c r="BK108"/>
  <c i="3" r="J140"/>
  <c r="J95"/>
  <c i="2" r="J119"/>
  <c i="1" r="AS55"/>
  <c i="9" r="BK86"/>
  <c i="8" r="BK137"/>
  <c r="BK128"/>
  <c r="BK115"/>
  <c r="J107"/>
  <c r="BK85"/>
  <c i="7" r="J202"/>
  <c r="BK195"/>
  <c r="BK170"/>
  <c r="BK159"/>
  <c r="J143"/>
  <c i="6" r="BK133"/>
  <c r="BK121"/>
  <c r="BK106"/>
  <c r="BK97"/>
  <c r="BK88"/>
  <c i="5" r="J94"/>
  <c i="4" r="J191"/>
  <c r="BK179"/>
  <c r="J171"/>
  <c r="J164"/>
  <c r="BK155"/>
  <c r="BK146"/>
  <c r="BK133"/>
  <c r="J124"/>
  <c r="BK111"/>
  <c r="J102"/>
  <c i="3" r="BK165"/>
  <c r="BK159"/>
  <c r="BK137"/>
  <c r="J134"/>
  <c r="BK125"/>
  <c r="BK113"/>
  <c r="BK104"/>
  <c r="J101"/>
  <c i="2" r="BK162"/>
  <c r="BK153"/>
  <c r="J147"/>
  <c r="J131"/>
  <c r="J116"/>
  <c r="BK104"/>
  <c i="7" r="BK154"/>
  <c r="J111"/>
  <c i="6" r="BK136"/>
  <c r="J118"/>
  <c r="BK94"/>
  <c r="BK85"/>
  <c i="8" r="BK107"/>
  <c r="BK95"/>
  <c i="7" r="J198"/>
  <c r="J163"/>
  <c r="BK143"/>
  <c i="6" r="J103"/>
  <c i="4" r="J155"/>
  <c r="J108"/>
  <c i="3" r="J128"/>
  <c r="BK98"/>
  <c i="2" r="BK125"/>
  <c r="BK95"/>
  <c i="4" r="J149"/>
  <c r="J121"/>
  <c r="BK114"/>
  <c i="3" r="BK150"/>
  <c r="J147"/>
  <c r="J116"/>
  <c r="J110"/>
  <c r="J89"/>
  <c i="2" r="J143"/>
  <c r="J134"/>
  <c r="J128"/>
  <c r="J107"/>
  <c r="BK98"/>
  <c i="9" r="BK96"/>
  <c r="BK94"/>
  <c r="BK91"/>
  <c r="J91"/>
  <c r="J88"/>
  <c i="8" r="BK130"/>
  <c r="J124"/>
  <c r="BK121"/>
  <c r="BK118"/>
  <c r="BK111"/>
  <c r="J111"/>
  <c r="J105"/>
  <c r="BK102"/>
  <c r="J97"/>
  <c r="J95"/>
  <c r="BK89"/>
  <c i="7" r="J207"/>
  <c r="BK202"/>
  <c r="J192"/>
  <c r="BK188"/>
  <c r="J180"/>
  <c r="BK174"/>
  <c r="J168"/>
  <c r="J154"/>
  <c r="J115"/>
  <c r="J106"/>
  <c r="BK92"/>
  <c i="6" r="BK139"/>
  <c r="J130"/>
  <c r="BK124"/>
  <c r="BK118"/>
  <c r="BK115"/>
  <c r="BK103"/>
  <c r="J100"/>
  <c r="J91"/>
  <c r="BK82"/>
  <c i="5" r="BK94"/>
  <c r="BK90"/>
  <c i="4" r="BK206"/>
  <c r="J206"/>
  <c r="J202"/>
  <c r="BK191"/>
  <c r="BK185"/>
  <c r="J182"/>
  <c r="J179"/>
  <c r="BK171"/>
  <c r="J167"/>
  <c r="BK164"/>
  <c r="J158"/>
  <c r="BK152"/>
  <c r="BK149"/>
  <c r="BK142"/>
  <c r="J142"/>
  <c r="BK136"/>
  <c r="J136"/>
  <c r="J127"/>
  <c r="BK121"/>
  <c r="BK117"/>
  <c r="J111"/>
  <c r="BK105"/>
  <c r="J105"/>
  <c r="BK96"/>
  <c i="3" r="J165"/>
  <c r="BK162"/>
  <c r="J156"/>
  <c r="BK153"/>
  <c r="BK147"/>
  <c r="BK140"/>
  <c r="BK131"/>
  <c r="BK128"/>
  <c r="J122"/>
  <c r="BK116"/>
  <c r="J113"/>
  <c r="BK107"/>
  <c r="J104"/>
  <c r="J98"/>
  <c r="BK92"/>
  <c i="2" r="BK165"/>
  <c r="J165"/>
  <c r="BK159"/>
  <c r="BK156"/>
  <c r="BK150"/>
  <c r="BK143"/>
  <c r="J140"/>
  <c r="BK137"/>
  <c r="BK134"/>
  <c r="J125"/>
  <c r="BK119"/>
  <c r="J113"/>
  <c r="BK107"/>
  <c r="J98"/>
  <c r="J95"/>
  <c r="BK92"/>
  <c r="BK89"/>
  <c i="8" r="J128"/>
  <c r="BK97"/>
  <c i="7" r="J210"/>
  <c r="J195"/>
  <c r="BK168"/>
  <c r="J135"/>
  <c r="BK115"/>
  <c r="BK99"/>
  <c r="J92"/>
  <c i="6" r="J133"/>
  <c r="BK130"/>
  <c r="J121"/>
  <c r="BK100"/>
  <c r="J97"/>
  <c r="J88"/>
  <c r="J82"/>
  <c i="4" r="J185"/>
  <c i="8" r="BK124"/>
  <c r="J121"/>
  <c r="J115"/>
  <c r="J102"/>
  <c r="BK93"/>
  <c r="J85"/>
  <c i="7" r="BK207"/>
  <c r="J188"/>
  <c r="BK180"/>
  <c r="J159"/>
  <c r="BK121"/>
  <c i="6" r="J112"/>
  <c r="BK109"/>
  <c r="J85"/>
  <c i="5" r="J98"/>
  <c i="4" r="BK195"/>
  <c r="J188"/>
  <c r="J146"/>
  <c r="J130"/>
  <c i="3" r="J159"/>
  <c r="J150"/>
  <c r="J119"/>
  <c r="J107"/>
  <c i="2" r="BK131"/>
  <c r="J122"/>
  <c r="BK113"/>
  <c r="J101"/>
  <c r="J89"/>
  <c i="4" r="BK127"/>
  <c i="3" r="J125"/>
  <c i="2" r="J156"/>
  <c r="J110"/>
  <c i="9" r="J96"/>
  <c r="BK88"/>
  <c r="J86"/>
  <c i="8" r="J137"/>
  <c r="BK105"/>
  <c r="J99"/>
  <c i="7" r="BK210"/>
  <c r="BK198"/>
  <c r="BK184"/>
  <c r="J170"/>
  <c r="BK135"/>
  <c r="J121"/>
  <c r="J99"/>
  <c i="6" r="BK127"/>
  <c r="J106"/>
  <c r="J94"/>
  <c i="5" r="J90"/>
  <c i="4" r="BK198"/>
  <c r="BK182"/>
  <c r="BK167"/>
  <c r="BK158"/>
  <c r="J139"/>
  <c r="J114"/>
  <c r="J99"/>
  <c i="3" r="J162"/>
  <c r="J153"/>
  <c r="BK134"/>
  <c r="J131"/>
  <c r="BK95"/>
  <c r="BK89"/>
  <c i="2" r="J159"/>
  <c r="BK147"/>
  <c r="BK128"/>
  <c r="BK110"/>
  <c i="8" r="J130"/>
  <c i="7" r="J184"/>
  <c r="BK128"/>
  <c i="6" r="J139"/>
  <c r="J115"/>
  <c i="4" r="J195"/>
  <c i="8" r="J118"/>
  <c r="J89"/>
  <c i="7" r="BK192"/>
  <c r="BK148"/>
  <c i="6" r="J124"/>
  <c i="4" r="J161"/>
  <c r="BK124"/>
  <c i="3" r="J137"/>
  <c i="2" r="BK140"/>
  <c r="BK116"/>
  <c i="9" l="1" r="P93"/>
  <c r="T93"/>
  <c i="2" r="P88"/>
  <c r="P146"/>
  <c i="3" r="R88"/>
  <c r="R87"/>
  <c r="R143"/>
  <c i="4" r="T95"/>
  <c r="R120"/>
  <c r="R145"/>
  <c r="P178"/>
  <c r="P194"/>
  <c i="6" r="T81"/>
  <c r="T80"/>
  <c i="7" r="T91"/>
  <c r="P120"/>
  <c r="P153"/>
  <c r="R167"/>
  <c r="P191"/>
  <c i="4" r="P95"/>
  <c r="P120"/>
  <c r="T145"/>
  <c r="R178"/>
  <c r="R194"/>
  <c i="6" r="P81"/>
  <c r="P80"/>
  <c i="1" r="AU60"/>
  <c i="7" r="R91"/>
  <c r="R110"/>
  <c r="R120"/>
  <c r="R153"/>
  <c r="BK167"/>
  <c r="BK183"/>
  <c r="J183"/>
  <c r="J68"/>
  <c r="T183"/>
  <c r="T191"/>
  <c i="2" r="BK88"/>
  <c r="J88"/>
  <c r="J64"/>
  <c r="T88"/>
  <c r="T87"/>
  <c r="BK146"/>
  <c r="J146"/>
  <c r="J65"/>
  <c r="T146"/>
  <c i="3" r="BK88"/>
  <c r="J88"/>
  <c r="J64"/>
  <c r="T88"/>
  <c r="BK143"/>
  <c r="J143"/>
  <c r="J65"/>
  <c r="P143"/>
  <c i="4" r="BK95"/>
  <c r="J95"/>
  <c r="J64"/>
  <c r="R95"/>
  <c r="R94"/>
  <c r="BK120"/>
  <c r="J120"/>
  <c r="J65"/>
  <c r="T120"/>
  <c r="BK145"/>
  <c r="J145"/>
  <c r="J66"/>
  <c r="P145"/>
  <c r="BK178"/>
  <c r="J178"/>
  <c r="J69"/>
  <c r="T178"/>
  <c r="BK194"/>
  <c r="J194"/>
  <c r="J70"/>
  <c r="T194"/>
  <c i="6" r="BK81"/>
  <c r="J81"/>
  <c r="J60"/>
  <c r="R81"/>
  <c r="R80"/>
  <c i="7" r="BK91"/>
  <c r="J91"/>
  <c r="J61"/>
  <c r="P91"/>
  <c r="BK110"/>
  <c r="J110"/>
  <c r="J62"/>
  <c r="P110"/>
  <c r="T110"/>
  <c r="BK120"/>
  <c r="J120"/>
  <c r="J63"/>
  <c r="T120"/>
  <c r="BK153"/>
  <c r="J153"/>
  <c r="J64"/>
  <c r="T153"/>
  <c r="P167"/>
  <c r="T167"/>
  <c r="T166"/>
  <c r="P183"/>
  <c r="R183"/>
  <c r="BK191"/>
  <c r="J191"/>
  <c r="J69"/>
  <c r="R191"/>
  <c i="8" r="BK92"/>
  <c r="J92"/>
  <c r="J62"/>
  <c r="P92"/>
  <c r="P83"/>
  <c i="1" r="AU62"/>
  <c i="8" r="R92"/>
  <c r="R83"/>
  <c r="T92"/>
  <c r="T83"/>
  <c i="9" r="BK85"/>
  <c r="J85"/>
  <c r="J61"/>
  <c r="P85"/>
  <c r="P84"/>
  <c r="P83"/>
  <c i="1" r="AU63"/>
  <c i="9" r="R85"/>
  <c r="T85"/>
  <c r="T84"/>
  <c r="T83"/>
  <c r="BK93"/>
  <c r="J93"/>
  <c r="J63"/>
  <c r="R93"/>
  <c i="2" r="R88"/>
  <c r="R87"/>
  <c r="R146"/>
  <c i="3" r="P88"/>
  <c r="P87"/>
  <c i="1" r="AU57"/>
  <c i="3" r="T143"/>
  <c i="2" r="J59"/>
  <c r="J81"/>
  <c r="BE104"/>
  <c r="BE150"/>
  <c i="3" r="E75"/>
  <c r="J84"/>
  <c r="BE95"/>
  <c r="BE104"/>
  <c r="BE116"/>
  <c r="BE134"/>
  <c r="BE144"/>
  <c r="BE156"/>
  <c i="4" r="E50"/>
  <c r="J88"/>
  <c r="BE105"/>
  <c r="BE111"/>
  <c r="BE139"/>
  <c r="BE146"/>
  <c r="BE149"/>
  <c r="BE158"/>
  <c r="BE164"/>
  <c r="BE167"/>
  <c r="BE185"/>
  <c r="BK174"/>
  <c r="J174"/>
  <c r="J68"/>
  <c i="5" r="E50"/>
  <c r="BE94"/>
  <c i="6" r="F55"/>
  <c r="J74"/>
  <c r="J77"/>
  <c r="BE82"/>
  <c r="BE100"/>
  <c r="BE121"/>
  <c r="BE127"/>
  <c r="BE136"/>
  <c i="7" r="E79"/>
  <c r="BE99"/>
  <c r="BE128"/>
  <c r="BE154"/>
  <c r="BE202"/>
  <c i="8" r="J77"/>
  <c i="1" r="BB63"/>
  <c i="5" r="J56"/>
  <c r="F59"/>
  <c i="6" r="E70"/>
  <c r="BE106"/>
  <c r="BE124"/>
  <c i="7" r="F55"/>
  <c r="J83"/>
  <c r="BE143"/>
  <c r="BE159"/>
  <c r="BE170"/>
  <c r="BE198"/>
  <c r="BE207"/>
  <c i="8" r="E73"/>
  <c r="BE89"/>
  <c r="BE105"/>
  <c r="BE111"/>
  <c r="BE115"/>
  <c i="2" r="E50"/>
  <c r="F59"/>
  <c r="BE89"/>
  <c r="BE95"/>
  <c r="BE98"/>
  <c r="BE101"/>
  <c r="BE107"/>
  <c r="BE110"/>
  <c r="BE113"/>
  <c r="BE119"/>
  <c r="BE122"/>
  <c r="BE125"/>
  <c r="BE128"/>
  <c r="BE134"/>
  <c r="BE140"/>
  <c r="BE143"/>
  <c r="BE156"/>
  <c r="BE159"/>
  <c r="BE162"/>
  <c r="BE165"/>
  <c i="3" r="J56"/>
  <c r="F84"/>
  <c r="BE89"/>
  <c r="BE98"/>
  <c r="BE101"/>
  <c r="BE110"/>
  <c r="BE122"/>
  <c r="BE125"/>
  <c r="BE131"/>
  <c r="BE140"/>
  <c r="BE147"/>
  <c r="BE150"/>
  <c r="BE162"/>
  <c r="BE165"/>
  <c i="4" r="J59"/>
  <c r="BE96"/>
  <c r="BE99"/>
  <c r="BE108"/>
  <c r="BE114"/>
  <c r="BE121"/>
  <c r="BE124"/>
  <c r="BE127"/>
  <c r="BE130"/>
  <c r="BE133"/>
  <c r="BE136"/>
  <c r="BE142"/>
  <c r="BE152"/>
  <c r="BE155"/>
  <c r="BE161"/>
  <c r="BE171"/>
  <c r="BE175"/>
  <c r="BE179"/>
  <c r="BE182"/>
  <c r="BE188"/>
  <c r="BE191"/>
  <c r="BE195"/>
  <c r="BE198"/>
  <c r="BE202"/>
  <c r="BE206"/>
  <c r="BK170"/>
  <c r="J170"/>
  <c r="J67"/>
  <c r="BK201"/>
  <c r="J201"/>
  <c r="J71"/>
  <c r="BK205"/>
  <c r="J205"/>
  <c r="J72"/>
  <c i="5" r="J59"/>
  <c r="BE90"/>
  <c r="BE98"/>
  <c r="BK89"/>
  <c r="J89"/>
  <c r="J64"/>
  <c r="BK97"/>
  <c r="J97"/>
  <c r="J66"/>
  <c i="6" r="BE85"/>
  <c r="BE88"/>
  <c r="BE91"/>
  <c r="BE94"/>
  <c r="BE97"/>
  <c r="BE103"/>
  <c r="BE109"/>
  <c r="BE112"/>
  <c r="BE115"/>
  <c r="BE118"/>
  <c r="BE130"/>
  <c r="BE133"/>
  <c r="BE139"/>
  <c i="7" r="J55"/>
  <c r="BE92"/>
  <c r="BE106"/>
  <c r="BE111"/>
  <c r="BE115"/>
  <c r="BE121"/>
  <c r="BE135"/>
  <c r="BE148"/>
  <c r="BE163"/>
  <c r="BE168"/>
  <c r="BE174"/>
  <c r="BE180"/>
  <c r="BE184"/>
  <c r="BE188"/>
  <c r="BE192"/>
  <c r="BE195"/>
  <c r="BE210"/>
  <c r="BK162"/>
  <c r="J162"/>
  <c r="J65"/>
  <c i="8" r="F55"/>
  <c r="J55"/>
  <c r="BE85"/>
  <c r="BE93"/>
  <c r="BE95"/>
  <c r="BE97"/>
  <c r="BE99"/>
  <c r="BE102"/>
  <c r="BE107"/>
  <c r="BE118"/>
  <c r="BE121"/>
  <c r="BE124"/>
  <c r="BE128"/>
  <c r="BE130"/>
  <c r="BE137"/>
  <c r="BK84"/>
  <c r="J84"/>
  <c r="J60"/>
  <c r="BK88"/>
  <c r="J88"/>
  <c r="J61"/>
  <c r="BK136"/>
  <c r="J136"/>
  <c r="J63"/>
  <c i="9" r="E48"/>
  <c r="J52"/>
  <c r="F55"/>
  <c r="J55"/>
  <c r="BE86"/>
  <c r="BE88"/>
  <c r="BE91"/>
  <c r="BE94"/>
  <c r="BE96"/>
  <c r="BK90"/>
  <c r="J90"/>
  <c r="J62"/>
  <c i="2" r="BE92"/>
  <c r="BE116"/>
  <c r="BE131"/>
  <c r="BE137"/>
  <c r="BE147"/>
  <c r="BE153"/>
  <c i="3" r="BE92"/>
  <c r="BE107"/>
  <c r="BE113"/>
  <c r="BE119"/>
  <c r="BE128"/>
  <c r="BE137"/>
  <c r="BE153"/>
  <c r="BE159"/>
  <c i="4" r="F59"/>
  <c r="BE102"/>
  <c r="BE117"/>
  <c r="F39"/>
  <c i="1" r="BD58"/>
  <c i="7" r="F37"/>
  <c i="1" r="BD61"/>
  <c i="5" r="F39"/>
  <c i="1" r="BD59"/>
  <c i="2" r="J36"/>
  <c i="1" r="AW56"/>
  <c i="5" r="F38"/>
  <c i="1" r="BC59"/>
  <c i="8" r="F35"/>
  <c i="1" r="BB62"/>
  <c i="6" r="F36"/>
  <c i="1" r="BC60"/>
  <c r="AS54"/>
  <c i="4" r="J36"/>
  <c i="1" r="AW58"/>
  <c i="6" r="F35"/>
  <c i="1" r="BB60"/>
  <c i="3" r="J36"/>
  <c i="1" r="AW57"/>
  <c i="3" r="F38"/>
  <c i="1" r="BC57"/>
  <c i="4" r="F37"/>
  <c i="1" r="BB58"/>
  <c i="5" r="F36"/>
  <c i="1" r="BA59"/>
  <c i="7" r="J34"/>
  <c i="1" r="AW61"/>
  <c i="5" r="J36"/>
  <c i="1" r="AW59"/>
  <c i="8" r="F37"/>
  <c i="1" r="BD62"/>
  <c i="7" r="F34"/>
  <c i="1" r="BA61"/>
  <c i="7" r="F35"/>
  <c i="1" r="BB61"/>
  <c i="2" r="F39"/>
  <c i="1" r="BD56"/>
  <c i="4" r="F38"/>
  <c i="1" r="BC58"/>
  <c i="8" r="F34"/>
  <c i="1" r="BA62"/>
  <c i="2" r="F37"/>
  <c i="1" r="BB56"/>
  <c i="3" r="F39"/>
  <c i="1" r="BD57"/>
  <c i="5" r="F37"/>
  <c i="1" r="BB59"/>
  <c i="7" r="F36"/>
  <c i="1" r="BC61"/>
  <c i="3" r="F36"/>
  <c i="1" r="BA57"/>
  <c i="4" r="F36"/>
  <c i="1" r="BA58"/>
  <c i="6" r="F34"/>
  <c i="1" r="BA60"/>
  <c i="9" r="J34"/>
  <c i="1" r="AW63"/>
  <c i="9" r="F36"/>
  <c i="1" r="BC63"/>
  <c i="9" r="F37"/>
  <c i="1" r="BD63"/>
  <c i="2" r="F38"/>
  <c i="1" r="BC56"/>
  <c i="8" r="F36"/>
  <c i="1" r="BC62"/>
  <c i="6" r="F37"/>
  <c i="1" r="BD60"/>
  <c i="9" r="F34"/>
  <c i="1" r="BA63"/>
  <c i="2" r="F36"/>
  <c i="1" r="BA56"/>
  <c i="3" r="F37"/>
  <c i="1" r="BB57"/>
  <c i="6" r="J34"/>
  <c i="1" r="AW60"/>
  <c i="8" r="J34"/>
  <c i="1" r="AW62"/>
  <c i="7" l="1" r="P166"/>
  <c r="P90"/>
  <c r="P89"/>
  <c i="1" r="AU61"/>
  <c i="2" r="P87"/>
  <c i="1" r="AU56"/>
  <c i="7" r="R90"/>
  <c i="3" r="T87"/>
  <c i="4" r="P94"/>
  <c i="1" r="AU58"/>
  <c i="9" r="R84"/>
  <c r="R83"/>
  <c i="7" r="R166"/>
  <c r="R89"/>
  <c r="T90"/>
  <c r="T89"/>
  <c i="4" r="T94"/>
  <c i="7" r="BK166"/>
  <c r="J166"/>
  <c r="J66"/>
  <c i="5" r="BK93"/>
  <c r="J93"/>
  <c r="J65"/>
  <c i="2" r="BK87"/>
  <c r="J87"/>
  <c r="J63"/>
  <c i="7" r="BK90"/>
  <c r="J90"/>
  <c r="J60"/>
  <c r="J167"/>
  <c r="J67"/>
  <c i="3" r="BK87"/>
  <c r="J87"/>
  <c r="J63"/>
  <c i="4" r="BK94"/>
  <c r="J94"/>
  <c r="J63"/>
  <c i="6" r="BK80"/>
  <c r="J80"/>
  <c i="8" r="BK83"/>
  <c r="J83"/>
  <c r="J59"/>
  <c i="9" r="BK84"/>
  <c r="J84"/>
  <c r="J60"/>
  <c i="1" r="AU55"/>
  <c r="AU54"/>
  <c i="8" r="J33"/>
  <c i="1" r="AV62"/>
  <c r="AT62"/>
  <c i="6" r="F33"/>
  <c i="1" r="AZ60"/>
  <c i="7" r="F33"/>
  <c i="1" r="AZ61"/>
  <c i="3" r="F35"/>
  <c i="1" r="AZ57"/>
  <c i="2" r="F35"/>
  <c i="1" r="AZ56"/>
  <c i="4" r="F35"/>
  <c i="1" r="AZ58"/>
  <c i="5" r="F35"/>
  <c i="1" r="AZ59"/>
  <c i="9" r="J33"/>
  <c i="1" r="AV63"/>
  <c r="AT63"/>
  <c r="BD55"/>
  <c r="BD54"/>
  <c r="W33"/>
  <c i="6" r="J30"/>
  <c i="1" r="AG60"/>
  <c i="5" r="J35"/>
  <c i="1" r="AV59"/>
  <c r="AT59"/>
  <c i="9" r="F33"/>
  <c i="1" r="AZ63"/>
  <c i="2" r="J35"/>
  <c i="1" r="AV56"/>
  <c r="AT56"/>
  <c i="3" r="J35"/>
  <c i="1" r="AV57"/>
  <c r="AT57"/>
  <c i="4" r="J35"/>
  <c i="1" r="AV58"/>
  <c r="AT58"/>
  <c i="8" r="F33"/>
  <c i="1" r="AZ62"/>
  <c r="BA55"/>
  <c r="BA54"/>
  <c r="AW54"/>
  <c r="AK30"/>
  <c r="BC55"/>
  <c r="AY55"/>
  <c i="7" r="J33"/>
  <c i="1" r="AV61"/>
  <c r="AT61"/>
  <c i="6" r="J33"/>
  <c i="1" r="AV60"/>
  <c r="AT60"/>
  <c r="BB55"/>
  <c r="BB54"/>
  <c r="W31"/>
  <c i="6" l="1" r="J39"/>
  <c i="5" r="BK88"/>
  <c r="J88"/>
  <c r="J63"/>
  <c i="6" r="J59"/>
  <c i="7" r="BK89"/>
  <c r="J89"/>
  <c i="9" r="BK83"/>
  <c r="J83"/>
  <c r="J59"/>
  <c i="1" r="AN60"/>
  <c i="2" r="J32"/>
  <c i="1" r="AG56"/>
  <c r="AN56"/>
  <c r="AZ55"/>
  <c r="AV55"/>
  <c r="BC54"/>
  <c r="W32"/>
  <c i="7" r="J30"/>
  <c i="1" r="AG61"/>
  <c r="AN61"/>
  <c r="AX54"/>
  <c i="8" r="J30"/>
  <c i="1" r="AG62"/>
  <c r="AN62"/>
  <c r="AW55"/>
  <c r="W30"/>
  <c i="3" r="J32"/>
  <c i="1" r="AG57"/>
  <c r="AN57"/>
  <c r="AX55"/>
  <c i="4" r="J32"/>
  <c i="1" r="AG58"/>
  <c r="AN58"/>
  <c i="7" l="1" r="J59"/>
  <c i="8" r="J39"/>
  <c i="3" r="J41"/>
  <c i="4" r="J41"/>
  <c i="7" r="J39"/>
  <c i="2" r="J41"/>
  <c i="1" r="AY54"/>
  <c r="AT55"/>
  <c i="5" r="J32"/>
  <c i="1" r="AG59"/>
  <c r="AN59"/>
  <c r="AZ54"/>
  <c r="W29"/>
  <c i="9" r="J30"/>
  <c i="1" r="AG63"/>
  <c r="AN63"/>
  <c i="5" l="1" r="J41"/>
  <c i="9" r="J39"/>
  <c i="1" r="AV54"/>
  <c r="AK29"/>
  <c r="AG55"/>
  <c r="AN55"/>
  <c l="1" r="AG54"/>
  <c r="AT54"/>
  <c l="1" r="AN54"/>
  <c r="AK26"/>
  <c r="AK35"/>
</calcChain>
</file>

<file path=xl/sharedStrings.xml><?xml version="1.0" encoding="utf-8"?>
<sst xmlns="http://schemas.openxmlformats.org/spreadsheetml/2006/main">
  <si>
    <t>Export Komplet</t>
  </si>
  <si>
    <t>VZ</t>
  </si>
  <si>
    <t>2.0</t>
  </si>
  <si>
    <t>ZAMOK</t>
  </si>
  <si>
    <t>False</t>
  </si>
  <si>
    <t>{7a3a29af-c38f-4195-b21f-b4ee51ac73a8}</t>
  </si>
  <si>
    <t>0,01</t>
  </si>
  <si>
    <t>21</t>
  </si>
  <si>
    <t>15</t>
  </si>
  <si>
    <t>REKAPITULACE STAVBY</t>
  </si>
  <si>
    <t xml:space="preserve">v ---  níže se nacházejí doplnkové a pomocné údaje k sestavám  --- v</t>
  </si>
  <si>
    <t>Návod na vyplnění</t>
  </si>
  <si>
    <t>0,001</t>
  </si>
  <si>
    <t>Kód:</t>
  </si>
  <si>
    <t>020211A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</si>
  <si>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</si>
  <si>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</si>
  <si>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MVE Trnávka - rekonstrukce technologie</t>
  </si>
  <si>
    <t>KSO:</t>
  </si>
  <si>
    <t/>
  </si>
  <si>
    <t>CC-CZ:</t>
  </si>
  <si>
    <t>Místo:</t>
  </si>
  <si>
    <t>Želiv [796271]</t>
  </si>
  <si>
    <t>Datum:</t>
  </si>
  <si>
    <t>15. 6. 2021</t>
  </si>
  <si>
    <t>Zadavatel:</t>
  </si>
  <si>
    <t>IČ:</t>
  </si>
  <si>
    <t>70889953</t>
  </si>
  <si>
    <t>Povodí Vltavy, státní podnik</t>
  </si>
  <si>
    <t>DIČ:</t>
  </si>
  <si>
    <t>CZ70889953</t>
  </si>
  <si>
    <t>Uchazeč:</t>
  </si>
  <si>
    <t>Vyplň údaj</t>
  </si>
  <si>
    <t>Projektant:</t>
  </si>
  <si>
    <t>46347526</t>
  </si>
  <si>
    <t>AQUATIS a. s.</t>
  </si>
  <si>
    <t>CZ46347526</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</si>
  <si>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</si>
  <si>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</si>
  <si>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</si>
  <si>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</si>
  <si>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</si>
  <si>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</si>
  <si>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</si>
  <si>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</si>
  <si>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</si>
  <si>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</si>
  <si>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</si>
  <si>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</si>
  <si>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</si>
  <si>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</si>
  <si>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</si>
  <si>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</si>
  <si>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</si>
  <si>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</si>
  <si>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</si>
  <si>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</si>
  <si>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</si>
  <si>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</si>
  <si>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</si>
  <si>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</si>
  <si>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</si>
  <si>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</si>
  <si>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</si>
  <si>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</si>
  <si>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</si>
  <si>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</si>
  <si>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</si>
  <si>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</si>
  <si>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</si>
  <si>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</si>
  <si>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</si>
  <si>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</si>
  <si>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</si>
  <si>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</si>
  <si>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</si>
  <si>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</si>
  <si>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</si>
  <si>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</si>
  <si>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</si>
  <si>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PS 01</t>
  </si>
  <si>
    <t>Technologická část strojní</t>
  </si>
  <si>
    <t>PRO</t>
  </si>
  <si>
    <t>1</t>
  </si>
  <si>
    <t>{da596947-5515-44db-b556-ac59a755abd8}</t>
  </si>
  <si>
    <t>2</t>
  </si>
  <si>
    <t>/</t>
  </si>
  <si>
    <t>DPS 01.1</t>
  </si>
  <si>
    <t>Soustrojí TG1</t>
  </si>
  <si>
    <t>Soupis</t>
  </si>
  <si>
    <t>{44dd8a97-33ce-4fe8-882f-036c4161a721}</t>
  </si>
  <si>
    <t>DPS 01.2</t>
  </si>
  <si>
    <t>Soustrojí TG2</t>
  </si>
  <si>
    <t>{302d1e1d-3341-4411-93be-b9775f9c71a9}</t>
  </si>
  <si>
    <t>DPS 01.3</t>
  </si>
  <si>
    <t>Pomocná zařízení</t>
  </si>
  <si>
    <t>{9434e264-7e9b-4036-ade0-5f8a16ce1bca}</t>
  </si>
  <si>
    <t>DPS 01.4</t>
  </si>
  <si>
    <t>Demontáž strojně-technologického zařízení</t>
  </si>
  <si>
    <t>{9ab52483-87e9-4483-b3c8-23119ad49f75}</t>
  </si>
  <si>
    <t>PS 02</t>
  </si>
  <si>
    <t>Technologická část elektro</t>
  </si>
  <si>
    <t>{9d9db215-48fe-4bfe-80f8-2583dc53a68b}</t>
  </si>
  <si>
    <t>SO 01</t>
  </si>
  <si>
    <t>Úpravy MVE</t>
  </si>
  <si>
    <t>STA</t>
  </si>
  <si>
    <t>{f726a246-111d-46c6-b862-95517047594c}</t>
  </si>
  <si>
    <t>SO 02</t>
  </si>
  <si>
    <t>Signalizační kabely z MVE</t>
  </si>
  <si>
    <t>{b323a047-4807-4800-b879-6988ed0c46c8}</t>
  </si>
  <si>
    <t>VON</t>
  </si>
  <si>
    <t>Vedlejší a ostatní náklady</t>
  </si>
  <si>
    <t>{4bdd1970-19a4-4f97-ab46-9649e3e093ff}</t>
  </si>
  <si>
    <t>KRYCÍ LIST SOUPISU PRACÍ</t>
  </si>
  <si>
    <t>Objekt:</t>
  </si>
  <si>
    <t>PS 01 - Technologická část strojní</t>
  </si>
  <si>
    <t>Soupis:</t>
  </si>
  <si>
    <t>DPS 01.1 - Soustrojí TG1</t>
  </si>
  <si>
    <t>REKAPITULACE ČLENĚNÍ SOUPISU PRACÍ</t>
  </si>
  <si>
    <t>Kód dílu - Popis</t>
  </si>
  <si>
    <t>Cena celkem [CZK]</t>
  </si>
  <si>
    <t>-1</t>
  </si>
  <si>
    <t>1.1 - Bánkiho turbína TG1</t>
  </si>
  <si>
    <t xml:space="preserve">1.2 - Generátor TG1 -  kompletní dodávka a montáž horizontálního synchronního generátoru 122 kVA</t>
  </si>
  <si>
    <t>SOUPIS PRACÍ</t>
  </si>
  <si>
    <t>PČ</t>
  </si>
  <si>
    <t>MJ</t>
  </si>
  <si>
    <t>Množství</t>
  </si>
  <si>
    <t>J.cena [CZK]</t>
  </si>
  <si>
    <t>Cenová soustava</t>
  </si>
  <si>
    <t>J. Nh [h]</t>
  </si>
  <si>
    <t>Nh celkem [h]</t>
  </si>
  <si>
    <t>J. hmotnost [t]</t>
  </si>
  <si>
    <t>Hmotnost celkem [t]</t>
  </si>
  <si>
    <t>J. suť [t]</t>
  </si>
  <si>
    <t>Suť Celkem [t]</t>
  </si>
  <si>
    <t>Náklady soupisu celkem</t>
  </si>
  <si>
    <t>1.1</t>
  </si>
  <si>
    <t>Bánkiho turbína TG1</t>
  </si>
  <si>
    <t>3</t>
  </si>
  <si>
    <t>ROZPOCET</t>
  </si>
  <si>
    <t>K</t>
  </si>
  <si>
    <t>1.1.01</t>
  </si>
  <si>
    <t xml:space="preserve">kompletní demontáž  vč. příslušenství, odvoz do dílen, demontáž na dílně</t>
  </si>
  <si>
    <t>sada</t>
  </si>
  <si>
    <t>64</t>
  </si>
  <si>
    <t>2091999804</t>
  </si>
  <si>
    <t>PP</t>
  </si>
  <si>
    <t>kompletní demontáž vč. příslušenství, odvoz do dílen, demontáž na dílně</t>
  </si>
  <si>
    <t>P</t>
  </si>
  <si>
    <t>Poznámka k položce:_x000d_
Podrobná specifikace viz přílohu D.2.1.3 Specifikace strojů a zařízení - kap. D.2.1.3.2.1</t>
  </si>
  <si>
    <t>1.1.02</t>
  </si>
  <si>
    <t>kontrola technického stavu - technický nález</t>
  </si>
  <si>
    <t>-612365770</t>
  </si>
  <si>
    <t>1.1.03</t>
  </si>
  <si>
    <t>vyčištění všech povrchů oběžného kola, rozváděcí klapky, skříně</t>
  </si>
  <si>
    <t>449231281</t>
  </si>
  <si>
    <t>4</t>
  </si>
  <si>
    <t>1.1.04</t>
  </si>
  <si>
    <t xml:space="preserve">revize OK vč.  defektoskopie (MT a PT zkoušky pro lopatky, disky a hřídel)</t>
  </si>
  <si>
    <t>274783375</t>
  </si>
  <si>
    <t>revize OK vč. defektoskopie (MT a PT zkoušky pro lopatky, disky a hřídel)</t>
  </si>
  <si>
    <t>5</t>
  </si>
  <si>
    <t>1.1.05</t>
  </si>
  <si>
    <t>oprava vykavitovaných povrchů OK tmelením nebo vyvařením a zabroušením</t>
  </si>
  <si>
    <t>-544649411</t>
  </si>
  <si>
    <t>6</t>
  </si>
  <si>
    <t>1.1.06</t>
  </si>
  <si>
    <t>prověření stability uložení turbíny, výměna ložisek turbíny</t>
  </si>
  <si>
    <t>-1553680062</t>
  </si>
  <si>
    <t>7</t>
  </si>
  <si>
    <t>1.1.07</t>
  </si>
  <si>
    <t>posouzení a návrh otáčkové regulace turbíny</t>
  </si>
  <si>
    <t>1121819038</t>
  </si>
  <si>
    <t>8</t>
  </si>
  <si>
    <t>1.1.08</t>
  </si>
  <si>
    <t>kontrola a oprava regulačních mechanizmů a pohonů – předpokládá se výměna</t>
  </si>
  <si>
    <t>636781123</t>
  </si>
  <si>
    <t>9</t>
  </si>
  <si>
    <t>1.1.09</t>
  </si>
  <si>
    <t>kontrola těsnění ucpávky hřídele turbíny a odvedení průsaků - celý nový systém</t>
  </si>
  <si>
    <t>1430221492</t>
  </si>
  <si>
    <t>10</t>
  </si>
  <si>
    <t>1.1.10</t>
  </si>
  <si>
    <t>nová předloha vč. rámu, ložisek a pružné spojky</t>
  </si>
  <si>
    <t>1388009692</t>
  </si>
  <si>
    <t>11</t>
  </si>
  <si>
    <t>1.1.11</t>
  </si>
  <si>
    <t>výměna obou řemenic</t>
  </si>
  <si>
    <t>807801180</t>
  </si>
  <si>
    <t>12</t>
  </si>
  <si>
    <t>1.1.12</t>
  </si>
  <si>
    <t>výměna řemenového převodu vč. 1 ks nového záložního řemene</t>
  </si>
  <si>
    <t>-2116662221</t>
  </si>
  <si>
    <t>13</t>
  </si>
  <si>
    <t>1.1.13</t>
  </si>
  <si>
    <t>úprava krytu převodu</t>
  </si>
  <si>
    <t>834233399</t>
  </si>
  <si>
    <t>14</t>
  </si>
  <si>
    <t>1.1.14</t>
  </si>
  <si>
    <t>kontrola a obnova povrchových nátěrů – vnější nátěr cca 6,5 m2</t>
  </si>
  <si>
    <t>m2</t>
  </si>
  <si>
    <t>-577162302</t>
  </si>
  <si>
    <t>1.1.15</t>
  </si>
  <si>
    <t>výměna snímačů a přístrojového vybavení turbíny</t>
  </si>
  <si>
    <t>1626928659</t>
  </si>
  <si>
    <t>16</t>
  </si>
  <si>
    <t>1.1.16</t>
  </si>
  <si>
    <t>provedení dalších oprav dle technického nálezu – předpokládá se 50 hod</t>
  </si>
  <si>
    <t>hod</t>
  </si>
  <si>
    <t>-1716599284</t>
  </si>
  <si>
    <t>17</t>
  </si>
  <si>
    <t>1.1.17</t>
  </si>
  <si>
    <t xml:space="preserve">provedení zkoušek vč. statického vyvážení </t>
  </si>
  <si>
    <t>-337374173</t>
  </si>
  <si>
    <t>18</t>
  </si>
  <si>
    <t>1.1.18</t>
  </si>
  <si>
    <t>doprava na lokalitu a zpětná montáž na díle, doplnění oleje, funkční zkouška</t>
  </si>
  <si>
    <t>102977581</t>
  </si>
  <si>
    <t>19</t>
  </si>
  <si>
    <t>1.1.19</t>
  </si>
  <si>
    <t>seřízení a uvedení do provozu</t>
  </si>
  <si>
    <t>-1344759684</t>
  </si>
  <si>
    <t>1.2</t>
  </si>
  <si>
    <t xml:space="preserve">Generátor TG1 -  kompletní dodávka a montáž horizontálního synchronního generátoru 122 kVA</t>
  </si>
  <si>
    <t>20</t>
  </si>
  <si>
    <t>1.2.01</t>
  </si>
  <si>
    <t>horizontální synchronní generátor vč. příslušenství</t>
  </si>
  <si>
    <t>437519027</t>
  </si>
  <si>
    <t>1.2.02</t>
  </si>
  <si>
    <t>budící systém vč. potřebných měřících a kontrolních zařízení</t>
  </si>
  <si>
    <t>863302882</t>
  </si>
  <si>
    <t>22</t>
  </si>
  <si>
    <t>1.2.03</t>
  </si>
  <si>
    <t>rám pod generátor</t>
  </si>
  <si>
    <t>-505293015</t>
  </si>
  <si>
    <t>23</t>
  </si>
  <si>
    <t>1.2.04</t>
  </si>
  <si>
    <t>přístrojové vybavení generátoru</t>
  </si>
  <si>
    <t>-1928504767</t>
  </si>
  <si>
    <t>24</t>
  </si>
  <si>
    <t>1.2.05</t>
  </si>
  <si>
    <t>kotevní a spojovací materiál</t>
  </si>
  <si>
    <t>1277446396</t>
  </si>
  <si>
    <t>25</t>
  </si>
  <si>
    <t>1.2.06</t>
  </si>
  <si>
    <t>doprava na lokalitu a montáž na díle</t>
  </si>
  <si>
    <t>-761904338</t>
  </si>
  <si>
    <t>26</t>
  </si>
  <si>
    <t>1.2.07</t>
  </si>
  <si>
    <t>seřízení a uvedení do provozu, funkční zkoušky</t>
  </si>
  <si>
    <t>622958640</t>
  </si>
  <si>
    <t>DPS 01.2 - Soustrojí TG2</t>
  </si>
  <si>
    <t>2.1 - Bánkiho turbína TG2</t>
  </si>
  <si>
    <t>2.2 - Generátor TG2 - kompletní dodávka a montáž horizontálního synchronního generátoru 61 kVA</t>
  </si>
  <si>
    <t>2.1</t>
  </si>
  <si>
    <t>Bánkiho turbína TG2</t>
  </si>
  <si>
    <t>2.1.01</t>
  </si>
  <si>
    <t>557590297</t>
  </si>
  <si>
    <t>Poznámka k položce:_x000d_
Podrobná specifikace viz přílohu D.2.1.3 Specifikace strojů a zařízení - kap. D.2.1.3.2.2</t>
  </si>
  <si>
    <t>2.1.02</t>
  </si>
  <si>
    <t>1838241980</t>
  </si>
  <si>
    <t>2.1.03</t>
  </si>
  <si>
    <t>-918424695</t>
  </si>
  <si>
    <t>2.1.04</t>
  </si>
  <si>
    <t>-2082721626</t>
  </si>
  <si>
    <t>2.1.05</t>
  </si>
  <si>
    <t>580159148</t>
  </si>
  <si>
    <t>2.1.06</t>
  </si>
  <si>
    <t>-1177987242</t>
  </si>
  <si>
    <t>2.1.07</t>
  </si>
  <si>
    <t>1379410783</t>
  </si>
  <si>
    <t>2.1.08</t>
  </si>
  <si>
    <t>146582015</t>
  </si>
  <si>
    <t>2.1.09</t>
  </si>
  <si>
    <t>-409186742</t>
  </si>
  <si>
    <t>2.1.10</t>
  </si>
  <si>
    <t>výměna řemenice</t>
  </si>
  <si>
    <t>-810936294</t>
  </si>
  <si>
    <t>2.1.11</t>
  </si>
  <si>
    <t>1641266191</t>
  </si>
  <si>
    <t>2.1.12</t>
  </si>
  <si>
    <t>1982946151</t>
  </si>
  <si>
    <t>2.1.13</t>
  </si>
  <si>
    <t>kontrola a obnova povrchových nátěrů – vnější nátěr cca 4,5 m2</t>
  </si>
  <si>
    <t>1630340742</t>
  </si>
  <si>
    <t>2.1.14</t>
  </si>
  <si>
    <t>-2063970134</t>
  </si>
  <si>
    <t>2.1.15</t>
  </si>
  <si>
    <t>-491839111</t>
  </si>
  <si>
    <t>2.1.16</t>
  </si>
  <si>
    <t>-1418803155</t>
  </si>
  <si>
    <t>2.1.17</t>
  </si>
  <si>
    <t>-1639233920</t>
  </si>
  <si>
    <t>2.1.18</t>
  </si>
  <si>
    <t>641670421</t>
  </si>
  <si>
    <t>2.2</t>
  </si>
  <si>
    <t>Generátor TG2 - kompletní dodávka a montáž horizontálního synchronního generátoru 61 kVA</t>
  </si>
  <si>
    <t>2.2.01</t>
  </si>
  <si>
    <t>2565737</t>
  </si>
  <si>
    <t>2.2.02</t>
  </si>
  <si>
    <t>184896122</t>
  </si>
  <si>
    <t>2.2.03</t>
  </si>
  <si>
    <t>malá řemenice</t>
  </si>
  <si>
    <t>-1802463355</t>
  </si>
  <si>
    <t>2.2.04</t>
  </si>
  <si>
    <t>945462068</t>
  </si>
  <si>
    <t>2.2.05</t>
  </si>
  <si>
    <t>909801192</t>
  </si>
  <si>
    <t>2.2.06</t>
  </si>
  <si>
    <t>-2057817925</t>
  </si>
  <si>
    <t>2.2.07</t>
  </si>
  <si>
    <t>-1726704053</t>
  </si>
  <si>
    <t>2.2.08</t>
  </si>
  <si>
    <t>-1033871769</t>
  </si>
  <si>
    <t>DPS 01.3 - Pomocná zařízení</t>
  </si>
  <si>
    <t>3.1 - Klapkový uzávěr DN 600</t>
  </si>
  <si>
    <t>3.2 - Klapkový uzávěr DN 700</t>
  </si>
  <si>
    <t>3.3 - Klapkový uzávěr obtoku DN 200</t>
  </si>
  <si>
    <t>3.4 - Tlakoměr na přívodním potrubí</t>
  </si>
  <si>
    <t>3.5 - Kontrola přivaděče DN 1200</t>
  </si>
  <si>
    <t>3.6 - Nová povrchová ochrana zařízení ve strojovně</t>
  </si>
  <si>
    <t>3.7 - Nové česle</t>
  </si>
  <si>
    <t>3.8 - Dopravní vozík</t>
  </si>
  <si>
    <t>3.9 - Zdvihací zařízení ve strojovně</t>
  </si>
  <si>
    <t>3.1</t>
  </si>
  <si>
    <t>Klapkový uzávěr DN 600</t>
  </si>
  <si>
    <t>3.1.01</t>
  </si>
  <si>
    <t>1064449625</t>
  </si>
  <si>
    <t>Poznámka k položce:_x000d_
Podrobná specifikace viz přílohu D.2.1.3 Specifikace strojů a zařízení - kap. D.2.1.3.2.3</t>
  </si>
  <si>
    <t>3.1.02</t>
  </si>
  <si>
    <t>966326087</t>
  </si>
  <si>
    <t>3.1.03</t>
  </si>
  <si>
    <t>vyčištění všech povrchů klapky</t>
  </si>
  <si>
    <t>-767092665</t>
  </si>
  <si>
    <t>3.1.04</t>
  </si>
  <si>
    <t>výměna pohonu klapky vč. všech těsnění a šroubů</t>
  </si>
  <si>
    <t>277980603</t>
  </si>
  <si>
    <t>3.1.05</t>
  </si>
  <si>
    <t>provedení dalších oprav dle technického nálezu – předpokládá se 20 hod</t>
  </si>
  <si>
    <t>1876996522</t>
  </si>
  <si>
    <t>3.1.06</t>
  </si>
  <si>
    <t xml:space="preserve">kontrola a obnova  nátěrů – vnitřní  cca 1,0 m2, vnější cca 1,5 m2</t>
  </si>
  <si>
    <t>996014835</t>
  </si>
  <si>
    <t>kontrola a obnova nátěrů – vnitřní cca 1,0 m2, vnější cca 1,5 m2</t>
  </si>
  <si>
    <t>3.1.07</t>
  </si>
  <si>
    <t>doprava na lokalitu a zpětná montáž na díle, funkční zkouška</t>
  </si>
  <si>
    <t>956968626</t>
  </si>
  <si>
    <t>3.1.08</t>
  </si>
  <si>
    <t>1386402618</t>
  </si>
  <si>
    <t>3.2</t>
  </si>
  <si>
    <t>Klapkový uzávěr DN 700</t>
  </si>
  <si>
    <t>3.2.01</t>
  </si>
  <si>
    <t>-613394535</t>
  </si>
  <si>
    <t>3.2.02</t>
  </si>
  <si>
    <t>895454886</t>
  </si>
  <si>
    <t>3.2.03</t>
  </si>
  <si>
    <t>1185185069</t>
  </si>
  <si>
    <t>3.2.04</t>
  </si>
  <si>
    <t>1007792224</t>
  </si>
  <si>
    <t>3.2.05</t>
  </si>
  <si>
    <t>-1546826696</t>
  </si>
  <si>
    <t>3.2.06</t>
  </si>
  <si>
    <t xml:space="preserve">kontrola a obnova  nátěrů – vnitřní  cca 1,5 m2, vnější cca 2,0 m2</t>
  </si>
  <si>
    <t>-630678496</t>
  </si>
  <si>
    <t>kontrola a obnova nátěrů – vnitřní cca 1,5 m2, vnější cca 2,0 m2</t>
  </si>
  <si>
    <t>3.2.07</t>
  </si>
  <si>
    <t>1649978811</t>
  </si>
  <si>
    <t>3.2.08</t>
  </si>
  <si>
    <t>-612039659</t>
  </si>
  <si>
    <t>3.3</t>
  </si>
  <si>
    <t>Klapkový uzávěr obtoku DN 200</t>
  </si>
  <si>
    <t>3.3.01</t>
  </si>
  <si>
    <t>1125266684</t>
  </si>
  <si>
    <t>3.3.02</t>
  </si>
  <si>
    <t>86236723</t>
  </si>
  <si>
    <t>3.3.03</t>
  </si>
  <si>
    <t>929833465</t>
  </si>
  <si>
    <t>3.3.04</t>
  </si>
  <si>
    <t>výměna el. pohonu klapky vč. všech těsnění a šroubů</t>
  </si>
  <si>
    <t>-1455967956</t>
  </si>
  <si>
    <t>3.3.05</t>
  </si>
  <si>
    <t>-1272174772</t>
  </si>
  <si>
    <t>3.3.06</t>
  </si>
  <si>
    <t xml:space="preserve">kontrola a obnova  nátěrů – vnitřní  cca 0,5 m2, vnější cca 1,0 m2</t>
  </si>
  <si>
    <t>-740374282</t>
  </si>
  <si>
    <t>kontrola a obnova nátěrů – vnitřní cca 0,5 m2, vnější cca 1,0 m2</t>
  </si>
  <si>
    <t>3.3.07</t>
  </si>
  <si>
    <t>-407570544</t>
  </si>
  <si>
    <t>3.3.08</t>
  </si>
  <si>
    <t>1163332292</t>
  </si>
  <si>
    <t>3.4</t>
  </si>
  <si>
    <t>Tlakoměr na přívodním potrubí</t>
  </si>
  <si>
    <t>3.4.01</t>
  </si>
  <si>
    <t>kompletní výměna tlakoměrné sestavy na přívodním potrubí k MVE</t>
  </si>
  <si>
    <t>-2091387273</t>
  </si>
  <si>
    <t>3.5</t>
  </si>
  <si>
    <t>Kontrola přivaděče DN 1200</t>
  </si>
  <si>
    <t>3.5.01</t>
  </si>
  <si>
    <t xml:space="preserve">provedení kompletní kontroly a diagnostiky stávajícího přivaděče DN 1200 </t>
  </si>
  <si>
    <t>805770614</t>
  </si>
  <si>
    <t>3.6</t>
  </si>
  <si>
    <t>Nová povrchová ochrana zařízení ve strojovně</t>
  </si>
  <si>
    <t>27</t>
  </si>
  <si>
    <t>3.6.01</t>
  </si>
  <si>
    <t>očištění povrchů</t>
  </si>
  <si>
    <t>35948165</t>
  </si>
  <si>
    <t>28</t>
  </si>
  <si>
    <t>3.6.02</t>
  </si>
  <si>
    <t>vizuální kontrola povrchu potrubí a savek – technický nález</t>
  </si>
  <si>
    <t>995499244</t>
  </si>
  <si>
    <t>29</t>
  </si>
  <si>
    <t>3.6.03</t>
  </si>
  <si>
    <t>nová povrchová ochrana potrubí - vnější plochy cca 20 m2</t>
  </si>
  <si>
    <t>110152125</t>
  </si>
  <si>
    <t>30</t>
  </si>
  <si>
    <t>3.6.04</t>
  </si>
  <si>
    <t xml:space="preserve">nová povrchová ochrana  savky - vnitřní obtékané plochy cca 16 m2</t>
  </si>
  <si>
    <t>-668817539</t>
  </si>
  <si>
    <t>nová povrchová ochrana savky - vnitřní obtékané plochy cca 16 m2</t>
  </si>
  <si>
    <t>31</t>
  </si>
  <si>
    <t>3.6.05</t>
  </si>
  <si>
    <t>další práce dle technického nálezu (předpoklad 50 hodin)</t>
  </si>
  <si>
    <t>-1133786725</t>
  </si>
  <si>
    <t>3.7</t>
  </si>
  <si>
    <t>Nové česle</t>
  </si>
  <si>
    <t>32</t>
  </si>
  <si>
    <t>3.7.01</t>
  </si>
  <si>
    <t>dodávka nových česlí</t>
  </si>
  <si>
    <t>-569832125</t>
  </si>
  <si>
    <t>33</t>
  </si>
  <si>
    <t>3.7.02</t>
  </si>
  <si>
    <t>montáž česlí na vtoku</t>
  </si>
  <si>
    <t>-476528290</t>
  </si>
  <si>
    <t>3.8</t>
  </si>
  <si>
    <t>Dopravní vozík</t>
  </si>
  <si>
    <t>34</t>
  </si>
  <si>
    <t>3.8.01</t>
  </si>
  <si>
    <t>kompletní dodávka dopravního vozíku</t>
  </si>
  <si>
    <t>-447831783</t>
  </si>
  <si>
    <t>3.9</t>
  </si>
  <si>
    <t>Zdvihací zařízení ve strojovně</t>
  </si>
  <si>
    <t>35</t>
  </si>
  <si>
    <t>3.9.01</t>
  </si>
  <si>
    <t>kompletní dodávka a montáž kladkostroje 3,2 t</t>
  </si>
  <si>
    <t>1064045376</t>
  </si>
  <si>
    <t>DPS 01.4 - Demontáž strojně-technologického zařízení</t>
  </si>
  <si>
    <t>4.1 - Demontáž soustrojí TG1</t>
  </si>
  <si>
    <t>4.2 - Demontáž soustrojí TG2</t>
  </si>
  <si>
    <t xml:space="preserve">    4.3 - Demontáž česlí</t>
  </si>
  <si>
    <t>4.1</t>
  </si>
  <si>
    <t>Demontáž soustrojí TG1</t>
  </si>
  <si>
    <t>4.1.01</t>
  </si>
  <si>
    <t>komletní demontáž stávajícího zařízení soustrojí Bánkiho turbíny TG1</t>
  </si>
  <si>
    <t>-605528531</t>
  </si>
  <si>
    <t>Poznámka k položce:_x000d_
Podrobná specifikace viz přílohu D.2.1.3 Specifikace strojů a zařízení - kap. D.2.1.3.2.4</t>
  </si>
  <si>
    <t>4.2</t>
  </si>
  <si>
    <t>Demontáž soustrojí TG2</t>
  </si>
  <si>
    <t>4.2.01</t>
  </si>
  <si>
    <t>komletní demontáž stávajícího zařízení soustrojí Bánkiho turbíny TG2</t>
  </si>
  <si>
    <t>1745288663</t>
  </si>
  <si>
    <t>4.3</t>
  </si>
  <si>
    <t>Demontáž česlí</t>
  </si>
  <si>
    <t>4.3.01</t>
  </si>
  <si>
    <t>komletní demontáž stávajícího zařízení česlí</t>
  </si>
  <si>
    <t>1645665643</t>
  </si>
  <si>
    <t>PS 02 - Technologická část elektro</t>
  </si>
  <si>
    <t>02.1</t>
  </si>
  <si>
    <t>Rozvaděč RG</t>
  </si>
  <si>
    <t>ks</t>
  </si>
  <si>
    <t>-1743226676</t>
  </si>
  <si>
    <t>Poznámka k položce:_x000d_
Podrobná specifikace položek viz přílohu D.2.2.3 Technické specifikace.</t>
  </si>
  <si>
    <t>02.2</t>
  </si>
  <si>
    <t>Rozvaděč řízení TG1 – DT1, včetně SW</t>
  </si>
  <si>
    <t>185973022</t>
  </si>
  <si>
    <t>02.3</t>
  </si>
  <si>
    <t>Rozvaděč řízení TG2 – DT2, včetně SW</t>
  </si>
  <si>
    <t>294969766</t>
  </si>
  <si>
    <t>02.4</t>
  </si>
  <si>
    <t>Rozvaděč řízení DT3 společných zařízení, včetně SW</t>
  </si>
  <si>
    <t>-1911509357</t>
  </si>
  <si>
    <t>02.5</t>
  </si>
  <si>
    <t>Rozvaděč měření RE2</t>
  </si>
  <si>
    <t>kpl</t>
  </si>
  <si>
    <t>-130371219</t>
  </si>
  <si>
    <t>02.6</t>
  </si>
  <si>
    <t>Rozvaděč optiky RD1, konfigurace ETH infrastruktury</t>
  </si>
  <si>
    <t>1654281541</t>
  </si>
  <si>
    <t>02.7</t>
  </si>
  <si>
    <t>Doplnění rozvaděče RM1, zapájení RD1</t>
  </si>
  <si>
    <t>1637797499</t>
  </si>
  <si>
    <t>02.8</t>
  </si>
  <si>
    <t>Doplnění elektroměrového rozvaděče RE1</t>
  </si>
  <si>
    <t>-1821600044</t>
  </si>
  <si>
    <t>02.9</t>
  </si>
  <si>
    <t>Čidla MaR</t>
  </si>
  <si>
    <t>-1686567875</t>
  </si>
  <si>
    <t>02.10</t>
  </si>
  <si>
    <t>Propojovací kabeláž G1 a G2 a pomocných zařízení s RG, DT1 a DT2</t>
  </si>
  <si>
    <t>-204217143</t>
  </si>
  <si>
    <t>02.11</t>
  </si>
  <si>
    <t>Úprava stávající elektroinstalace sdruženého objektu, napájení spol. zařízení</t>
  </si>
  <si>
    <t>-1700105264</t>
  </si>
  <si>
    <t>02.12</t>
  </si>
  <si>
    <t>Doplnění kabelových tras</t>
  </si>
  <si>
    <t>1834345556</t>
  </si>
  <si>
    <t>02.13</t>
  </si>
  <si>
    <t>Doplnění ochranného pospojování</t>
  </si>
  <si>
    <t>-938513281</t>
  </si>
  <si>
    <t>02.14</t>
  </si>
  <si>
    <t>Počítač PC1 pro vizualizaci MVE</t>
  </si>
  <si>
    <t>1671203888</t>
  </si>
  <si>
    <t>02.15</t>
  </si>
  <si>
    <t>Rozvaděč AXY1 pro komunikaci s dispečinkem DS, propojovací kabeláž</t>
  </si>
  <si>
    <t>-336556410</t>
  </si>
  <si>
    <t>02.16</t>
  </si>
  <si>
    <t>Demontáže, ekologická likvidace</t>
  </si>
  <si>
    <t>937963679</t>
  </si>
  <si>
    <t>02.17</t>
  </si>
  <si>
    <t>Dodavatelská realizační dokumentace PS02, včetně projednání s EG.D</t>
  </si>
  <si>
    <t>49281447</t>
  </si>
  <si>
    <t>02.18</t>
  </si>
  <si>
    <t>Oživení, uvedení do provozu</t>
  </si>
  <si>
    <t>-1160015131</t>
  </si>
  <si>
    <t>02.19</t>
  </si>
  <si>
    <t>Měření vlivu MVE na kvalitu el. energie a signál HDO</t>
  </si>
  <si>
    <t>-1718783364</t>
  </si>
  <si>
    <t>02.20</t>
  </si>
  <si>
    <t>Revize elektrických zařízení</t>
  </si>
  <si>
    <t>-1925668613</t>
  </si>
  <si>
    <t>ber_rov</t>
  </si>
  <si>
    <t>Bednění rovinné</t>
  </si>
  <si>
    <t>3,12</t>
  </si>
  <si>
    <t>bour_ZB</t>
  </si>
  <si>
    <t>1,067</t>
  </si>
  <si>
    <t>Trn_T1</t>
  </si>
  <si>
    <t>Trn T1 vrt hloubky 120 cm</t>
  </si>
  <si>
    <t>kus</t>
  </si>
  <si>
    <t>78</t>
  </si>
  <si>
    <t>podlaha_oprava</t>
  </si>
  <si>
    <t>Úprava podlahy mimo prostor TG1 a TG2 - pouze stěrka</t>
  </si>
  <si>
    <t>K1</t>
  </si>
  <si>
    <t>Kotevní deska 400x400x20</t>
  </si>
  <si>
    <t>kg</t>
  </si>
  <si>
    <t>288,8</t>
  </si>
  <si>
    <t>odvoz_suti</t>
  </si>
  <si>
    <t>Odvoz suti a likvidace</t>
  </si>
  <si>
    <t>t</t>
  </si>
  <si>
    <t>3,041</t>
  </si>
  <si>
    <t>SO 01 - Úpravy MVE</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</si>
  <si>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</si>
  <si>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</si>
  <si>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</si>
  <si>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</si>
  <si>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</si>
  <si>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</si>
  <si>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</si>
  <si>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767 - Konstrukce zámečnické</t>
  </si>
  <si>
    <t xml:space="preserve">    776 - Podlahy povlakové</t>
  </si>
  <si>
    <t xml:space="preserve">    777 - Podlahy lité</t>
  </si>
  <si>
    <t>HSV</t>
  </si>
  <si>
    <t>Práce a dodávky HSV</t>
  </si>
  <si>
    <t>Svislé a kompletní konstrukce</t>
  </si>
  <si>
    <t>321321116R</t>
  </si>
  <si>
    <t>Konstrukce vodních staveb ze ŽB mrazuvzdorného samozhutnitelného tř. SCC 30/37 - XC4, XF3</t>
  </si>
  <si>
    <t>m3</t>
  </si>
  <si>
    <t>1457181825</t>
  </si>
  <si>
    <t>Konstrukce vodních staveb z betonu přehrad, jezů a plavebních komor, spodní stavby vodních elektráren, jader přehrad, odběrných věží a výpustných zařízení, opěrných zdí, šachet, šachtic a ostatních konstrukcí železového samozhutnitelného pro prostředí s mrazovými cykly tř. SCC 30/37 - XC4, CF3</t>
  </si>
  <si>
    <t>PSC</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</si>
  <si>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</si>
  <si>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VV</t>
  </si>
  <si>
    <t>Viz přílohu D.1.1.2.1 a D.1.1.2.2</t>
  </si>
  <si>
    <t>0,20*1,2*2,0 "blok pod generátoren TG1"</t>
  </si>
  <si>
    <t>0,20*1,6*3,0 "blok pod generátoren TG1"</t>
  </si>
  <si>
    <t>Součet</t>
  </si>
  <si>
    <t>321351010</t>
  </si>
  <si>
    <t>Bednění konstrukcí vodních staveb rovinné - zřízení</t>
  </si>
  <si>
    <t>CS ÚRS 2021 01</t>
  </si>
  <si>
    <t>-1139157188</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</si>
  <si>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</si>
  <si>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</si>
  <si>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0,20*2*(1,6+3,0) "blok pod generátorem TG1"</t>
  </si>
  <si>
    <t>0,20*2*(1,2+2,0) "blok pod generátorem TG2"</t>
  </si>
  <si>
    <t>321352010</t>
  </si>
  <si>
    <t>Bednění konstrukcí vodních staveb rovinné - odstranění</t>
  </si>
  <si>
    <t>-1577189412</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</si>
  <si>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</si>
  <si>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Úpravy povrchů, podlahy a osazování výplní</t>
  </si>
  <si>
    <t>632451491</t>
  </si>
  <si>
    <t>Příplatek k potěrům za přehlazení povrchu</t>
  </si>
  <si>
    <t>1775395544</t>
  </si>
  <si>
    <t>Potěr pískocementový běžný Příplatek k cenám za úpravu povrchu přehlazením</t>
  </si>
  <si>
    <t xml:space="preserve">Poznámka k souboru cen:_x000d_
1. Ceny jsou určeny pro potěr na mazaninách nebo betonových podkladech připojený nebo plovoucí běžný (krycí nášlapný), pod tenkovrstvé podlahoviny nebo pro průmyslové podlahy (u vyšších pevností)._x000d_
2. V cenách jsou započteny i náklady na základní stržení povrchu potěru s urovnáním vibrační lištou nebo dřevěným hladítkem._x000d_
3. V cenách -1491 a -1492 jsou započteny i náklady za přehlazení povrchu mazaniny ocelovým hladítkem, v ceně -1494 náklady na přehlazení povrchu hladičkou betonui.._x000d_
</t>
  </si>
  <si>
    <t>63245-R32</t>
  </si>
  <si>
    <t>Potěr podlahový na epoxid-cementové bázi tl do 20 mm</t>
  </si>
  <si>
    <t>-645317051</t>
  </si>
  <si>
    <t>Potěr podlahový na epoxid-cementové bázi tl do 10 mm</t>
  </si>
  <si>
    <t>Vyrovnávací epoxicementový potěr na opravované podlaze</t>
  </si>
  <si>
    <t>Ostatní konstrukce a práce, bourání</t>
  </si>
  <si>
    <t>960321271R</t>
  </si>
  <si>
    <t>Bourání vodních staveb ze železobetonu - ve stísněném prostoru strojovny šetrnými metodami</t>
  </si>
  <si>
    <t>-598554041</t>
  </si>
  <si>
    <t>Bourání konstrukcí vodních staveb, s naložením vybouraných hmot a suti na dopravní prostředek nebo s odklizením na hromady do vzdálenosti 20 m ze železobetonu - ve stísněném prostoru strojovny šetrnými metodami</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</si>
  <si>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 měření a pozorování)._x000d_
2. Ceny nelze použít pro:_x000d_
a) bourání ve výkopišti, kdy bourání je součástí zemních prací; tyto práce se oceňují cenami katalogu 800-1 Zemní práce,_x000d_
b) bourání konstrukcí lože z kameniva, filtračních vrstev záhozu z lomového kamene, pohozu z kamene a kameniva; toto se oceňuje cenami katalogu 800-1 Zemní práce,_x000d_
c) bourání opeření svodidel, drátokamenného opevnění, břehového opevnění perforovanou folií, obsluhovacích lávek a stavidlových tabulí, limnigrafických latí, geotextilií; tyto práce se oceňují individuálně._x000d_
3. V cenách jsou započteny i náklady na bourání geotextilií, výplně otvorů tvárnic, drenáží, trubek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 a vybouraných hmot,_x000d_
c) vodorovnou dopravu suti na vzdálenost přes 20 m; tyto práce se oceňují cenami souboru cen 997 32-1 . . Vodorovná doprava suti a vybouraných hmot s tím, že započtených 20 m se z celkové dopravní vzdálenosti neodečítá,_x000d_
d) uložení suti a vybouraných hmot do násypu nebo na skládku; tyto práce se oceňují cenami katalogu 800-1 Zemní práce._x000d_
5. Objem se stanoví v m3 bourané konstrukce._x000d_
</t>
  </si>
  <si>
    <t>0,20*1,6*2,4 "vybourání stávajícího bloku generátoru TG1"</t>
  </si>
  <si>
    <t>0,20*1,15*1,3 "vybourání stávajícího bloku generátoru TG2"</t>
  </si>
  <si>
    <t>977211111</t>
  </si>
  <si>
    <t>Řezání stěnovou pilou ŽB kcí s výztuží průměru do 16 mm hl do 200 mm</t>
  </si>
  <si>
    <t>m</t>
  </si>
  <si>
    <t>-539175569</t>
  </si>
  <si>
    <t>Řezání konstrukcí stěnovou pilou železobetonových průměru řezané výztuže do 16 mm hloubka řezu do 200 mm</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</si>
  <si>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bourání konstrukce; tyto náklady se oceňují cenami katalogu 801-3 Budovy a haly - bourání konstrukcí._x000d_
</t>
  </si>
  <si>
    <t>2*(2,4+1,6) "vybourání stávajícího bloku generátoru TG1"</t>
  </si>
  <si>
    <t>1,15+1,30 "vybourání stávajícího bloku generátoru TG2"</t>
  </si>
  <si>
    <t>rez_do200</t>
  </si>
  <si>
    <t>985331213</t>
  </si>
  <si>
    <t>Dodatečné vlepování betonářské výztuže D 12 mm do chemické malty včetně vyvrtání otvoru</t>
  </si>
  <si>
    <t>-333154229</t>
  </si>
  <si>
    <t>Dodatečné vlepování betonářské výztuže včetně vyvrtání a vyčištění otvoru chemickou maltou průměr výztuže 12 mm</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</si>
  <si>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</si>
  <si>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Viz přílohu D.1.1.2.3</t>
  </si>
  <si>
    <t>54 "ks - kotvení bloku pro generátor TG1"</t>
  </si>
  <si>
    <t>24 "ks - kotvení bloku pro generátor TG2"</t>
  </si>
  <si>
    <t>0,30*Trn_T1</t>
  </si>
  <si>
    <t>M</t>
  </si>
  <si>
    <t>13021013</t>
  </si>
  <si>
    <t>tyč ocelová žebírková jakost BSt 500S (10 505) výztuž do betonu D 12mm</t>
  </si>
  <si>
    <t>1447013882</t>
  </si>
  <si>
    <t>Dodávka trnů z betonářské ocely - viz přílohu D.1.1.2.3</t>
  </si>
  <si>
    <t>Trn_T1*0,55* 0,890 "kg/m" * 1,05/1000</t>
  </si>
  <si>
    <t>985331217</t>
  </si>
  <si>
    <t>Dodatečné vlepování betonářské výztuže D 20 mm do chemické malty včetně vyvrtání otvoru</t>
  </si>
  <si>
    <t>-119114857</t>
  </si>
  <si>
    <t>Dodatečné vlepování betonářské výztuže včetně vyvrtání a vyčištění otvoru chemickou maltou průměr výztuže 20 mm</t>
  </si>
  <si>
    <t>Pro osazení kotevních desek - viz přílohu D.1.1.2.3</t>
  </si>
  <si>
    <t>0,400*4*(6+4) "ks K1"</t>
  </si>
  <si>
    <t>997</t>
  </si>
  <si>
    <t>Přesun sutě</t>
  </si>
  <si>
    <t>997013211</t>
  </si>
  <si>
    <t>Vnitrostaveništní doprava suti a vybouraných hmot pro budovy v do 6 m ručně</t>
  </si>
  <si>
    <t>-682364052</t>
  </si>
  <si>
    <t>Vnitrostaveništní doprava suti a vybouraných hmot vodorovně do 50 m svisle ručně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</si>
  <si>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</si>
  <si>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bour_ZB*2,85</t>
  </si>
  <si>
    <t>99701-R33</t>
  </si>
  <si>
    <t>Likvidace vybouraných hmot odpovídajícím zákonným způsobem</t>
  </si>
  <si>
    <t>885360137</t>
  </si>
  <si>
    <t>998</t>
  </si>
  <si>
    <t>Přesun hmot</t>
  </si>
  <si>
    <t>998324011</t>
  </si>
  <si>
    <t>Přesun hmot pro objekty související se sypanými hrázemi a vodní elektrárny</t>
  </si>
  <si>
    <t>-1822570392</t>
  </si>
  <si>
    <t>Přesun hmot pro objekty budované v souvislosti se sypanými hrázemi a vodní elektrárny dopravní vzdálenost do 500 m</t>
  </si>
  <si>
    <t xml:space="preserve">Poznámka k souboru cen:_x000d_
1. Ceny jsou určeny pro jakoukoliv konstrukčně-materiálovou charakteristiku._x000d_
</t>
  </si>
  <si>
    <t>PSV</t>
  </si>
  <si>
    <t>Práce a dodávky PSV</t>
  </si>
  <si>
    <t>767</t>
  </si>
  <si>
    <t>Konstrukce zámečnické</t>
  </si>
  <si>
    <t>767-03</t>
  </si>
  <si>
    <t>Úprava stávajících nosných konstrukcí zakrytování spodních výpustí</t>
  </si>
  <si>
    <t>kpl.</t>
  </si>
  <si>
    <t>-641014864</t>
  </si>
  <si>
    <t>767995114</t>
  </si>
  <si>
    <t>Montáž atypických zámečnických konstrukcí hmotnosti do 50 kg</t>
  </si>
  <si>
    <t>1936938987</t>
  </si>
  <si>
    <t>Montáž ostatních atypických zámečnických konstrukcí hmotnosti přes 20 do 50 kg</t>
  </si>
  <si>
    <t xml:space="preserve">Poznámka k souboru cen:_x000d_
1. Určení cen se řídí hmotností jednotlivě montovaného dílu konstrukce._x000d_
</t>
  </si>
  <si>
    <t>767-R12</t>
  </si>
  <si>
    <t>K1 - kotevní desky 400x400x20 mm se 4 ks kotev prům. R20 délky 0,38 m</t>
  </si>
  <si>
    <t>-1434603924</t>
  </si>
  <si>
    <t>6 "ks" * 28,88 "kg/ks"</t>
  </si>
  <si>
    <t>4 "ks" * 28,88 "kg/ks"</t>
  </si>
  <si>
    <t>998767103</t>
  </si>
  <si>
    <t>Přesun hmot tonážní pro zámečnické konstrukce v objektech v do 24 m</t>
  </si>
  <si>
    <t>-336548301</t>
  </si>
  <si>
    <t>Přesun hmot pro zámečnické konstrukce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</si>
  <si>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</si>
  <si>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</si>
  <si>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</si>
  <si>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776121321</t>
  </si>
  <si>
    <t>Vodou ředitelná penetrace savého podkladu povlakových podlah neředěná</t>
  </si>
  <si>
    <t>-1847990820</t>
  </si>
  <si>
    <t>Příprava podkladu penetrace neředěná podlah</t>
  </si>
  <si>
    <t xml:space="preserve">Poznámka k souboru cen:_x000d_
1. V ceně 776 12-1511 zábrana proti vlhkosti jsou započteny i náklady na 2 vrstvy penetrace a zasypání křemičitým pískem._x000d_
2. V cenách 776 14-1111 až 776 14-4111 jsou započteny i náklady na dodání stěrky._x000d_
</t>
  </si>
  <si>
    <t>998776103</t>
  </si>
  <si>
    <t>Přesun hmot tonážní pro podlahy povlakové v objektech v do 24 m</t>
  </si>
  <si>
    <t>-204437847</t>
  </si>
  <si>
    <t>Přesun hmot pro podlahy povlakové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</si>
  <si>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</si>
  <si>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777</t>
  </si>
  <si>
    <t>Podlahy lité</t>
  </si>
  <si>
    <t>777111101</t>
  </si>
  <si>
    <t>Zametení podkladu před provedením lité podlahy</t>
  </si>
  <si>
    <t>-1832426021</t>
  </si>
  <si>
    <t>Příprava podkladu před provedením litých podlah zametení</t>
  </si>
  <si>
    <t>podlaha_oprava*2</t>
  </si>
  <si>
    <t>777111111</t>
  </si>
  <si>
    <t>Vysátí podkladu před provedením lité podlahy</t>
  </si>
  <si>
    <t>1312271886</t>
  </si>
  <si>
    <t>Příprava podkladu před provedením litých podlah vysátí</t>
  </si>
  <si>
    <t>777111121</t>
  </si>
  <si>
    <t>Ruční broušení podkladu před provedením lité podlahy</t>
  </si>
  <si>
    <t>1921912355</t>
  </si>
  <si>
    <t>Příprava podkladu před provedením litých podlah obroušení ruční ( v místě styku se stěnou, v rozích apod.)</t>
  </si>
  <si>
    <t>24 "po obvodu"</t>
  </si>
  <si>
    <t>777111123</t>
  </si>
  <si>
    <t>Strojní broušení podkladu před provedením lité podlahy</t>
  </si>
  <si>
    <t>1457630185</t>
  </si>
  <si>
    <t>Příprava podkladu před provedením litých podlah obroušení strojní</t>
  </si>
  <si>
    <t>20 "m2"</t>
  </si>
  <si>
    <t>777511125</t>
  </si>
  <si>
    <t>Krycí epoxidová stěrka tloušťky přes 2 do 3 mm průmyslové lité podlahy</t>
  </si>
  <si>
    <t>-200080757</t>
  </si>
  <si>
    <t>Krycí stěrka průmyslová epoxidová, tloušťky přes 2 do 3 mm</t>
  </si>
  <si>
    <t>998777103</t>
  </si>
  <si>
    <t>Přesun hmot tonážní pro podlahy lité v objektech v do 24 m</t>
  </si>
  <si>
    <t>-1124285741</t>
  </si>
  <si>
    <t>Přesun hmot pro podlahy lité stanovený z hmotnosti přesunovaného materiálu vodorovná dopravní vzdálenost do 50 m v objektech výšky přes 12 do 24 m</t>
  </si>
  <si>
    <t>SO 02 - Signalizační kabely z MVE</t>
  </si>
  <si>
    <t>D.1.2.3.2.1.1 - Optické rozvody</t>
  </si>
  <si>
    <t>D.1.2.3.2.1.2 - Kabeláž, montážní materiál</t>
  </si>
  <si>
    <t>D.1.2.3.2.1.3 - Zemní práce</t>
  </si>
  <si>
    <t>D.1.2.3.2.1.4 - Revize elektrických zařízení</t>
  </si>
  <si>
    <t>D.1.2.3.2.1.1</t>
  </si>
  <si>
    <t>Optické rozvody</t>
  </si>
  <si>
    <t>1554060198</t>
  </si>
  <si>
    <t>Poznámka k položce:_x000d_
Podrobná specifikace položek viz přílohu D.1.2.3 Technické specifikace.</t>
  </si>
  <si>
    <t>D.1.2.3.2.1.2</t>
  </si>
  <si>
    <t>Kabeláž, montážní materiál</t>
  </si>
  <si>
    <t>-2077926966</t>
  </si>
  <si>
    <t>D.1.2.3.2.1.3</t>
  </si>
  <si>
    <t>Zemní práce</t>
  </si>
  <si>
    <t>2.3.1</t>
  </si>
  <si>
    <t>Vytýčení trasy vedení SO 02</t>
  </si>
  <si>
    <t>910895918</t>
  </si>
  <si>
    <t>2.3.2</t>
  </si>
  <si>
    <t>Vytýčení tras stávajících inženýrských sítí</t>
  </si>
  <si>
    <t>1161834580</t>
  </si>
  <si>
    <t>2.3.3</t>
  </si>
  <si>
    <t>Geodetické zaměření kabelové trasy SO02 (polohově tak i výškově)</t>
  </si>
  <si>
    <t>-1212963369</t>
  </si>
  <si>
    <t>460161182</t>
  </si>
  <si>
    <t>Hloubení kabelových rýh ručně š 35 cm hl 90 cm v hornině tř I skupiny 3</t>
  </si>
  <si>
    <t>1100168734</t>
  </si>
  <si>
    <t>Hloubení zapažených i nezapažených kabelových rýh ručně včetně urovnání dna s přemístěním výkopku do vzdálenosti 3 m od okraje jámy nebo s naložením na dopravní prostředek šířky 35 cm hloubky 90 cm v hornině třídy těžitelnosti I skupiny 3</t>
  </si>
  <si>
    <t>50 "m" *0,50 "50% v tř. 3"</t>
  </si>
  <si>
    <t>460161183</t>
  </si>
  <si>
    <t>Hloubení kabelových rýh ručně š 35 cm hl 90 cm v hornině tř II skupiny 4</t>
  </si>
  <si>
    <t>1384645112</t>
  </si>
  <si>
    <t>Hloubení zapažených i nezapažených kabelových rýh ručně včetně urovnání dna s přemístěním výkopku do vzdálenosti 3 m od okraje jámy nebo s naložením na dopravní prostředek šířky 35 cm hloubky 90 cm v hornině třídy těžitelnosti II skupiny 4</t>
  </si>
  <si>
    <t>46034.01</t>
  </si>
  <si>
    <t>Odklizení a uložení přebztku zeminy vč. poplatků</t>
  </si>
  <si>
    <t>1946002699</t>
  </si>
  <si>
    <t>460431192</t>
  </si>
  <si>
    <t>Zásyp kabelových rýh ručně se zhutněním š 35 cm hl 90 cm z horniny tř I skupiny 3</t>
  </si>
  <si>
    <t>-2058168841</t>
  </si>
  <si>
    <t>Zásyp kabelových rýh ručně s přemístění sypaniny ze vzdálenosti do 10 m, s uložením výkopku ve vrstvách včetně zhutnění a úpravy povrchu šířky 35 cm hloubky 90 cm z horniny třídy těžitelnosti I skupiny 3</t>
  </si>
  <si>
    <t xml:space="preserve">Poznámka k souboru cen:_x000d_
1. Příplatek za prohození sypaniny se oceňuje cenou 460 38-1251 souboru cen 460 38- Násyp horniny._x000d_
</t>
  </si>
  <si>
    <t>460431193</t>
  </si>
  <si>
    <t>Zásyp kabelových rýh ručně se zhutněním š 35 cm hl 90 cm z horniny tř II skupiny 4</t>
  </si>
  <si>
    <t>-488746410</t>
  </si>
  <si>
    <t>Zásyp kabelových rýh ručně s přemístění sypaniny ze vzdálenosti do 10 m, s uložením výkopku ve vrstvách včetně zhutnění a úpravy povrchu šířky 35 cm hloubky 90 cm z horniny třídy těžitelnosti II skupiny 4</t>
  </si>
  <si>
    <t>460481121</t>
  </si>
  <si>
    <t>Úprava pláně při elektromontážích v hornině třídy těžitelnosti I skupiny 3 bez zhutnění ručně</t>
  </si>
  <si>
    <t>1544527406</t>
  </si>
  <si>
    <t>Úprava pláně ručně v hornině třídy těžitelnosti I skupiny 3 bez zhutnění</t>
  </si>
  <si>
    <t xml:space="preserve">Poznámka k souboru cen:_x000d_
1. Ceny se zhutněním jsou určeny pro jakoukoliv míru zhutnění._x000d_
</t>
  </si>
  <si>
    <t>460551111</t>
  </si>
  <si>
    <t>Rozprostření ornice při elektromotážích ručně tl vrstvy do 20 cm</t>
  </si>
  <si>
    <t>148199154</t>
  </si>
  <si>
    <t>Rozprostření a urovnání ornice ručně včetně přemístění hromad nebo dočasných skládek na místo spotřeby ze vzdálenosti do 3 m při souvislé ploše, tl. vrstvy do 20 cm</t>
  </si>
  <si>
    <t xml:space="preserve">Poznámka k souboru cen:_x000d_
1. V cenách nejsou započteny náklady na získání ornice; tyto se oceňují cenami souboru cen 460 02 Sejmutí ornice._x000d_
</t>
  </si>
  <si>
    <t>460581121</t>
  </si>
  <si>
    <t>Zatravnění včetně zalití vodou na rovině</t>
  </si>
  <si>
    <t>607247408</t>
  </si>
  <si>
    <t>Úprava terénu zatravnění, včetně dodání osiva a zalití vodou na rovině</t>
  </si>
  <si>
    <t xml:space="preserve">Poznámka k souboru cen:_x000d_
1. V cenách -1111 až -1112 nejsou zahrnuty náklady na dodávku drnů. Tato se oceňuje ve specifikaci._x000d_
</t>
  </si>
  <si>
    <t>460661111</t>
  </si>
  <si>
    <t>Kabelové lože z písku pro kabely nn bez zakrytí š do 35 cm</t>
  </si>
  <si>
    <t>1121814294</t>
  </si>
  <si>
    <t>Kabelové lože z písku včetně podsypu, zhutnění a urovnání povrchu pro kabely nn bez zakrytí, šířky do 35 cm</t>
  </si>
  <si>
    <t xml:space="preserve">Poznámka k souboru cen:_x000d_
1. V cenách -1311 až -1412 a -2311 až -2412 nejsou započteny náklady na dodávku betonových a plastových desek. Tato dodávka se oceňuje ve specifikaci._x000d_
</t>
  </si>
  <si>
    <t>Poznámka k položce:_x000d_
Lože tl. 20 cm</t>
  </si>
  <si>
    <t>460671113</t>
  </si>
  <si>
    <t>Výstražná fólie pro krytí kabelů šířky 34 cm</t>
  </si>
  <si>
    <t>-1863318923</t>
  </si>
  <si>
    <t>Výstražná fólie z PVC pro krytí kabelů včetně vyrovnání povrchu rýhy, rozvinutí a uložení fólie šířky do 34 cm</t>
  </si>
  <si>
    <t>460742121</t>
  </si>
  <si>
    <t>Osazení kabelových prostupů z trub plastových do rýhy s obsypem průměru do 10 cm</t>
  </si>
  <si>
    <t>-245235682</t>
  </si>
  <si>
    <t>Osazení kabelových prostupů včetně utěsnění a spárování z trub plastových do rýhy, bez výkopových prací s obsypem z písku, vnitřního průměru do 10 cm</t>
  </si>
  <si>
    <t xml:space="preserve">Poznámka k souboru cen:_x000d_
1. V cenách -1111 až -3113 nejsou obsaženy náklady na dodávku trub. Tato dodávka se oceňuje ve specifikaci._x000d_
</t>
  </si>
  <si>
    <t>70 "m - kabelová chránička HDPE D50"</t>
  </si>
  <si>
    <t>90 "m - kabelová chránička HDPE D75"</t>
  </si>
  <si>
    <t>D.1.2.3.2.1.4</t>
  </si>
  <si>
    <t>2075211755</t>
  </si>
  <si>
    <t>VON - Vedlejší a ostatní náklady</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</si>
  <si>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</si>
  <si>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</si>
  <si>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</si>
  <si>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</si>
  <si>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</si>
  <si>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</si>
  <si>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</si>
  <si>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</si>
  <si>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01324-R01</t>
  </si>
  <si>
    <t>Realizační dodavatelská dokumentace - stavební část</t>
  </si>
  <si>
    <t>1024</t>
  </si>
  <si>
    <t>-1845328449</t>
  </si>
  <si>
    <t>Realizační dodavatelská dokumentace
Zhotovitel v rámci dodávky zpracuje dodavatelskou dokumentaci pro provedení oprav, která bude mimo jiné obsahovat postup a specifikaci oprav, plán kontrol a zkoušek apod.</t>
  </si>
  <si>
    <t>01325-R02</t>
  </si>
  <si>
    <t>Dokumentace skutečného provedení</t>
  </si>
  <si>
    <t>-597194601</t>
  </si>
  <si>
    <t>Dokumentace skutečného provedení
Dokumentace skutečného provedení prací k předání díla (výkresy provedených úprav, specifikace provedených prací a použitého materiálu a dílů, protokoly, technické listy, návody apod.). Do dokumentace budou zahrnuty i veškeré nálezové zprávy vypracované v rámci technického nálezu při demontáži a veškeré zprávy a protokoly z měření před demontáží a po montáži a uvedení do provozu.</t>
  </si>
  <si>
    <t>VRN3</t>
  </si>
  <si>
    <t>Zařízení staveniště</t>
  </si>
  <si>
    <t>030001000</t>
  </si>
  <si>
    <t>-1460689626</t>
  </si>
  <si>
    <t>VRN9</t>
  </si>
  <si>
    <t>Ostatní náklady</t>
  </si>
  <si>
    <t>R03</t>
  </si>
  <si>
    <t>Náklady na provedení zkoušek při uvedení MVE do provozu</t>
  </si>
  <si>
    <t>-1771692324</t>
  </si>
  <si>
    <t>R04</t>
  </si>
  <si>
    <t>Zaškolení obsluhy objednatele</t>
  </si>
  <si>
    <t>-677698036</t>
  </si>
  <si>
    <t>SEZNAM FIGUR</t>
  </si>
  <si>
    <t>Výměra</t>
  </si>
  <si>
    <t xml:space="preserve"> SO 01</t>
  </si>
  <si>
    <t>Použití figury: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</si>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</sst>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8"/>
      <color rgb="FF000000"/>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7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8" fillId="0" borderId="0" xfId="0" applyFont="1" applyAlignment="1" applyProtection="1">
      <alignment vertical="center"/>
    </xf>
    <xf numFmtId="0" fontId="30" fillId="0" borderId="0" xfId="0" applyFont="1" applyAlignment="1" applyProtection="1">
      <alignment horizontal="left" vertical="center" wrapText="1"/>
    </xf>
    <xf numFmtId="4" fontId="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8" fillId="0" borderId="4" xfId="0" applyFont="1" applyBorder="1" applyAlignment="1" applyProtection="1">
      <alignment vertical="center"/>
    </xf>
    <xf numFmtId="0" fontId="8" fillId="0" borderId="21" xfId="0" applyFont="1" applyBorder="1" applyAlignment="1" applyProtection="1">
      <alignment horizontal="left" vertical="center"/>
    </xf>
    <xf numFmtId="0" fontId="8" fillId="0" borderId="21" xfId="0" applyFont="1" applyBorder="1" applyAlignment="1" applyProtection="1">
      <alignment vertical="center"/>
    </xf>
    <xf numFmtId="4" fontId="8" fillId="0" borderId="21" xfId="0" applyNumberFormat="1" applyFont="1" applyBorder="1" applyAlignment="1" applyProtection="1">
      <alignment vertical="center"/>
    </xf>
    <xf numFmtId="0" fontId="8" fillId="0" borderId="4"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3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1" fillId="0" borderId="17" xfId="0"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left" vertical="center"/>
    </xf>
    <xf numFmtId="167" fontId="41"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E16" s="32"/>
      <c r="BS16" s="18" t="s">
        <v>4</v>
      </c>
    </row>
    <row r="17" s="1" customFormat="1" ht="18.48"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36</v>
      </c>
      <c r="AO17" s="23"/>
      <c r="AP17" s="23"/>
      <c r="AQ17" s="23"/>
      <c r="AR17" s="21"/>
      <c r="BE17" s="32"/>
      <c r="BS17" s="18" t="s">
        <v>37</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37</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41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42</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43</v>
      </c>
      <c r="M28" s="46"/>
      <c r="N28" s="46"/>
      <c r="O28" s="46"/>
      <c r="P28" s="46"/>
      <c r="Q28" s="41"/>
      <c r="R28" s="41"/>
      <c r="S28" s="41"/>
      <c r="T28" s="41"/>
      <c r="U28" s="41"/>
      <c r="V28" s="41"/>
      <c r="W28" s="46" t="s">
        <v>44</v>
      </c>
      <c r="X28" s="46"/>
      <c r="Y28" s="46"/>
      <c r="Z28" s="46"/>
      <c r="AA28" s="46"/>
      <c r="AB28" s="46"/>
      <c r="AC28" s="46"/>
      <c r="AD28" s="46"/>
      <c r="AE28" s="46"/>
      <c r="AF28" s="41"/>
      <c r="AG28" s="41"/>
      <c r="AH28" s="41"/>
      <c r="AI28" s="41"/>
      <c r="AJ28" s="41"/>
      <c r="AK28" s="46" t="s">
        <v>45</v>
      </c>
      <c r="AL28" s="46"/>
      <c r="AM28" s="46"/>
      <c r="AN28" s="46"/>
      <c r="AO28" s="46"/>
      <c r="AP28" s="41"/>
      <c r="AQ28" s="41"/>
      <c r="AR28" s="45"/>
      <c r="BE28" s="32"/>
    </row>
    <row r="29" s="3" customFormat="1" ht="14.4" customHeight="1">
      <c r="A29" s="3"/>
      <c r="B29" s="47"/>
      <c r="C29" s="48"/>
      <c r="D29" s="33" t="s">
        <v>46</v>
      </c>
      <c r="E29" s="48"/>
      <c r="F29" s="33" t="s">
        <v>47</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48</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49</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50</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51</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52</v>
      </c>
      <c r="E35" s="55"/>
      <c r="F35" s="55"/>
      <c r="G35" s="55"/>
      <c r="H35" s="55"/>
      <c r="I35" s="55"/>
      <c r="J35" s="55"/>
      <c r="K35" s="55"/>
      <c r="L35" s="55"/>
      <c r="M35" s="55"/>
      <c r="N35" s="55"/>
      <c r="O35" s="55"/>
      <c r="P35" s="55"/>
      <c r="Q35" s="55"/>
      <c r="R35" s="55"/>
      <c r="S35" s="55"/>
      <c r="T35" s="56" t="s">
        <v>53</v>
      </c>
      <c r="U35" s="55"/>
      <c r="V35" s="55"/>
      <c r="W35" s="55"/>
      <c r="X35" s="57" t="s">
        <v>54</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55</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020211A</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MVE Trnávka - rekonstrukce technologie</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Želiv [796271]</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15. 6. 2021</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Povodí Vltavy, státní podnik</v>
      </c>
      <c r="M49" s="41"/>
      <c r="N49" s="41"/>
      <c r="O49" s="41"/>
      <c r="P49" s="41"/>
      <c r="Q49" s="41"/>
      <c r="R49" s="41"/>
      <c r="S49" s="41"/>
      <c r="T49" s="41"/>
      <c r="U49" s="41"/>
      <c r="V49" s="41"/>
      <c r="W49" s="41"/>
      <c r="X49" s="41"/>
      <c r="Y49" s="41"/>
      <c r="Z49" s="41"/>
      <c r="AA49" s="41"/>
      <c r="AB49" s="41"/>
      <c r="AC49" s="41"/>
      <c r="AD49" s="41"/>
      <c r="AE49" s="41"/>
      <c r="AF49" s="41"/>
      <c r="AG49" s="41"/>
      <c r="AH49" s="41"/>
      <c r="AI49" s="33" t="s">
        <v>33</v>
      </c>
      <c r="AJ49" s="41"/>
      <c r="AK49" s="41"/>
      <c r="AL49" s="41"/>
      <c r="AM49" s="74" t="str">
        <f>IF(E17="","",E17)</f>
        <v>AQUATIS a. s.</v>
      </c>
      <c r="AN49" s="65"/>
      <c r="AO49" s="65"/>
      <c r="AP49" s="65"/>
      <c r="AQ49" s="41"/>
      <c r="AR49" s="45"/>
      <c r="AS49" s="75" t="s">
        <v>56</v>
      </c>
      <c r="AT49" s="76"/>
      <c r="AU49" s="77"/>
      <c r="AV49" s="77"/>
      <c r="AW49" s="77"/>
      <c r="AX49" s="77"/>
      <c r="AY49" s="77"/>
      <c r="AZ49" s="77"/>
      <c r="BA49" s="77"/>
      <c r="BB49" s="77"/>
      <c r="BC49" s="77"/>
      <c r="BD49" s="78"/>
      <c r="BE49" s="39"/>
    </row>
    <row r="50" s="2" customFormat="1" ht="15.15" customHeight="1">
      <c r="A50" s="39"/>
      <c r="B50" s="40"/>
      <c r="C50" s="33" t="s">
        <v>31</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38</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57</v>
      </c>
      <c r="D52" s="88"/>
      <c r="E52" s="88"/>
      <c r="F52" s="88"/>
      <c r="G52" s="88"/>
      <c r="H52" s="89"/>
      <c r="I52" s="90" t="s">
        <v>58</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59</v>
      </c>
      <c r="AH52" s="88"/>
      <c r="AI52" s="88"/>
      <c r="AJ52" s="88"/>
      <c r="AK52" s="88"/>
      <c r="AL52" s="88"/>
      <c r="AM52" s="88"/>
      <c r="AN52" s="90" t="s">
        <v>60</v>
      </c>
      <c r="AO52" s="88"/>
      <c r="AP52" s="88"/>
      <c r="AQ52" s="92" t="s">
        <v>61</v>
      </c>
      <c r="AR52" s="45"/>
      <c r="AS52" s="93" t="s">
        <v>62</v>
      </c>
      <c r="AT52" s="94" t="s">
        <v>63</v>
      </c>
      <c r="AU52" s="94" t="s">
        <v>64</v>
      </c>
      <c r="AV52" s="94" t="s">
        <v>65</v>
      </c>
      <c r="AW52" s="94" t="s">
        <v>66</v>
      </c>
      <c r="AX52" s="94" t="s">
        <v>67</v>
      </c>
      <c r="AY52" s="94" t="s">
        <v>68</v>
      </c>
      <c r="AZ52" s="94" t="s">
        <v>69</v>
      </c>
      <c r="BA52" s="94" t="s">
        <v>70</v>
      </c>
      <c r="BB52" s="94" t="s">
        <v>71</v>
      </c>
      <c r="BC52" s="94" t="s">
        <v>72</v>
      </c>
      <c r="BD52" s="95" t="s">
        <v>73</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74</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ROUND(AG55+SUM(AG60:AG63),2)</f>
        <v>0</v>
      </c>
      <c r="AH54" s="102"/>
      <c r="AI54" s="102"/>
      <c r="AJ54" s="102"/>
      <c r="AK54" s="102"/>
      <c r="AL54" s="102"/>
      <c r="AM54" s="102"/>
      <c r="AN54" s="103">
        <f>SUM(AG54,AT54)</f>
        <v>0</v>
      </c>
      <c r="AO54" s="103"/>
      <c r="AP54" s="103"/>
      <c r="AQ54" s="104" t="s">
        <v>19</v>
      </c>
      <c r="AR54" s="105"/>
      <c r="AS54" s="106">
        <f>ROUND(AS55+SUM(AS60:AS63),2)</f>
        <v>0</v>
      </c>
      <c r="AT54" s="107">
        <f>ROUND(SUM(AV54:AW54),2)</f>
        <v>0</v>
      </c>
      <c r="AU54" s="108">
        <f>ROUND(AU55+SUM(AU60:AU63),5)</f>
        <v>0</v>
      </c>
      <c r="AV54" s="107">
        <f>ROUND(AZ54*L29,2)</f>
        <v>0</v>
      </c>
      <c r="AW54" s="107">
        <f>ROUND(BA54*L30,2)</f>
        <v>0</v>
      </c>
      <c r="AX54" s="107">
        <f>ROUND(BB54*L29,2)</f>
        <v>0</v>
      </c>
      <c r="AY54" s="107">
        <f>ROUND(BC54*L30,2)</f>
        <v>0</v>
      </c>
      <c r="AZ54" s="107">
        <f>ROUND(AZ55+SUM(AZ60:AZ63),2)</f>
        <v>0</v>
      </c>
      <c r="BA54" s="107">
        <f>ROUND(BA55+SUM(BA60:BA63),2)</f>
        <v>0</v>
      </c>
      <c r="BB54" s="107">
        <f>ROUND(BB55+SUM(BB60:BB63),2)</f>
        <v>0</v>
      </c>
      <c r="BC54" s="107">
        <f>ROUND(BC55+SUM(BC60:BC63),2)</f>
        <v>0</v>
      </c>
      <c r="BD54" s="109">
        <f>ROUND(BD55+SUM(BD60:BD63),2)</f>
        <v>0</v>
      </c>
      <c r="BE54" s="6"/>
      <c r="BS54" s="110" t="s">
        <v>75</v>
      </c>
      <c r="BT54" s="110" t="s">
        <v>76</v>
      </c>
      <c r="BU54" s="111" t="s">
        <v>77</v>
      </c>
      <c r="BV54" s="110" t="s">
        <v>78</v>
      </c>
      <c r="BW54" s="110" t="s">
        <v>5</v>
      </c>
      <c r="BX54" s="110" t="s">
        <v>79</v>
      </c>
      <c r="CL54" s="110" t="s">
        <v>19</v>
      </c>
    </row>
    <row r="55" s="7" customFormat="1" ht="16.5" customHeight="1">
      <c r="A55" s="7"/>
      <c r="B55" s="112"/>
      <c r="C55" s="113"/>
      <c r="D55" s="114" t="s">
        <v>80</v>
      </c>
      <c r="E55" s="114"/>
      <c r="F55" s="114"/>
      <c r="G55" s="114"/>
      <c r="H55" s="114"/>
      <c r="I55" s="115"/>
      <c r="J55" s="114" t="s">
        <v>81</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ROUND(SUM(AG56:AG59),2)</f>
        <v>0</v>
      </c>
      <c r="AH55" s="115"/>
      <c r="AI55" s="115"/>
      <c r="AJ55" s="115"/>
      <c r="AK55" s="115"/>
      <c r="AL55" s="115"/>
      <c r="AM55" s="115"/>
      <c r="AN55" s="117">
        <f>SUM(AG55,AT55)</f>
        <v>0</v>
      </c>
      <c r="AO55" s="115"/>
      <c r="AP55" s="115"/>
      <c r="AQ55" s="118" t="s">
        <v>82</v>
      </c>
      <c r="AR55" s="119"/>
      <c r="AS55" s="120">
        <f>ROUND(SUM(AS56:AS59),2)</f>
        <v>0</v>
      </c>
      <c r="AT55" s="121">
        <f>ROUND(SUM(AV55:AW55),2)</f>
        <v>0</v>
      </c>
      <c r="AU55" s="122">
        <f>ROUND(SUM(AU56:AU59),5)</f>
        <v>0</v>
      </c>
      <c r="AV55" s="121">
        <f>ROUND(AZ55*L29,2)</f>
        <v>0</v>
      </c>
      <c r="AW55" s="121">
        <f>ROUND(BA55*L30,2)</f>
        <v>0</v>
      </c>
      <c r="AX55" s="121">
        <f>ROUND(BB55*L29,2)</f>
        <v>0</v>
      </c>
      <c r="AY55" s="121">
        <f>ROUND(BC55*L30,2)</f>
        <v>0</v>
      </c>
      <c r="AZ55" s="121">
        <f>ROUND(SUM(AZ56:AZ59),2)</f>
        <v>0</v>
      </c>
      <c r="BA55" s="121">
        <f>ROUND(SUM(BA56:BA59),2)</f>
        <v>0</v>
      </c>
      <c r="BB55" s="121">
        <f>ROUND(SUM(BB56:BB59),2)</f>
        <v>0</v>
      </c>
      <c r="BC55" s="121">
        <f>ROUND(SUM(BC56:BC59),2)</f>
        <v>0</v>
      </c>
      <c r="BD55" s="123">
        <f>ROUND(SUM(BD56:BD59),2)</f>
        <v>0</v>
      </c>
      <c r="BE55" s="7"/>
      <c r="BS55" s="124" t="s">
        <v>75</v>
      </c>
      <c r="BT55" s="124" t="s">
        <v>83</v>
      </c>
      <c r="BU55" s="124" t="s">
        <v>77</v>
      </c>
      <c r="BV55" s="124" t="s">
        <v>78</v>
      </c>
      <c r="BW55" s="124" t="s">
        <v>84</v>
      </c>
      <c r="BX55" s="124" t="s">
        <v>5</v>
      </c>
      <c r="CL55" s="124" t="s">
        <v>19</v>
      </c>
      <c r="CM55" s="124" t="s">
        <v>85</v>
      </c>
    </row>
    <row r="56" s="4" customFormat="1" ht="23.25" customHeight="1">
      <c r="A56" s="125" t="s">
        <v>86</v>
      </c>
      <c r="B56" s="64"/>
      <c r="C56" s="126"/>
      <c r="D56" s="126"/>
      <c r="E56" s="127" t="s">
        <v>87</v>
      </c>
      <c r="F56" s="127"/>
      <c r="G56" s="127"/>
      <c r="H56" s="127"/>
      <c r="I56" s="127"/>
      <c r="J56" s="126"/>
      <c r="K56" s="127" t="s">
        <v>88</v>
      </c>
      <c r="L56" s="127"/>
      <c r="M56" s="127"/>
      <c r="N56" s="127"/>
      <c r="O56" s="127"/>
      <c r="P56" s="127"/>
      <c r="Q56" s="127"/>
      <c r="R56" s="127"/>
      <c r="S56" s="127"/>
      <c r="T56" s="127"/>
      <c r="U56" s="127"/>
      <c r="V56" s="127"/>
      <c r="W56" s="127"/>
      <c r="X56" s="127"/>
      <c r="Y56" s="127"/>
      <c r="Z56" s="127"/>
      <c r="AA56" s="127"/>
      <c r="AB56" s="127"/>
      <c r="AC56" s="127"/>
      <c r="AD56" s="127"/>
      <c r="AE56" s="127"/>
      <c r="AF56" s="127"/>
      <c r="AG56" s="128">
        <f>'DPS 01.1 - Soustrojí TG1'!J32</f>
        <v>0</v>
      </c>
      <c r="AH56" s="126"/>
      <c r="AI56" s="126"/>
      <c r="AJ56" s="126"/>
      <c r="AK56" s="126"/>
      <c r="AL56" s="126"/>
      <c r="AM56" s="126"/>
      <c r="AN56" s="128">
        <f>SUM(AG56,AT56)</f>
        <v>0</v>
      </c>
      <c r="AO56" s="126"/>
      <c r="AP56" s="126"/>
      <c r="AQ56" s="129" t="s">
        <v>89</v>
      </c>
      <c r="AR56" s="66"/>
      <c r="AS56" s="130">
        <v>0</v>
      </c>
      <c r="AT56" s="131">
        <f>ROUND(SUM(AV56:AW56),2)</f>
        <v>0</v>
      </c>
      <c r="AU56" s="132">
        <f>'DPS 01.1 - Soustrojí TG1'!P87</f>
        <v>0</v>
      </c>
      <c r="AV56" s="131">
        <f>'DPS 01.1 - Soustrojí TG1'!J35</f>
        <v>0</v>
      </c>
      <c r="AW56" s="131">
        <f>'DPS 01.1 - Soustrojí TG1'!J36</f>
        <v>0</v>
      </c>
      <c r="AX56" s="131">
        <f>'DPS 01.1 - Soustrojí TG1'!J37</f>
        <v>0</v>
      </c>
      <c r="AY56" s="131">
        <f>'DPS 01.1 - Soustrojí TG1'!J38</f>
        <v>0</v>
      </c>
      <c r="AZ56" s="131">
        <f>'DPS 01.1 - Soustrojí TG1'!F35</f>
        <v>0</v>
      </c>
      <c r="BA56" s="131">
        <f>'DPS 01.1 - Soustrojí TG1'!F36</f>
        <v>0</v>
      </c>
      <c r="BB56" s="131">
        <f>'DPS 01.1 - Soustrojí TG1'!F37</f>
        <v>0</v>
      </c>
      <c r="BC56" s="131">
        <f>'DPS 01.1 - Soustrojí TG1'!F38</f>
        <v>0</v>
      </c>
      <c r="BD56" s="133">
        <f>'DPS 01.1 - Soustrojí TG1'!F39</f>
        <v>0</v>
      </c>
      <c r="BE56" s="4"/>
      <c r="BT56" s="134" t="s">
        <v>85</v>
      </c>
      <c r="BV56" s="134" t="s">
        <v>78</v>
      </c>
      <c r="BW56" s="134" t="s">
        <v>90</v>
      </c>
      <c r="BX56" s="134" t="s">
        <v>84</v>
      </c>
      <c r="CL56" s="134" t="s">
        <v>19</v>
      </c>
    </row>
    <row r="57" s="4" customFormat="1" ht="23.25" customHeight="1">
      <c r="A57" s="125" t="s">
        <v>86</v>
      </c>
      <c r="B57" s="64"/>
      <c r="C57" s="126"/>
      <c r="D57" s="126"/>
      <c r="E57" s="127" t="s">
        <v>91</v>
      </c>
      <c r="F57" s="127"/>
      <c r="G57" s="127"/>
      <c r="H57" s="127"/>
      <c r="I57" s="127"/>
      <c r="J57" s="126"/>
      <c r="K57" s="127" t="s">
        <v>92</v>
      </c>
      <c r="L57" s="127"/>
      <c r="M57" s="127"/>
      <c r="N57" s="127"/>
      <c r="O57" s="127"/>
      <c r="P57" s="127"/>
      <c r="Q57" s="127"/>
      <c r="R57" s="127"/>
      <c r="S57" s="127"/>
      <c r="T57" s="127"/>
      <c r="U57" s="127"/>
      <c r="V57" s="127"/>
      <c r="W57" s="127"/>
      <c r="X57" s="127"/>
      <c r="Y57" s="127"/>
      <c r="Z57" s="127"/>
      <c r="AA57" s="127"/>
      <c r="AB57" s="127"/>
      <c r="AC57" s="127"/>
      <c r="AD57" s="127"/>
      <c r="AE57" s="127"/>
      <c r="AF57" s="127"/>
      <c r="AG57" s="128">
        <f>'DPS 01.2 - Soustrojí TG2'!J32</f>
        <v>0</v>
      </c>
      <c r="AH57" s="126"/>
      <c r="AI57" s="126"/>
      <c r="AJ57" s="126"/>
      <c r="AK57" s="126"/>
      <c r="AL57" s="126"/>
      <c r="AM57" s="126"/>
      <c r="AN57" s="128">
        <f>SUM(AG57,AT57)</f>
        <v>0</v>
      </c>
      <c r="AO57" s="126"/>
      <c r="AP57" s="126"/>
      <c r="AQ57" s="129" t="s">
        <v>89</v>
      </c>
      <c r="AR57" s="66"/>
      <c r="AS57" s="130">
        <v>0</v>
      </c>
      <c r="AT57" s="131">
        <f>ROUND(SUM(AV57:AW57),2)</f>
        <v>0</v>
      </c>
      <c r="AU57" s="132">
        <f>'DPS 01.2 - Soustrojí TG2'!P87</f>
        <v>0</v>
      </c>
      <c r="AV57" s="131">
        <f>'DPS 01.2 - Soustrojí TG2'!J35</f>
        <v>0</v>
      </c>
      <c r="AW57" s="131">
        <f>'DPS 01.2 - Soustrojí TG2'!J36</f>
        <v>0</v>
      </c>
      <c r="AX57" s="131">
        <f>'DPS 01.2 - Soustrojí TG2'!J37</f>
        <v>0</v>
      </c>
      <c r="AY57" s="131">
        <f>'DPS 01.2 - Soustrojí TG2'!J38</f>
        <v>0</v>
      </c>
      <c r="AZ57" s="131">
        <f>'DPS 01.2 - Soustrojí TG2'!F35</f>
        <v>0</v>
      </c>
      <c r="BA57" s="131">
        <f>'DPS 01.2 - Soustrojí TG2'!F36</f>
        <v>0</v>
      </c>
      <c r="BB57" s="131">
        <f>'DPS 01.2 - Soustrojí TG2'!F37</f>
        <v>0</v>
      </c>
      <c r="BC57" s="131">
        <f>'DPS 01.2 - Soustrojí TG2'!F38</f>
        <v>0</v>
      </c>
      <c r="BD57" s="133">
        <f>'DPS 01.2 - Soustrojí TG2'!F39</f>
        <v>0</v>
      </c>
      <c r="BE57" s="4"/>
      <c r="BT57" s="134" t="s">
        <v>85</v>
      </c>
      <c r="BV57" s="134" t="s">
        <v>78</v>
      </c>
      <c r="BW57" s="134" t="s">
        <v>93</v>
      </c>
      <c r="BX57" s="134" t="s">
        <v>84</v>
      </c>
      <c r="CL57" s="134" t="s">
        <v>19</v>
      </c>
    </row>
    <row r="58" s="4" customFormat="1" ht="23.25" customHeight="1">
      <c r="A58" s="125" t="s">
        <v>86</v>
      </c>
      <c r="B58" s="64"/>
      <c r="C58" s="126"/>
      <c r="D58" s="126"/>
      <c r="E58" s="127" t="s">
        <v>94</v>
      </c>
      <c r="F58" s="127"/>
      <c r="G58" s="127"/>
      <c r="H58" s="127"/>
      <c r="I58" s="127"/>
      <c r="J58" s="126"/>
      <c r="K58" s="127" t="s">
        <v>95</v>
      </c>
      <c r="L58" s="127"/>
      <c r="M58" s="127"/>
      <c r="N58" s="127"/>
      <c r="O58" s="127"/>
      <c r="P58" s="127"/>
      <c r="Q58" s="127"/>
      <c r="R58" s="127"/>
      <c r="S58" s="127"/>
      <c r="T58" s="127"/>
      <c r="U58" s="127"/>
      <c r="V58" s="127"/>
      <c r="W58" s="127"/>
      <c r="X58" s="127"/>
      <c r="Y58" s="127"/>
      <c r="Z58" s="127"/>
      <c r="AA58" s="127"/>
      <c r="AB58" s="127"/>
      <c r="AC58" s="127"/>
      <c r="AD58" s="127"/>
      <c r="AE58" s="127"/>
      <c r="AF58" s="127"/>
      <c r="AG58" s="128">
        <f>'DPS 01.3 - Pomocná zařízení'!J32</f>
        <v>0</v>
      </c>
      <c r="AH58" s="126"/>
      <c r="AI58" s="126"/>
      <c r="AJ58" s="126"/>
      <c r="AK58" s="126"/>
      <c r="AL58" s="126"/>
      <c r="AM58" s="126"/>
      <c r="AN58" s="128">
        <f>SUM(AG58,AT58)</f>
        <v>0</v>
      </c>
      <c r="AO58" s="126"/>
      <c r="AP58" s="126"/>
      <c r="AQ58" s="129" t="s">
        <v>89</v>
      </c>
      <c r="AR58" s="66"/>
      <c r="AS58" s="130">
        <v>0</v>
      </c>
      <c r="AT58" s="131">
        <f>ROUND(SUM(AV58:AW58),2)</f>
        <v>0</v>
      </c>
      <c r="AU58" s="132">
        <f>'DPS 01.3 - Pomocná zařízení'!P94</f>
        <v>0</v>
      </c>
      <c r="AV58" s="131">
        <f>'DPS 01.3 - Pomocná zařízení'!J35</f>
        <v>0</v>
      </c>
      <c r="AW58" s="131">
        <f>'DPS 01.3 - Pomocná zařízení'!J36</f>
        <v>0</v>
      </c>
      <c r="AX58" s="131">
        <f>'DPS 01.3 - Pomocná zařízení'!J37</f>
        <v>0</v>
      </c>
      <c r="AY58" s="131">
        <f>'DPS 01.3 - Pomocná zařízení'!J38</f>
        <v>0</v>
      </c>
      <c r="AZ58" s="131">
        <f>'DPS 01.3 - Pomocná zařízení'!F35</f>
        <v>0</v>
      </c>
      <c r="BA58" s="131">
        <f>'DPS 01.3 - Pomocná zařízení'!F36</f>
        <v>0</v>
      </c>
      <c r="BB58" s="131">
        <f>'DPS 01.3 - Pomocná zařízení'!F37</f>
        <v>0</v>
      </c>
      <c r="BC58" s="131">
        <f>'DPS 01.3 - Pomocná zařízení'!F38</f>
        <v>0</v>
      </c>
      <c r="BD58" s="133">
        <f>'DPS 01.3 - Pomocná zařízení'!F39</f>
        <v>0</v>
      </c>
      <c r="BE58" s="4"/>
      <c r="BT58" s="134" t="s">
        <v>85</v>
      </c>
      <c r="BV58" s="134" t="s">
        <v>78</v>
      </c>
      <c r="BW58" s="134" t="s">
        <v>96</v>
      </c>
      <c r="BX58" s="134" t="s">
        <v>84</v>
      </c>
      <c r="CL58" s="134" t="s">
        <v>19</v>
      </c>
    </row>
    <row r="59" s="4" customFormat="1" ht="23.25" customHeight="1">
      <c r="A59" s="125" t="s">
        <v>86</v>
      </c>
      <c r="B59" s="64"/>
      <c r="C59" s="126"/>
      <c r="D59" s="126"/>
      <c r="E59" s="127" t="s">
        <v>97</v>
      </c>
      <c r="F59" s="127"/>
      <c r="G59" s="127"/>
      <c r="H59" s="127"/>
      <c r="I59" s="127"/>
      <c r="J59" s="126"/>
      <c r="K59" s="127" t="s">
        <v>98</v>
      </c>
      <c r="L59" s="127"/>
      <c r="M59" s="127"/>
      <c r="N59" s="127"/>
      <c r="O59" s="127"/>
      <c r="P59" s="127"/>
      <c r="Q59" s="127"/>
      <c r="R59" s="127"/>
      <c r="S59" s="127"/>
      <c r="T59" s="127"/>
      <c r="U59" s="127"/>
      <c r="V59" s="127"/>
      <c r="W59" s="127"/>
      <c r="X59" s="127"/>
      <c r="Y59" s="127"/>
      <c r="Z59" s="127"/>
      <c r="AA59" s="127"/>
      <c r="AB59" s="127"/>
      <c r="AC59" s="127"/>
      <c r="AD59" s="127"/>
      <c r="AE59" s="127"/>
      <c r="AF59" s="127"/>
      <c r="AG59" s="128">
        <f>'DPS 01.4 - Demontáž stroj...'!J32</f>
        <v>0</v>
      </c>
      <c r="AH59" s="126"/>
      <c r="AI59" s="126"/>
      <c r="AJ59" s="126"/>
      <c r="AK59" s="126"/>
      <c r="AL59" s="126"/>
      <c r="AM59" s="126"/>
      <c r="AN59" s="128">
        <f>SUM(AG59,AT59)</f>
        <v>0</v>
      </c>
      <c r="AO59" s="126"/>
      <c r="AP59" s="126"/>
      <c r="AQ59" s="129" t="s">
        <v>89</v>
      </c>
      <c r="AR59" s="66"/>
      <c r="AS59" s="130">
        <v>0</v>
      </c>
      <c r="AT59" s="131">
        <f>ROUND(SUM(AV59:AW59),2)</f>
        <v>0</v>
      </c>
      <c r="AU59" s="132">
        <f>'DPS 01.4 - Demontáž stroj...'!P88</f>
        <v>0</v>
      </c>
      <c r="AV59" s="131">
        <f>'DPS 01.4 - Demontáž stroj...'!J35</f>
        <v>0</v>
      </c>
      <c r="AW59" s="131">
        <f>'DPS 01.4 - Demontáž stroj...'!J36</f>
        <v>0</v>
      </c>
      <c r="AX59" s="131">
        <f>'DPS 01.4 - Demontáž stroj...'!J37</f>
        <v>0</v>
      </c>
      <c r="AY59" s="131">
        <f>'DPS 01.4 - Demontáž stroj...'!J38</f>
        <v>0</v>
      </c>
      <c r="AZ59" s="131">
        <f>'DPS 01.4 - Demontáž stroj...'!F35</f>
        <v>0</v>
      </c>
      <c r="BA59" s="131">
        <f>'DPS 01.4 - Demontáž stroj...'!F36</f>
        <v>0</v>
      </c>
      <c r="BB59" s="131">
        <f>'DPS 01.4 - Demontáž stroj...'!F37</f>
        <v>0</v>
      </c>
      <c r="BC59" s="131">
        <f>'DPS 01.4 - Demontáž stroj...'!F38</f>
        <v>0</v>
      </c>
      <c r="BD59" s="133">
        <f>'DPS 01.4 - Demontáž stroj...'!F39</f>
        <v>0</v>
      </c>
      <c r="BE59" s="4"/>
      <c r="BT59" s="134" t="s">
        <v>85</v>
      </c>
      <c r="BV59" s="134" t="s">
        <v>78</v>
      </c>
      <c r="BW59" s="134" t="s">
        <v>99</v>
      </c>
      <c r="BX59" s="134" t="s">
        <v>84</v>
      </c>
      <c r="CL59" s="134" t="s">
        <v>19</v>
      </c>
    </row>
    <row r="60" s="7" customFormat="1" ht="16.5" customHeight="1">
      <c r="A60" s="125" t="s">
        <v>86</v>
      </c>
      <c r="B60" s="112"/>
      <c r="C60" s="113"/>
      <c r="D60" s="114" t="s">
        <v>100</v>
      </c>
      <c r="E60" s="114"/>
      <c r="F60" s="114"/>
      <c r="G60" s="114"/>
      <c r="H60" s="114"/>
      <c r="I60" s="115"/>
      <c r="J60" s="114" t="s">
        <v>101</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7">
        <f>'PS 02 - Technologická čás...'!J30</f>
        <v>0</v>
      </c>
      <c r="AH60" s="115"/>
      <c r="AI60" s="115"/>
      <c r="AJ60" s="115"/>
      <c r="AK60" s="115"/>
      <c r="AL60" s="115"/>
      <c r="AM60" s="115"/>
      <c r="AN60" s="117">
        <f>SUM(AG60,AT60)</f>
        <v>0</v>
      </c>
      <c r="AO60" s="115"/>
      <c r="AP60" s="115"/>
      <c r="AQ60" s="118" t="s">
        <v>82</v>
      </c>
      <c r="AR60" s="119"/>
      <c r="AS60" s="120">
        <v>0</v>
      </c>
      <c r="AT60" s="121">
        <f>ROUND(SUM(AV60:AW60),2)</f>
        <v>0</v>
      </c>
      <c r="AU60" s="122">
        <f>'PS 02 - Technologická čás...'!P80</f>
        <v>0</v>
      </c>
      <c r="AV60" s="121">
        <f>'PS 02 - Technologická čás...'!J33</f>
        <v>0</v>
      </c>
      <c r="AW60" s="121">
        <f>'PS 02 - Technologická čás...'!J34</f>
        <v>0</v>
      </c>
      <c r="AX60" s="121">
        <f>'PS 02 - Technologická čás...'!J35</f>
        <v>0</v>
      </c>
      <c r="AY60" s="121">
        <f>'PS 02 - Technologická čás...'!J36</f>
        <v>0</v>
      </c>
      <c r="AZ60" s="121">
        <f>'PS 02 - Technologická čás...'!F33</f>
        <v>0</v>
      </c>
      <c r="BA60" s="121">
        <f>'PS 02 - Technologická čás...'!F34</f>
        <v>0</v>
      </c>
      <c r="BB60" s="121">
        <f>'PS 02 - Technologická čás...'!F35</f>
        <v>0</v>
      </c>
      <c r="BC60" s="121">
        <f>'PS 02 - Technologická čás...'!F36</f>
        <v>0</v>
      </c>
      <c r="BD60" s="123">
        <f>'PS 02 - Technologická čás...'!F37</f>
        <v>0</v>
      </c>
      <c r="BE60" s="7"/>
      <c r="BT60" s="124" t="s">
        <v>83</v>
      </c>
      <c r="BV60" s="124" t="s">
        <v>78</v>
      </c>
      <c r="BW60" s="124" t="s">
        <v>102</v>
      </c>
      <c r="BX60" s="124" t="s">
        <v>5</v>
      </c>
      <c r="CL60" s="124" t="s">
        <v>19</v>
      </c>
      <c r="CM60" s="124" t="s">
        <v>85</v>
      </c>
    </row>
    <row r="61" s="7" customFormat="1" ht="16.5" customHeight="1">
      <c r="A61" s="125" t="s">
        <v>86</v>
      </c>
      <c r="B61" s="112"/>
      <c r="C61" s="113"/>
      <c r="D61" s="114" t="s">
        <v>103</v>
      </c>
      <c r="E61" s="114"/>
      <c r="F61" s="114"/>
      <c r="G61" s="114"/>
      <c r="H61" s="114"/>
      <c r="I61" s="115"/>
      <c r="J61" s="114" t="s">
        <v>104</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7">
        <f>'SO 01 - Úpravy MVE'!J30</f>
        <v>0</v>
      </c>
      <c r="AH61" s="115"/>
      <c r="AI61" s="115"/>
      <c r="AJ61" s="115"/>
      <c r="AK61" s="115"/>
      <c r="AL61" s="115"/>
      <c r="AM61" s="115"/>
      <c r="AN61" s="117">
        <f>SUM(AG61,AT61)</f>
        <v>0</v>
      </c>
      <c r="AO61" s="115"/>
      <c r="AP61" s="115"/>
      <c r="AQ61" s="118" t="s">
        <v>105</v>
      </c>
      <c r="AR61" s="119"/>
      <c r="AS61" s="120">
        <v>0</v>
      </c>
      <c r="AT61" s="121">
        <f>ROUND(SUM(AV61:AW61),2)</f>
        <v>0</v>
      </c>
      <c r="AU61" s="122">
        <f>'SO 01 - Úpravy MVE'!P89</f>
        <v>0</v>
      </c>
      <c r="AV61" s="121">
        <f>'SO 01 - Úpravy MVE'!J33</f>
        <v>0</v>
      </c>
      <c r="AW61" s="121">
        <f>'SO 01 - Úpravy MVE'!J34</f>
        <v>0</v>
      </c>
      <c r="AX61" s="121">
        <f>'SO 01 - Úpravy MVE'!J35</f>
        <v>0</v>
      </c>
      <c r="AY61" s="121">
        <f>'SO 01 - Úpravy MVE'!J36</f>
        <v>0</v>
      </c>
      <c r="AZ61" s="121">
        <f>'SO 01 - Úpravy MVE'!F33</f>
        <v>0</v>
      </c>
      <c r="BA61" s="121">
        <f>'SO 01 - Úpravy MVE'!F34</f>
        <v>0</v>
      </c>
      <c r="BB61" s="121">
        <f>'SO 01 - Úpravy MVE'!F35</f>
        <v>0</v>
      </c>
      <c r="BC61" s="121">
        <f>'SO 01 - Úpravy MVE'!F36</f>
        <v>0</v>
      </c>
      <c r="BD61" s="123">
        <f>'SO 01 - Úpravy MVE'!F37</f>
        <v>0</v>
      </c>
      <c r="BE61" s="7"/>
      <c r="BT61" s="124" t="s">
        <v>83</v>
      </c>
      <c r="BV61" s="124" t="s">
        <v>78</v>
      </c>
      <c r="BW61" s="124" t="s">
        <v>106</v>
      </c>
      <c r="BX61" s="124" t="s">
        <v>5</v>
      </c>
      <c r="CL61" s="124" t="s">
        <v>19</v>
      </c>
      <c r="CM61" s="124" t="s">
        <v>85</v>
      </c>
    </row>
    <row r="62" s="7" customFormat="1" ht="16.5" customHeight="1">
      <c r="A62" s="125" t="s">
        <v>86</v>
      </c>
      <c r="B62" s="112"/>
      <c r="C62" s="113"/>
      <c r="D62" s="114" t="s">
        <v>107</v>
      </c>
      <c r="E62" s="114"/>
      <c r="F62" s="114"/>
      <c r="G62" s="114"/>
      <c r="H62" s="114"/>
      <c r="I62" s="115"/>
      <c r="J62" s="114" t="s">
        <v>108</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7">
        <f>'SO 02 - Signalizační kabe...'!J30</f>
        <v>0</v>
      </c>
      <c r="AH62" s="115"/>
      <c r="AI62" s="115"/>
      <c r="AJ62" s="115"/>
      <c r="AK62" s="115"/>
      <c r="AL62" s="115"/>
      <c r="AM62" s="115"/>
      <c r="AN62" s="117">
        <f>SUM(AG62,AT62)</f>
        <v>0</v>
      </c>
      <c r="AO62" s="115"/>
      <c r="AP62" s="115"/>
      <c r="AQ62" s="118" t="s">
        <v>105</v>
      </c>
      <c r="AR62" s="119"/>
      <c r="AS62" s="120">
        <v>0</v>
      </c>
      <c r="AT62" s="121">
        <f>ROUND(SUM(AV62:AW62),2)</f>
        <v>0</v>
      </c>
      <c r="AU62" s="122">
        <f>'SO 02 - Signalizační kabe...'!P83</f>
        <v>0</v>
      </c>
      <c r="AV62" s="121">
        <f>'SO 02 - Signalizační kabe...'!J33</f>
        <v>0</v>
      </c>
      <c r="AW62" s="121">
        <f>'SO 02 - Signalizační kabe...'!J34</f>
        <v>0</v>
      </c>
      <c r="AX62" s="121">
        <f>'SO 02 - Signalizační kabe...'!J35</f>
        <v>0</v>
      </c>
      <c r="AY62" s="121">
        <f>'SO 02 - Signalizační kabe...'!J36</f>
        <v>0</v>
      </c>
      <c r="AZ62" s="121">
        <f>'SO 02 - Signalizační kabe...'!F33</f>
        <v>0</v>
      </c>
      <c r="BA62" s="121">
        <f>'SO 02 - Signalizační kabe...'!F34</f>
        <v>0</v>
      </c>
      <c r="BB62" s="121">
        <f>'SO 02 - Signalizační kabe...'!F35</f>
        <v>0</v>
      </c>
      <c r="BC62" s="121">
        <f>'SO 02 - Signalizační kabe...'!F36</f>
        <v>0</v>
      </c>
      <c r="BD62" s="123">
        <f>'SO 02 - Signalizační kabe...'!F37</f>
        <v>0</v>
      </c>
      <c r="BE62" s="7"/>
      <c r="BT62" s="124" t="s">
        <v>83</v>
      </c>
      <c r="BV62" s="124" t="s">
        <v>78</v>
      </c>
      <c r="BW62" s="124" t="s">
        <v>109</v>
      </c>
      <c r="BX62" s="124" t="s">
        <v>5</v>
      </c>
      <c r="CL62" s="124" t="s">
        <v>19</v>
      </c>
      <c r="CM62" s="124" t="s">
        <v>85</v>
      </c>
    </row>
    <row r="63" s="7" customFormat="1" ht="16.5" customHeight="1">
      <c r="A63" s="125" t="s">
        <v>86</v>
      </c>
      <c r="B63" s="112"/>
      <c r="C63" s="113"/>
      <c r="D63" s="114" t="s">
        <v>110</v>
      </c>
      <c r="E63" s="114"/>
      <c r="F63" s="114"/>
      <c r="G63" s="114"/>
      <c r="H63" s="114"/>
      <c r="I63" s="115"/>
      <c r="J63" s="114" t="s">
        <v>111</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7">
        <f>'VON - Vedlejší a ostatní ...'!J30</f>
        <v>0</v>
      </c>
      <c r="AH63" s="115"/>
      <c r="AI63" s="115"/>
      <c r="AJ63" s="115"/>
      <c r="AK63" s="115"/>
      <c r="AL63" s="115"/>
      <c r="AM63" s="115"/>
      <c r="AN63" s="117">
        <f>SUM(AG63,AT63)</f>
        <v>0</v>
      </c>
      <c r="AO63" s="115"/>
      <c r="AP63" s="115"/>
      <c r="AQ63" s="118" t="s">
        <v>110</v>
      </c>
      <c r="AR63" s="119"/>
      <c r="AS63" s="135">
        <v>0</v>
      </c>
      <c r="AT63" s="136">
        <f>ROUND(SUM(AV63:AW63),2)</f>
        <v>0</v>
      </c>
      <c r="AU63" s="137">
        <f>'VON - Vedlejší a ostatní ...'!P83</f>
        <v>0</v>
      </c>
      <c r="AV63" s="136">
        <f>'VON - Vedlejší a ostatní ...'!J33</f>
        <v>0</v>
      </c>
      <c r="AW63" s="136">
        <f>'VON - Vedlejší a ostatní ...'!J34</f>
        <v>0</v>
      </c>
      <c r="AX63" s="136">
        <f>'VON - Vedlejší a ostatní ...'!J35</f>
        <v>0</v>
      </c>
      <c r="AY63" s="136">
        <f>'VON - Vedlejší a ostatní ...'!J36</f>
        <v>0</v>
      </c>
      <c r="AZ63" s="136">
        <f>'VON - Vedlejší a ostatní ...'!F33</f>
        <v>0</v>
      </c>
      <c r="BA63" s="136">
        <f>'VON - Vedlejší a ostatní ...'!F34</f>
        <v>0</v>
      </c>
      <c r="BB63" s="136">
        <f>'VON - Vedlejší a ostatní ...'!F35</f>
        <v>0</v>
      </c>
      <c r="BC63" s="136">
        <f>'VON - Vedlejší a ostatní ...'!F36</f>
        <v>0</v>
      </c>
      <c r="BD63" s="138">
        <f>'VON - Vedlejší a ostatní ...'!F37</f>
        <v>0</v>
      </c>
      <c r="BE63" s="7"/>
      <c r="BT63" s="124" t="s">
        <v>83</v>
      </c>
      <c r="BV63" s="124" t="s">
        <v>78</v>
      </c>
      <c r="BW63" s="124" t="s">
        <v>112</v>
      </c>
      <c r="BX63" s="124" t="s">
        <v>5</v>
      </c>
      <c r="CL63" s="124" t="s">
        <v>19</v>
      </c>
      <c r="CM63" s="124" t="s">
        <v>85</v>
      </c>
    </row>
    <row r="64" s="2" customFormat="1" ht="30" customHeight="1">
      <c r="A64" s="39"/>
      <c r="B64" s="40"/>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41"/>
      <c r="AN64" s="41"/>
      <c r="AO64" s="41"/>
      <c r="AP64" s="41"/>
      <c r="AQ64" s="41"/>
      <c r="AR64" s="45"/>
      <c r="AS64" s="39"/>
      <c r="AT64" s="39"/>
      <c r="AU64" s="39"/>
      <c r="AV64" s="39"/>
      <c r="AW64" s="39"/>
      <c r="AX64" s="39"/>
      <c r="AY64" s="39"/>
      <c r="AZ64" s="39"/>
      <c r="BA64" s="39"/>
      <c r="BB64" s="39"/>
      <c r="BC64" s="39"/>
      <c r="BD64" s="39"/>
      <c r="BE64" s="39"/>
    </row>
    <row r="65" s="2" customFormat="1" ht="6.96" customHeight="1">
      <c r="A65" s="39"/>
      <c r="B65" s="60"/>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45"/>
      <c r="AS65" s="39"/>
      <c r="AT65" s="39"/>
      <c r="AU65" s="39"/>
      <c r="AV65" s="39"/>
      <c r="AW65" s="39"/>
      <c r="AX65" s="39"/>
      <c r="AY65" s="39"/>
      <c r="AZ65" s="39"/>
      <c r="BA65" s="39"/>
      <c r="BB65" s="39"/>
      <c r="BC65" s="39"/>
      <c r="BD65" s="39"/>
      <c r="BE65" s="39"/>
    </row>
  </sheetData>
  <sheetProtection sheet="1" formatColumns="0" formatRows="0" objects="1" scenarios="1" spinCount="100000" saltValue="DSFJN4i1LzWqjd/4gAmTtURGujgUS5i4qtzjiSjDemsvv6hyZ1pS+pXUtdV7gFwISaJLkVAjUbJ6YT5Ie/mN5Q==" hashValue="NyiuLXgcr+gQi1JSEjTrmmpAQfBFaqh5gWBOFXCqESDfnsbkQn47kArdhDZYZi5GboOZspw9wPJbEU5/t6uR1w==" algorithmName="SHA-512" password="CC35"/>
  <mergeCells count="74">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E58:I58"/>
    <mergeCell ref="K58:AF58"/>
    <mergeCell ref="AN59:AP59"/>
    <mergeCell ref="AG59:AM59"/>
    <mergeCell ref="E59:I59"/>
    <mergeCell ref="K59:AF59"/>
    <mergeCell ref="AN60:AP60"/>
    <mergeCell ref="AG60:AM60"/>
    <mergeCell ref="D60:H60"/>
    <mergeCell ref="J60:AF60"/>
    <mergeCell ref="AN61:AP61"/>
    <mergeCell ref="AG61:AM61"/>
    <mergeCell ref="D61:H61"/>
    <mergeCell ref="J61:AF61"/>
    <mergeCell ref="AN62:AP62"/>
    <mergeCell ref="AG62:AM62"/>
    <mergeCell ref="D62:H62"/>
    <mergeCell ref="J62:AF62"/>
    <mergeCell ref="AN63:AP63"/>
    <mergeCell ref="AG63:AM63"/>
    <mergeCell ref="D63:H63"/>
    <mergeCell ref="J63:AF63"/>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DPS 01.1 - Soustrojí TG1'!C2" display="/"/>
    <hyperlink ref="A57" location="'DPS 01.2 - Soustrojí TG2'!C2" display="/"/>
    <hyperlink ref="A58" location="'DPS 01.3 - Pomocná zařízení'!C2" display="/"/>
    <hyperlink ref="A59" location="'DPS 01.4 - Demontáž stroj...'!C2" display="/"/>
    <hyperlink ref="A60" location="'PS 02 - Technologická čás...'!C2" display="/"/>
    <hyperlink ref="A61" location="'SO 01 - Úpravy MVE'!C2" display="/"/>
    <hyperlink ref="A62" location="'SO 02 - Signalizační kabe...'!C2" display="/"/>
    <hyperlink ref="A63"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9"/>
      <c r="C3" s="140"/>
      <c r="D3" s="140"/>
      <c r="E3" s="140"/>
      <c r="F3" s="140"/>
      <c r="G3" s="140"/>
      <c r="H3" s="21"/>
    </row>
    <row r="4" s="1" customFormat="1" ht="24.96" customHeight="1">
      <c r="B4" s="21"/>
      <c r="C4" s="141" t="s">
        <v>826</v>
      </c>
      <c r="H4" s="21"/>
    </row>
    <row r="5" s="1" customFormat="1" ht="12" customHeight="1">
      <c r="B5" s="21"/>
      <c r="C5" s="279" t="s">
        <v>13</v>
      </c>
      <c r="D5" s="150" t="s">
        <v>14</v>
      </c>
      <c r="E5" s="1"/>
      <c r="F5" s="1"/>
      <c r="H5" s="21"/>
    </row>
    <row r="6" s="1" customFormat="1" ht="36.96" customHeight="1">
      <c r="B6" s="21"/>
      <c r="C6" s="280" t="s">
        <v>16</v>
      </c>
      <c r="D6" s="281" t="s">
        <v>17</v>
      </c>
      <c r="E6" s="1"/>
      <c r="F6" s="1"/>
      <c r="H6" s="21"/>
    </row>
    <row r="7" s="1" customFormat="1" ht="16.5" customHeight="1">
      <c r="B7" s="21"/>
      <c r="C7" s="143" t="s">
        <v>23</v>
      </c>
      <c r="D7" s="147" t="str">
        <f>'Rekapitulace stavby'!AN8</f>
        <v>15. 6. 2021</v>
      </c>
      <c r="H7" s="21"/>
    </row>
    <row r="8" s="2" customFormat="1" ht="10.8" customHeight="1">
      <c r="A8" s="39"/>
      <c r="B8" s="45"/>
      <c r="C8" s="39"/>
      <c r="D8" s="39"/>
      <c r="E8" s="39"/>
      <c r="F8" s="39"/>
      <c r="G8" s="39"/>
      <c r="H8" s="45"/>
    </row>
    <row r="9" s="10" customFormat="1" ht="29.28" customHeight="1">
      <c r="A9" s="181"/>
      <c r="B9" s="282"/>
      <c r="C9" s="283" t="s">
        <v>57</v>
      </c>
      <c r="D9" s="284" t="s">
        <v>58</v>
      </c>
      <c r="E9" s="284" t="s">
        <v>126</v>
      </c>
      <c r="F9" s="285" t="s">
        <v>827</v>
      </c>
      <c r="G9" s="181"/>
      <c r="H9" s="282"/>
    </row>
    <row r="10" s="2" customFormat="1" ht="26.4" customHeight="1">
      <c r="A10" s="39"/>
      <c r="B10" s="45"/>
      <c r="C10" s="286" t="s">
        <v>828</v>
      </c>
      <c r="D10" s="286" t="s">
        <v>104</v>
      </c>
      <c r="E10" s="39"/>
      <c r="F10" s="39"/>
      <c r="G10" s="39"/>
      <c r="H10" s="45"/>
    </row>
    <row r="11" s="2" customFormat="1" ht="16.8" customHeight="1">
      <c r="A11" s="39"/>
      <c r="B11" s="45"/>
      <c r="C11" s="287" t="s">
        <v>530</v>
      </c>
      <c r="D11" s="288" t="s">
        <v>531</v>
      </c>
      <c r="E11" s="289" t="s">
        <v>201</v>
      </c>
      <c r="F11" s="290">
        <v>3.1200000000000001</v>
      </c>
      <c r="G11" s="39"/>
      <c r="H11" s="45"/>
    </row>
    <row r="12" s="2" customFormat="1" ht="16.8" customHeight="1">
      <c r="A12" s="39"/>
      <c r="B12" s="45"/>
      <c r="C12" s="291" t="s">
        <v>19</v>
      </c>
      <c r="D12" s="291" t="s">
        <v>571</v>
      </c>
      <c r="E12" s="18" t="s">
        <v>19</v>
      </c>
      <c r="F12" s="292">
        <v>0</v>
      </c>
      <c r="G12" s="39"/>
      <c r="H12" s="45"/>
    </row>
    <row r="13" s="2" customFormat="1" ht="16.8" customHeight="1">
      <c r="A13" s="39"/>
      <c r="B13" s="45"/>
      <c r="C13" s="291" t="s">
        <v>19</v>
      </c>
      <c r="D13" s="291" t="s">
        <v>581</v>
      </c>
      <c r="E13" s="18" t="s">
        <v>19</v>
      </c>
      <c r="F13" s="292">
        <v>1.8400000000000001</v>
      </c>
      <c r="G13" s="39"/>
      <c r="H13" s="45"/>
    </row>
    <row r="14" s="2" customFormat="1" ht="16.8" customHeight="1">
      <c r="A14" s="39"/>
      <c r="B14" s="45"/>
      <c r="C14" s="291" t="s">
        <v>19</v>
      </c>
      <c r="D14" s="291" t="s">
        <v>582</v>
      </c>
      <c r="E14" s="18" t="s">
        <v>19</v>
      </c>
      <c r="F14" s="292">
        <v>1.28</v>
      </c>
      <c r="G14" s="39"/>
      <c r="H14" s="45"/>
    </row>
    <row r="15" s="2" customFormat="1" ht="16.8" customHeight="1">
      <c r="A15" s="39"/>
      <c r="B15" s="45"/>
      <c r="C15" s="291" t="s">
        <v>530</v>
      </c>
      <c r="D15" s="291" t="s">
        <v>574</v>
      </c>
      <c r="E15" s="18" t="s">
        <v>19</v>
      </c>
      <c r="F15" s="292">
        <v>3.1200000000000001</v>
      </c>
      <c r="G15" s="39"/>
      <c r="H15" s="45"/>
    </row>
    <row r="16" s="2" customFormat="1" ht="16.8" customHeight="1">
      <c r="A16" s="39"/>
      <c r="B16" s="45"/>
      <c r="C16" s="293" t="s">
        <v>829</v>
      </c>
      <c r="D16" s="39"/>
      <c r="E16" s="39"/>
      <c r="F16" s="39"/>
      <c r="G16" s="39"/>
      <c r="H16" s="45"/>
    </row>
    <row r="17" s="2" customFormat="1" ht="16.8" customHeight="1">
      <c r="A17" s="39"/>
      <c r="B17" s="45"/>
      <c r="C17" s="291" t="s">
        <v>575</v>
      </c>
      <c r="D17" s="291" t="s">
        <v>576</v>
      </c>
      <c r="E17" s="18" t="s">
        <v>201</v>
      </c>
      <c r="F17" s="292">
        <v>3.1200000000000001</v>
      </c>
      <c r="G17" s="39"/>
      <c r="H17" s="45"/>
    </row>
    <row r="18" s="2" customFormat="1" ht="16.8" customHeight="1">
      <c r="A18" s="39"/>
      <c r="B18" s="45"/>
      <c r="C18" s="291" t="s">
        <v>583</v>
      </c>
      <c r="D18" s="291" t="s">
        <v>584</v>
      </c>
      <c r="E18" s="18" t="s">
        <v>201</v>
      </c>
      <c r="F18" s="292">
        <v>3.1200000000000001</v>
      </c>
      <c r="G18" s="39"/>
      <c r="H18" s="45"/>
    </row>
    <row r="19" s="2" customFormat="1" ht="16.8" customHeight="1">
      <c r="A19" s="39"/>
      <c r="B19" s="45"/>
      <c r="C19" s="287" t="s">
        <v>533</v>
      </c>
      <c r="D19" s="288" t="s">
        <v>533</v>
      </c>
      <c r="E19" s="289" t="s">
        <v>19</v>
      </c>
      <c r="F19" s="290">
        <v>1.067</v>
      </c>
      <c r="G19" s="39"/>
      <c r="H19" s="45"/>
    </row>
    <row r="20" s="2" customFormat="1" ht="16.8" customHeight="1">
      <c r="A20" s="39"/>
      <c r="B20" s="45"/>
      <c r="C20" s="291" t="s">
        <v>19</v>
      </c>
      <c r="D20" s="291" t="s">
        <v>571</v>
      </c>
      <c r="E20" s="18" t="s">
        <v>19</v>
      </c>
      <c r="F20" s="292">
        <v>0</v>
      </c>
      <c r="G20" s="39"/>
      <c r="H20" s="45"/>
    </row>
    <row r="21" s="2" customFormat="1" ht="16.8" customHeight="1">
      <c r="A21" s="39"/>
      <c r="B21" s="45"/>
      <c r="C21" s="291" t="s">
        <v>19</v>
      </c>
      <c r="D21" s="291" t="s">
        <v>604</v>
      </c>
      <c r="E21" s="18" t="s">
        <v>19</v>
      </c>
      <c r="F21" s="292">
        <v>0.76800000000000002</v>
      </c>
      <c r="G21" s="39"/>
      <c r="H21" s="45"/>
    </row>
    <row r="22" s="2" customFormat="1" ht="16.8" customHeight="1">
      <c r="A22" s="39"/>
      <c r="B22" s="45"/>
      <c r="C22" s="291" t="s">
        <v>19</v>
      </c>
      <c r="D22" s="291" t="s">
        <v>605</v>
      </c>
      <c r="E22" s="18" t="s">
        <v>19</v>
      </c>
      <c r="F22" s="292">
        <v>0.29899999999999999</v>
      </c>
      <c r="G22" s="39"/>
      <c r="H22" s="45"/>
    </row>
    <row r="23" s="2" customFormat="1" ht="16.8" customHeight="1">
      <c r="A23" s="39"/>
      <c r="B23" s="45"/>
      <c r="C23" s="291" t="s">
        <v>533</v>
      </c>
      <c r="D23" s="291" t="s">
        <v>574</v>
      </c>
      <c r="E23" s="18" t="s">
        <v>19</v>
      </c>
      <c r="F23" s="292">
        <v>1.067</v>
      </c>
      <c r="G23" s="39"/>
      <c r="H23" s="45"/>
    </row>
    <row r="24" s="2" customFormat="1" ht="16.8" customHeight="1">
      <c r="A24" s="39"/>
      <c r="B24" s="45"/>
      <c r="C24" s="293" t="s">
        <v>829</v>
      </c>
      <c r="D24" s="39"/>
      <c r="E24" s="39"/>
      <c r="F24" s="39"/>
      <c r="G24" s="39"/>
      <c r="H24" s="45"/>
    </row>
    <row r="25" s="2" customFormat="1" ht="16.8" customHeight="1">
      <c r="A25" s="39"/>
      <c r="B25" s="45"/>
      <c r="C25" s="291" t="s">
        <v>599</v>
      </c>
      <c r="D25" s="291" t="s">
        <v>600</v>
      </c>
      <c r="E25" s="18" t="s">
        <v>565</v>
      </c>
      <c r="F25" s="292">
        <v>1.067</v>
      </c>
      <c r="G25" s="39"/>
      <c r="H25" s="45"/>
    </row>
    <row r="26" s="2" customFormat="1" ht="16.8" customHeight="1">
      <c r="A26" s="39"/>
      <c r="B26" s="45"/>
      <c r="C26" s="291" t="s">
        <v>638</v>
      </c>
      <c r="D26" s="291" t="s">
        <v>639</v>
      </c>
      <c r="E26" s="18" t="s">
        <v>547</v>
      </c>
      <c r="F26" s="292">
        <v>3.0409999999999999</v>
      </c>
      <c r="G26" s="39"/>
      <c r="H26" s="45"/>
    </row>
    <row r="27" s="2" customFormat="1" ht="16.8" customHeight="1">
      <c r="A27" s="39"/>
      <c r="B27" s="45"/>
      <c r="C27" s="287" t="s">
        <v>541</v>
      </c>
      <c r="D27" s="288" t="s">
        <v>542</v>
      </c>
      <c r="E27" s="289" t="s">
        <v>543</v>
      </c>
      <c r="F27" s="290">
        <v>288.80000000000001</v>
      </c>
      <c r="G27" s="39"/>
      <c r="H27" s="45"/>
    </row>
    <row r="28" s="2" customFormat="1" ht="16.8" customHeight="1">
      <c r="A28" s="39"/>
      <c r="B28" s="45"/>
      <c r="C28" s="291" t="s">
        <v>19</v>
      </c>
      <c r="D28" s="291" t="s">
        <v>620</v>
      </c>
      <c r="E28" s="18" t="s">
        <v>19</v>
      </c>
      <c r="F28" s="292">
        <v>0</v>
      </c>
      <c r="G28" s="39"/>
      <c r="H28" s="45"/>
    </row>
    <row r="29" s="2" customFormat="1" ht="16.8" customHeight="1">
      <c r="A29" s="39"/>
      <c r="B29" s="45"/>
      <c r="C29" s="291" t="s">
        <v>19</v>
      </c>
      <c r="D29" s="291" t="s">
        <v>670</v>
      </c>
      <c r="E29" s="18" t="s">
        <v>19</v>
      </c>
      <c r="F29" s="292">
        <v>173.28</v>
      </c>
      <c r="G29" s="39"/>
      <c r="H29" s="45"/>
    </row>
    <row r="30" s="2" customFormat="1" ht="16.8" customHeight="1">
      <c r="A30" s="39"/>
      <c r="B30" s="45"/>
      <c r="C30" s="291" t="s">
        <v>19</v>
      </c>
      <c r="D30" s="291" t="s">
        <v>671</v>
      </c>
      <c r="E30" s="18" t="s">
        <v>19</v>
      </c>
      <c r="F30" s="292">
        <v>115.52</v>
      </c>
      <c r="G30" s="39"/>
      <c r="H30" s="45"/>
    </row>
    <row r="31" s="2" customFormat="1" ht="16.8" customHeight="1">
      <c r="A31" s="39"/>
      <c r="B31" s="45"/>
      <c r="C31" s="291" t="s">
        <v>541</v>
      </c>
      <c r="D31" s="291" t="s">
        <v>574</v>
      </c>
      <c r="E31" s="18" t="s">
        <v>19</v>
      </c>
      <c r="F31" s="292">
        <v>288.80000000000001</v>
      </c>
      <c r="G31" s="39"/>
      <c r="H31" s="45"/>
    </row>
    <row r="32" s="2" customFormat="1" ht="16.8" customHeight="1">
      <c r="A32" s="39"/>
      <c r="B32" s="45"/>
      <c r="C32" s="293" t="s">
        <v>829</v>
      </c>
      <c r="D32" s="39"/>
      <c r="E32" s="39"/>
      <c r="F32" s="39"/>
      <c r="G32" s="39"/>
      <c r="H32" s="45"/>
    </row>
    <row r="33" s="2" customFormat="1" ht="16.8" customHeight="1">
      <c r="A33" s="39"/>
      <c r="B33" s="45"/>
      <c r="C33" s="291" t="s">
        <v>667</v>
      </c>
      <c r="D33" s="291" t="s">
        <v>668</v>
      </c>
      <c r="E33" s="18" t="s">
        <v>543</v>
      </c>
      <c r="F33" s="292">
        <v>288.80000000000001</v>
      </c>
      <c r="G33" s="39"/>
      <c r="H33" s="45"/>
    </row>
    <row r="34" s="2" customFormat="1" ht="16.8" customHeight="1">
      <c r="A34" s="39"/>
      <c r="B34" s="45"/>
      <c r="C34" s="291" t="s">
        <v>662</v>
      </c>
      <c r="D34" s="291" t="s">
        <v>663</v>
      </c>
      <c r="E34" s="18" t="s">
        <v>543</v>
      </c>
      <c r="F34" s="292">
        <v>288.80000000000001</v>
      </c>
      <c r="G34" s="39"/>
      <c r="H34" s="45"/>
    </row>
    <row r="35" s="2" customFormat="1" ht="16.8" customHeight="1">
      <c r="A35" s="39"/>
      <c r="B35" s="45"/>
      <c r="C35" s="287" t="s">
        <v>545</v>
      </c>
      <c r="D35" s="288" t="s">
        <v>546</v>
      </c>
      <c r="E35" s="289" t="s">
        <v>547</v>
      </c>
      <c r="F35" s="290">
        <v>3.0409999999999999</v>
      </c>
      <c r="G35" s="39"/>
      <c r="H35" s="45"/>
    </row>
    <row r="36" s="2" customFormat="1" ht="16.8" customHeight="1">
      <c r="A36" s="39"/>
      <c r="B36" s="45"/>
      <c r="C36" s="291" t="s">
        <v>19</v>
      </c>
      <c r="D36" s="291" t="s">
        <v>643</v>
      </c>
      <c r="E36" s="18" t="s">
        <v>19</v>
      </c>
      <c r="F36" s="292">
        <v>3.0409999999999999</v>
      </c>
      <c r="G36" s="39"/>
      <c r="H36" s="45"/>
    </row>
    <row r="37" s="2" customFormat="1" ht="16.8" customHeight="1">
      <c r="A37" s="39"/>
      <c r="B37" s="45"/>
      <c r="C37" s="291" t="s">
        <v>545</v>
      </c>
      <c r="D37" s="291" t="s">
        <v>574</v>
      </c>
      <c r="E37" s="18" t="s">
        <v>19</v>
      </c>
      <c r="F37" s="292">
        <v>3.0409999999999999</v>
      </c>
      <c r="G37" s="39"/>
      <c r="H37" s="45"/>
    </row>
    <row r="38" s="2" customFormat="1" ht="16.8" customHeight="1">
      <c r="A38" s="39"/>
      <c r="B38" s="45"/>
      <c r="C38" s="293" t="s">
        <v>829</v>
      </c>
      <c r="D38" s="39"/>
      <c r="E38" s="39"/>
      <c r="F38" s="39"/>
      <c r="G38" s="39"/>
      <c r="H38" s="45"/>
    </row>
    <row r="39" s="2" customFormat="1" ht="16.8" customHeight="1">
      <c r="A39" s="39"/>
      <c r="B39" s="45"/>
      <c r="C39" s="291" t="s">
        <v>638</v>
      </c>
      <c r="D39" s="291" t="s">
        <v>639</v>
      </c>
      <c r="E39" s="18" t="s">
        <v>547</v>
      </c>
      <c r="F39" s="292">
        <v>3.0409999999999999</v>
      </c>
      <c r="G39" s="39"/>
      <c r="H39" s="45"/>
    </row>
    <row r="40" s="2" customFormat="1" ht="16.8" customHeight="1">
      <c r="A40" s="39"/>
      <c r="B40" s="45"/>
      <c r="C40" s="291" t="s">
        <v>644</v>
      </c>
      <c r="D40" s="291" t="s">
        <v>645</v>
      </c>
      <c r="E40" s="18" t="s">
        <v>547</v>
      </c>
      <c r="F40" s="292">
        <v>3.0409999999999999</v>
      </c>
      <c r="G40" s="39"/>
      <c r="H40" s="45"/>
    </row>
    <row r="41" s="2" customFormat="1" ht="16.8" customHeight="1">
      <c r="A41" s="39"/>
      <c r="B41" s="45"/>
      <c r="C41" s="287" t="s">
        <v>539</v>
      </c>
      <c r="D41" s="288" t="s">
        <v>540</v>
      </c>
      <c r="E41" s="289" t="s">
        <v>201</v>
      </c>
      <c r="F41" s="290">
        <v>20</v>
      </c>
      <c r="G41" s="39"/>
      <c r="H41" s="45"/>
    </row>
    <row r="42" s="2" customFormat="1" ht="16.8" customHeight="1">
      <c r="A42" s="39"/>
      <c r="B42" s="45"/>
      <c r="C42" s="291" t="s">
        <v>19</v>
      </c>
      <c r="D42" s="291" t="s">
        <v>571</v>
      </c>
      <c r="E42" s="18" t="s">
        <v>19</v>
      </c>
      <c r="F42" s="292">
        <v>0</v>
      </c>
      <c r="G42" s="39"/>
      <c r="H42" s="45"/>
    </row>
    <row r="43" s="2" customFormat="1" ht="16.8" customHeight="1">
      <c r="A43" s="39"/>
      <c r="B43" s="45"/>
      <c r="C43" s="291" t="s">
        <v>19</v>
      </c>
      <c r="D43" s="291" t="s">
        <v>709</v>
      </c>
      <c r="E43" s="18" t="s">
        <v>19</v>
      </c>
      <c r="F43" s="292">
        <v>20</v>
      </c>
      <c r="G43" s="39"/>
      <c r="H43" s="45"/>
    </row>
    <row r="44" s="2" customFormat="1" ht="16.8" customHeight="1">
      <c r="A44" s="39"/>
      <c r="B44" s="45"/>
      <c r="C44" s="291" t="s">
        <v>539</v>
      </c>
      <c r="D44" s="291" t="s">
        <v>574</v>
      </c>
      <c r="E44" s="18" t="s">
        <v>19</v>
      </c>
      <c r="F44" s="292">
        <v>20</v>
      </c>
      <c r="G44" s="39"/>
      <c r="H44" s="45"/>
    </row>
    <row r="45" s="2" customFormat="1" ht="16.8" customHeight="1">
      <c r="A45" s="39"/>
      <c r="B45" s="45"/>
      <c r="C45" s="293" t="s">
        <v>829</v>
      </c>
      <c r="D45" s="39"/>
      <c r="E45" s="39"/>
      <c r="F45" s="39"/>
      <c r="G45" s="39"/>
      <c r="H45" s="45"/>
    </row>
    <row r="46" s="2" customFormat="1" ht="16.8" customHeight="1">
      <c r="A46" s="39"/>
      <c r="B46" s="45"/>
      <c r="C46" s="291" t="s">
        <v>705</v>
      </c>
      <c r="D46" s="291" t="s">
        <v>706</v>
      </c>
      <c r="E46" s="18" t="s">
        <v>201</v>
      </c>
      <c r="F46" s="292">
        <v>20</v>
      </c>
      <c r="G46" s="39"/>
      <c r="H46" s="45"/>
    </row>
    <row r="47" s="2" customFormat="1" ht="16.8" customHeight="1">
      <c r="A47" s="39"/>
      <c r="B47" s="45"/>
      <c r="C47" s="291" t="s">
        <v>588</v>
      </c>
      <c r="D47" s="291" t="s">
        <v>589</v>
      </c>
      <c r="E47" s="18" t="s">
        <v>201</v>
      </c>
      <c r="F47" s="292">
        <v>20</v>
      </c>
      <c r="G47" s="39"/>
      <c r="H47" s="45"/>
    </row>
    <row r="48" s="2" customFormat="1" ht="16.8" customHeight="1">
      <c r="A48" s="39"/>
      <c r="B48" s="45"/>
      <c r="C48" s="291" t="s">
        <v>593</v>
      </c>
      <c r="D48" s="291" t="s">
        <v>594</v>
      </c>
      <c r="E48" s="18" t="s">
        <v>201</v>
      </c>
      <c r="F48" s="292">
        <v>20</v>
      </c>
      <c r="G48" s="39"/>
      <c r="H48" s="45"/>
    </row>
    <row r="49" s="2" customFormat="1" ht="16.8" customHeight="1">
      <c r="A49" s="39"/>
      <c r="B49" s="45"/>
      <c r="C49" s="291" t="s">
        <v>679</v>
      </c>
      <c r="D49" s="291" t="s">
        <v>680</v>
      </c>
      <c r="E49" s="18" t="s">
        <v>201</v>
      </c>
      <c r="F49" s="292">
        <v>20</v>
      </c>
      <c r="G49" s="39"/>
      <c r="H49" s="45"/>
    </row>
    <row r="50" s="2" customFormat="1" ht="16.8" customHeight="1">
      <c r="A50" s="39"/>
      <c r="B50" s="45"/>
      <c r="C50" s="291" t="s">
        <v>691</v>
      </c>
      <c r="D50" s="291" t="s">
        <v>692</v>
      </c>
      <c r="E50" s="18" t="s">
        <v>201</v>
      </c>
      <c r="F50" s="292">
        <v>40</v>
      </c>
      <c r="G50" s="39"/>
      <c r="H50" s="45"/>
    </row>
    <row r="51" s="2" customFormat="1" ht="16.8" customHeight="1">
      <c r="A51" s="39"/>
      <c r="B51" s="45"/>
      <c r="C51" s="291" t="s">
        <v>696</v>
      </c>
      <c r="D51" s="291" t="s">
        <v>697</v>
      </c>
      <c r="E51" s="18" t="s">
        <v>201</v>
      </c>
      <c r="F51" s="292">
        <v>40</v>
      </c>
      <c r="G51" s="39"/>
      <c r="H51" s="45"/>
    </row>
    <row r="52" s="2" customFormat="1" ht="16.8" customHeight="1">
      <c r="A52" s="39"/>
      <c r="B52" s="45"/>
      <c r="C52" s="291" t="s">
        <v>710</v>
      </c>
      <c r="D52" s="291" t="s">
        <v>711</v>
      </c>
      <c r="E52" s="18" t="s">
        <v>201</v>
      </c>
      <c r="F52" s="292">
        <v>20</v>
      </c>
      <c r="G52" s="39"/>
      <c r="H52" s="45"/>
    </row>
    <row r="53" s="2" customFormat="1" ht="16.8" customHeight="1">
      <c r="A53" s="39"/>
      <c r="B53" s="45"/>
      <c r="C53" s="287" t="s">
        <v>614</v>
      </c>
      <c r="D53" s="288" t="s">
        <v>614</v>
      </c>
      <c r="E53" s="289" t="s">
        <v>19</v>
      </c>
      <c r="F53" s="290">
        <v>10.449999999999999</v>
      </c>
      <c r="G53" s="39"/>
      <c r="H53" s="45"/>
    </row>
    <row r="54" s="2" customFormat="1" ht="16.8" customHeight="1">
      <c r="A54" s="39"/>
      <c r="B54" s="45"/>
      <c r="C54" s="291" t="s">
        <v>19</v>
      </c>
      <c r="D54" s="291" t="s">
        <v>571</v>
      </c>
      <c r="E54" s="18" t="s">
        <v>19</v>
      </c>
      <c r="F54" s="292">
        <v>0</v>
      </c>
      <c r="G54" s="39"/>
      <c r="H54" s="45"/>
    </row>
    <row r="55" s="2" customFormat="1" ht="16.8" customHeight="1">
      <c r="A55" s="39"/>
      <c r="B55" s="45"/>
      <c r="C55" s="291" t="s">
        <v>19</v>
      </c>
      <c r="D55" s="291" t="s">
        <v>612</v>
      </c>
      <c r="E55" s="18" t="s">
        <v>19</v>
      </c>
      <c r="F55" s="292">
        <v>8</v>
      </c>
      <c r="G55" s="39"/>
      <c r="H55" s="45"/>
    </row>
    <row r="56" s="2" customFormat="1" ht="16.8" customHeight="1">
      <c r="A56" s="39"/>
      <c r="B56" s="45"/>
      <c r="C56" s="291" t="s">
        <v>19</v>
      </c>
      <c r="D56" s="291" t="s">
        <v>613</v>
      </c>
      <c r="E56" s="18" t="s">
        <v>19</v>
      </c>
      <c r="F56" s="292">
        <v>2.4500000000000002</v>
      </c>
      <c r="G56" s="39"/>
      <c r="H56" s="45"/>
    </row>
    <row r="57" s="2" customFormat="1" ht="16.8" customHeight="1">
      <c r="A57" s="39"/>
      <c r="B57" s="45"/>
      <c r="C57" s="291" t="s">
        <v>614</v>
      </c>
      <c r="D57" s="291" t="s">
        <v>574</v>
      </c>
      <c r="E57" s="18" t="s">
        <v>19</v>
      </c>
      <c r="F57" s="292">
        <v>10.449999999999999</v>
      </c>
      <c r="G57" s="39"/>
      <c r="H57" s="45"/>
    </row>
    <row r="58" s="2" customFormat="1" ht="16.8" customHeight="1">
      <c r="A58" s="39"/>
      <c r="B58" s="45"/>
      <c r="C58" s="287" t="s">
        <v>535</v>
      </c>
      <c r="D58" s="288" t="s">
        <v>536</v>
      </c>
      <c r="E58" s="289" t="s">
        <v>537</v>
      </c>
      <c r="F58" s="290">
        <v>78</v>
      </c>
      <c r="G58" s="39"/>
      <c r="H58" s="45"/>
    </row>
    <row r="59" s="2" customFormat="1" ht="16.8" customHeight="1">
      <c r="A59" s="39"/>
      <c r="B59" s="45"/>
      <c r="C59" s="291" t="s">
        <v>19</v>
      </c>
      <c r="D59" s="291" t="s">
        <v>620</v>
      </c>
      <c r="E59" s="18" t="s">
        <v>19</v>
      </c>
      <c r="F59" s="292">
        <v>0</v>
      </c>
      <c r="G59" s="39"/>
      <c r="H59" s="45"/>
    </row>
    <row r="60" s="2" customFormat="1" ht="16.8" customHeight="1">
      <c r="A60" s="39"/>
      <c r="B60" s="45"/>
      <c r="C60" s="291" t="s">
        <v>19</v>
      </c>
      <c r="D60" s="291" t="s">
        <v>621</v>
      </c>
      <c r="E60" s="18" t="s">
        <v>19</v>
      </c>
      <c r="F60" s="292">
        <v>54</v>
      </c>
      <c r="G60" s="39"/>
      <c r="H60" s="45"/>
    </row>
    <row r="61" s="2" customFormat="1" ht="16.8" customHeight="1">
      <c r="A61" s="39"/>
      <c r="B61" s="45"/>
      <c r="C61" s="291" t="s">
        <v>19</v>
      </c>
      <c r="D61" s="291" t="s">
        <v>622</v>
      </c>
      <c r="E61" s="18" t="s">
        <v>19</v>
      </c>
      <c r="F61" s="292">
        <v>24</v>
      </c>
      <c r="G61" s="39"/>
      <c r="H61" s="45"/>
    </row>
    <row r="62" s="2" customFormat="1" ht="16.8" customHeight="1">
      <c r="A62" s="39"/>
      <c r="B62" s="45"/>
      <c r="C62" s="291" t="s">
        <v>535</v>
      </c>
      <c r="D62" s="291" t="s">
        <v>574</v>
      </c>
      <c r="E62" s="18" t="s">
        <v>19</v>
      </c>
      <c r="F62" s="292">
        <v>78</v>
      </c>
      <c r="G62" s="39"/>
      <c r="H62" s="45"/>
    </row>
    <row r="63" s="2" customFormat="1" ht="16.8" customHeight="1">
      <c r="A63" s="39"/>
      <c r="B63" s="45"/>
      <c r="C63" s="293" t="s">
        <v>829</v>
      </c>
      <c r="D63" s="39"/>
      <c r="E63" s="39"/>
      <c r="F63" s="39"/>
      <c r="G63" s="39"/>
      <c r="H63" s="45"/>
    </row>
    <row r="64" s="2" customFormat="1" ht="16.8" customHeight="1">
      <c r="A64" s="39"/>
      <c r="B64" s="45"/>
      <c r="C64" s="291" t="s">
        <v>615</v>
      </c>
      <c r="D64" s="291" t="s">
        <v>616</v>
      </c>
      <c r="E64" s="18" t="s">
        <v>608</v>
      </c>
      <c r="F64" s="292">
        <v>23.399999999999999</v>
      </c>
      <c r="G64" s="39"/>
      <c r="H64" s="45"/>
    </row>
    <row r="65" s="2" customFormat="1" ht="16.8" customHeight="1">
      <c r="A65" s="39"/>
      <c r="B65" s="45"/>
      <c r="C65" s="291" t="s">
        <v>625</v>
      </c>
      <c r="D65" s="291" t="s">
        <v>626</v>
      </c>
      <c r="E65" s="18" t="s">
        <v>547</v>
      </c>
      <c r="F65" s="292">
        <v>0.040000000000000001</v>
      </c>
      <c r="G65" s="39"/>
      <c r="H65" s="45"/>
    </row>
    <row r="66" s="2" customFormat="1" ht="7.44" customHeight="1">
      <c r="A66" s="39"/>
      <c r="B66" s="166"/>
      <c r="C66" s="167"/>
      <c r="D66" s="167"/>
      <c r="E66" s="167"/>
      <c r="F66" s="167"/>
      <c r="G66" s="167"/>
      <c r="H66" s="45"/>
    </row>
    <row r="67" s="2" customFormat="1">
      <c r="A67" s="39"/>
      <c r="B67" s="39"/>
      <c r="C67" s="39"/>
      <c r="D67" s="39"/>
      <c r="E67" s="39"/>
      <c r="F67" s="39"/>
      <c r="G67" s="39"/>
      <c r="H67" s="39"/>
    </row>
  </sheetData>
  <sheetProtection sheet="1" formatColumns="0" formatRows="0" objects="1" scenarios="1" spinCount="100000" saltValue="X5mDk2FXIXNW4pgWVsq0L9IQJ8zycbgTQu/Ew+BZiUemLgFE8vuSbRTw1prVJmgEY+UZNcuTZsmDIpPmG+DWDw==" hashValue="oiUlVPQLczp8mAS6NK39MoO0s96qHlntSXGqOZ6QGpHQnPwWOhQxiWSrkf0MRU7Nrg/U/kmSA0Bx4I/LZ0KtmA=="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4" customWidth="1"/>
    <col min="2" max="2" width="1.667969" style="294" customWidth="1"/>
    <col min="3" max="4" width="5" style="294" customWidth="1"/>
    <col min="5" max="5" width="11.66016" style="294" customWidth="1"/>
    <col min="6" max="6" width="9.160156" style="294" customWidth="1"/>
    <col min="7" max="7" width="5" style="294" customWidth="1"/>
    <col min="8" max="8" width="77.83203" style="294" customWidth="1"/>
    <col min="9" max="10" width="20" style="294" customWidth="1"/>
    <col min="11" max="11" width="1.667969" style="294" customWidth="1"/>
  </cols>
  <sheetData>
    <row r="1" s="1" customFormat="1" ht="37.5" customHeight="1"/>
    <row r="2" s="1" customFormat="1" ht="7.5" customHeight="1">
      <c r="B2" s="295"/>
      <c r="C2" s="296"/>
      <c r="D2" s="296"/>
      <c r="E2" s="296"/>
      <c r="F2" s="296"/>
      <c r="G2" s="296"/>
      <c r="H2" s="296"/>
      <c r="I2" s="296"/>
      <c r="J2" s="296"/>
      <c r="K2" s="297"/>
    </row>
    <row r="3" s="16" customFormat="1" ht="45" customHeight="1">
      <c r="B3" s="298"/>
      <c r="C3" s="299" t="s">
        <v>830</v>
      </c>
      <c r="D3" s="299"/>
      <c r="E3" s="299"/>
      <c r="F3" s="299"/>
      <c r="G3" s="299"/>
      <c r="H3" s="299"/>
      <c r="I3" s="299"/>
      <c r="J3" s="299"/>
      <c r="K3" s="300"/>
    </row>
    <row r="4" s="1" customFormat="1" ht="25.5" customHeight="1">
      <c r="B4" s="301"/>
      <c r="C4" s="302" t="s">
        <v>831</v>
      </c>
      <c r="D4" s="302"/>
      <c r="E4" s="302"/>
      <c r="F4" s="302"/>
      <c r="G4" s="302"/>
      <c r="H4" s="302"/>
      <c r="I4" s="302"/>
      <c r="J4" s="302"/>
      <c r="K4" s="303"/>
    </row>
    <row r="5" s="1" customFormat="1" ht="5.25" customHeight="1">
      <c r="B5" s="301"/>
      <c r="C5" s="304"/>
      <c r="D5" s="304"/>
      <c r="E5" s="304"/>
      <c r="F5" s="304"/>
      <c r="G5" s="304"/>
      <c r="H5" s="304"/>
      <c r="I5" s="304"/>
      <c r="J5" s="304"/>
      <c r="K5" s="303"/>
    </row>
    <row r="6" s="1" customFormat="1" ht="15" customHeight="1">
      <c r="B6" s="301"/>
      <c r="C6" s="305" t="s">
        <v>832</v>
      </c>
      <c r="D6" s="305"/>
      <c r="E6" s="305"/>
      <c r="F6" s="305"/>
      <c r="G6" s="305"/>
      <c r="H6" s="305"/>
      <c r="I6" s="305"/>
      <c r="J6" s="305"/>
      <c r="K6" s="303"/>
    </row>
    <row r="7" s="1" customFormat="1" ht="15" customHeight="1">
      <c r="B7" s="306"/>
      <c r="C7" s="305" t="s">
        <v>833</v>
      </c>
      <c r="D7" s="305"/>
      <c r="E7" s="305"/>
      <c r="F7" s="305"/>
      <c r="G7" s="305"/>
      <c r="H7" s="305"/>
      <c r="I7" s="305"/>
      <c r="J7" s="305"/>
      <c r="K7" s="303"/>
    </row>
    <row r="8" s="1" customFormat="1" ht="12.75" customHeight="1">
      <c r="B8" s="306"/>
      <c r="C8" s="305"/>
      <c r="D8" s="305"/>
      <c r="E8" s="305"/>
      <c r="F8" s="305"/>
      <c r="G8" s="305"/>
      <c r="H8" s="305"/>
      <c r="I8" s="305"/>
      <c r="J8" s="305"/>
      <c r="K8" s="303"/>
    </row>
    <row r="9" s="1" customFormat="1" ht="15" customHeight="1">
      <c r="B9" s="306"/>
      <c r="C9" s="305" t="s">
        <v>834</v>
      </c>
      <c r="D9" s="305"/>
      <c r="E9" s="305"/>
      <c r="F9" s="305"/>
      <c r="G9" s="305"/>
      <c r="H9" s="305"/>
      <c r="I9" s="305"/>
      <c r="J9" s="305"/>
      <c r="K9" s="303"/>
    </row>
    <row r="10" s="1" customFormat="1" ht="15" customHeight="1">
      <c r="B10" s="306"/>
      <c r="C10" s="305"/>
      <c r="D10" s="305" t="s">
        <v>835</v>
      </c>
      <c r="E10" s="305"/>
      <c r="F10" s="305"/>
      <c r="G10" s="305"/>
      <c r="H10" s="305"/>
      <c r="I10" s="305"/>
      <c r="J10" s="305"/>
      <c r="K10" s="303"/>
    </row>
    <row r="11" s="1" customFormat="1" ht="15" customHeight="1">
      <c r="B11" s="306"/>
      <c r="C11" s="307"/>
      <c r="D11" s="305" t="s">
        <v>836</v>
      </c>
      <c r="E11" s="305"/>
      <c r="F11" s="305"/>
      <c r="G11" s="305"/>
      <c r="H11" s="305"/>
      <c r="I11" s="305"/>
      <c r="J11" s="305"/>
      <c r="K11" s="303"/>
    </row>
    <row r="12" s="1" customFormat="1" ht="15" customHeight="1">
      <c r="B12" s="306"/>
      <c r="C12" s="307"/>
      <c r="D12" s="305"/>
      <c r="E12" s="305"/>
      <c r="F12" s="305"/>
      <c r="G12" s="305"/>
      <c r="H12" s="305"/>
      <c r="I12" s="305"/>
      <c r="J12" s="305"/>
      <c r="K12" s="303"/>
    </row>
    <row r="13" s="1" customFormat="1" ht="15" customHeight="1">
      <c r="B13" s="306"/>
      <c r="C13" s="307"/>
      <c r="D13" s="308" t="s">
        <v>837</v>
      </c>
      <c r="E13" s="305"/>
      <c r="F13" s="305"/>
      <c r="G13" s="305"/>
      <c r="H13" s="305"/>
      <c r="I13" s="305"/>
      <c r="J13" s="305"/>
      <c r="K13" s="303"/>
    </row>
    <row r="14" s="1" customFormat="1" ht="12.75" customHeight="1">
      <c r="B14" s="306"/>
      <c r="C14" s="307"/>
      <c r="D14" s="307"/>
      <c r="E14" s="307"/>
      <c r="F14" s="307"/>
      <c r="G14" s="307"/>
      <c r="H14" s="307"/>
      <c r="I14" s="307"/>
      <c r="J14" s="307"/>
      <c r="K14" s="303"/>
    </row>
    <row r="15" s="1" customFormat="1" ht="15" customHeight="1">
      <c r="B15" s="306"/>
      <c r="C15" s="307"/>
      <c r="D15" s="305" t="s">
        <v>838</v>
      </c>
      <c r="E15" s="305"/>
      <c r="F15" s="305"/>
      <c r="G15" s="305"/>
      <c r="H15" s="305"/>
      <c r="I15" s="305"/>
      <c r="J15" s="305"/>
      <c r="K15" s="303"/>
    </row>
    <row r="16" s="1" customFormat="1" ht="15" customHeight="1">
      <c r="B16" s="306"/>
      <c r="C16" s="307"/>
      <c r="D16" s="305" t="s">
        <v>839</v>
      </c>
      <c r="E16" s="305"/>
      <c r="F16" s="305"/>
      <c r="G16" s="305"/>
      <c r="H16" s="305"/>
      <c r="I16" s="305"/>
      <c r="J16" s="305"/>
      <c r="K16" s="303"/>
    </row>
    <row r="17" s="1" customFormat="1" ht="15" customHeight="1">
      <c r="B17" s="306"/>
      <c r="C17" s="307"/>
      <c r="D17" s="305" t="s">
        <v>840</v>
      </c>
      <c r="E17" s="305"/>
      <c r="F17" s="305"/>
      <c r="G17" s="305"/>
      <c r="H17" s="305"/>
      <c r="I17" s="305"/>
      <c r="J17" s="305"/>
      <c r="K17" s="303"/>
    </row>
    <row r="18" s="1" customFormat="1" ht="15" customHeight="1">
      <c r="B18" s="306"/>
      <c r="C18" s="307"/>
      <c r="D18" s="307"/>
      <c r="E18" s="309" t="s">
        <v>105</v>
      </c>
      <c r="F18" s="305" t="s">
        <v>841</v>
      </c>
      <c r="G18" s="305"/>
      <c r="H18" s="305"/>
      <c r="I18" s="305"/>
      <c r="J18" s="305"/>
      <c r="K18" s="303"/>
    </row>
    <row r="19" s="1" customFormat="1" ht="15" customHeight="1">
      <c r="B19" s="306"/>
      <c r="C19" s="307"/>
      <c r="D19" s="307"/>
      <c r="E19" s="309" t="s">
        <v>842</v>
      </c>
      <c r="F19" s="305" t="s">
        <v>843</v>
      </c>
      <c r="G19" s="305"/>
      <c r="H19" s="305"/>
      <c r="I19" s="305"/>
      <c r="J19" s="305"/>
      <c r="K19" s="303"/>
    </row>
    <row r="20" s="1" customFormat="1" ht="15" customHeight="1">
      <c r="B20" s="306"/>
      <c r="C20" s="307"/>
      <c r="D20" s="307"/>
      <c r="E20" s="309" t="s">
        <v>82</v>
      </c>
      <c r="F20" s="305" t="s">
        <v>844</v>
      </c>
      <c r="G20" s="305"/>
      <c r="H20" s="305"/>
      <c r="I20" s="305"/>
      <c r="J20" s="305"/>
      <c r="K20" s="303"/>
    </row>
    <row r="21" s="1" customFormat="1" ht="15" customHeight="1">
      <c r="B21" s="306"/>
      <c r="C21" s="307"/>
      <c r="D21" s="307"/>
      <c r="E21" s="309" t="s">
        <v>110</v>
      </c>
      <c r="F21" s="305" t="s">
        <v>111</v>
      </c>
      <c r="G21" s="305"/>
      <c r="H21" s="305"/>
      <c r="I21" s="305"/>
      <c r="J21" s="305"/>
      <c r="K21" s="303"/>
    </row>
    <row r="22" s="1" customFormat="1" ht="15" customHeight="1">
      <c r="B22" s="306"/>
      <c r="C22" s="307"/>
      <c r="D22" s="307"/>
      <c r="E22" s="309" t="s">
        <v>845</v>
      </c>
      <c r="F22" s="305" t="s">
        <v>846</v>
      </c>
      <c r="G22" s="305"/>
      <c r="H22" s="305"/>
      <c r="I22" s="305"/>
      <c r="J22" s="305"/>
      <c r="K22" s="303"/>
    </row>
    <row r="23" s="1" customFormat="1" ht="15" customHeight="1">
      <c r="B23" s="306"/>
      <c r="C23" s="307"/>
      <c r="D23" s="307"/>
      <c r="E23" s="309" t="s">
        <v>89</v>
      </c>
      <c r="F23" s="305" t="s">
        <v>847</v>
      </c>
      <c r="G23" s="305"/>
      <c r="H23" s="305"/>
      <c r="I23" s="305"/>
      <c r="J23" s="305"/>
      <c r="K23" s="303"/>
    </row>
    <row r="24" s="1" customFormat="1" ht="12.75" customHeight="1">
      <c r="B24" s="306"/>
      <c r="C24" s="307"/>
      <c r="D24" s="307"/>
      <c r="E24" s="307"/>
      <c r="F24" s="307"/>
      <c r="G24" s="307"/>
      <c r="H24" s="307"/>
      <c r="I24" s="307"/>
      <c r="J24" s="307"/>
      <c r="K24" s="303"/>
    </row>
    <row r="25" s="1" customFormat="1" ht="15" customHeight="1">
      <c r="B25" s="306"/>
      <c r="C25" s="305" t="s">
        <v>848</v>
      </c>
      <c r="D25" s="305"/>
      <c r="E25" s="305"/>
      <c r="F25" s="305"/>
      <c r="G25" s="305"/>
      <c r="H25" s="305"/>
      <c r="I25" s="305"/>
      <c r="J25" s="305"/>
      <c r="K25" s="303"/>
    </row>
    <row r="26" s="1" customFormat="1" ht="15" customHeight="1">
      <c r="B26" s="306"/>
      <c r="C26" s="305" t="s">
        <v>849</v>
      </c>
      <c r="D26" s="305"/>
      <c r="E26" s="305"/>
      <c r="F26" s="305"/>
      <c r="G26" s="305"/>
      <c r="H26" s="305"/>
      <c r="I26" s="305"/>
      <c r="J26" s="305"/>
      <c r="K26" s="303"/>
    </row>
    <row r="27" s="1" customFormat="1" ht="15" customHeight="1">
      <c r="B27" s="306"/>
      <c r="C27" s="305"/>
      <c r="D27" s="305" t="s">
        <v>850</v>
      </c>
      <c r="E27" s="305"/>
      <c r="F27" s="305"/>
      <c r="G27" s="305"/>
      <c r="H27" s="305"/>
      <c r="I27" s="305"/>
      <c r="J27" s="305"/>
      <c r="K27" s="303"/>
    </row>
    <row r="28" s="1" customFormat="1" ht="15" customHeight="1">
      <c r="B28" s="306"/>
      <c r="C28" s="307"/>
      <c r="D28" s="305" t="s">
        <v>851</v>
      </c>
      <c r="E28" s="305"/>
      <c r="F28" s="305"/>
      <c r="G28" s="305"/>
      <c r="H28" s="305"/>
      <c r="I28" s="305"/>
      <c r="J28" s="305"/>
      <c r="K28" s="303"/>
    </row>
    <row r="29" s="1" customFormat="1" ht="12.75" customHeight="1">
      <c r="B29" s="306"/>
      <c r="C29" s="307"/>
      <c r="D29" s="307"/>
      <c r="E29" s="307"/>
      <c r="F29" s="307"/>
      <c r="G29" s="307"/>
      <c r="H29" s="307"/>
      <c r="I29" s="307"/>
      <c r="J29" s="307"/>
      <c r="K29" s="303"/>
    </row>
    <row r="30" s="1" customFormat="1" ht="15" customHeight="1">
      <c r="B30" s="306"/>
      <c r="C30" s="307"/>
      <c r="D30" s="305" t="s">
        <v>852</v>
      </c>
      <c r="E30" s="305"/>
      <c r="F30" s="305"/>
      <c r="G30" s="305"/>
      <c r="H30" s="305"/>
      <c r="I30" s="305"/>
      <c r="J30" s="305"/>
      <c r="K30" s="303"/>
    </row>
    <row r="31" s="1" customFormat="1" ht="15" customHeight="1">
      <c r="B31" s="306"/>
      <c r="C31" s="307"/>
      <c r="D31" s="305" t="s">
        <v>853</v>
      </c>
      <c r="E31" s="305"/>
      <c r="F31" s="305"/>
      <c r="G31" s="305"/>
      <c r="H31" s="305"/>
      <c r="I31" s="305"/>
      <c r="J31" s="305"/>
      <c r="K31" s="303"/>
    </row>
    <row r="32" s="1" customFormat="1" ht="12.75" customHeight="1">
      <c r="B32" s="306"/>
      <c r="C32" s="307"/>
      <c r="D32" s="307"/>
      <c r="E32" s="307"/>
      <c r="F32" s="307"/>
      <c r="G32" s="307"/>
      <c r="H32" s="307"/>
      <c r="I32" s="307"/>
      <c r="J32" s="307"/>
      <c r="K32" s="303"/>
    </row>
    <row r="33" s="1" customFormat="1" ht="15" customHeight="1">
      <c r="B33" s="306"/>
      <c r="C33" s="307"/>
      <c r="D33" s="305" t="s">
        <v>854</v>
      </c>
      <c r="E33" s="305"/>
      <c r="F33" s="305"/>
      <c r="G33" s="305"/>
      <c r="H33" s="305"/>
      <c r="I33" s="305"/>
      <c r="J33" s="305"/>
      <c r="K33" s="303"/>
    </row>
    <row r="34" s="1" customFormat="1" ht="15" customHeight="1">
      <c r="B34" s="306"/>
      <c r="C34" s="307"/>
      <c r="D34" s="305" t="s">
        <v>855</v>
      </c>
      <c r="E34" s="305"/>
      <c r="F34" s="305"/>
      <c r="G34" s="305"/>
      <c r="H34" s="305"/>
      <c r="I34" s="305"/>
      <c r="J34" s="305"/>
      <c r="K34" s="303"/>
    </row>
    <row r="35" s="1" customFormat="1" ht="15" customHeight="1">
      <c r="B35" s="306"/>
      <c r="C35" s="307"/>
      <c r="D35" s="305" t="s">
        <v>856</v>
      </c>
      <c r="E35" s="305"/>
      <c r="F35" s="305"/>
      <c r="G35" s="305"/>
      <c r="H35" s="305"/>
      <c r="I35" s="305"/>
      <c r="J35" s="305"/>
      <c r="K35" s="303"/>
    </row>
    <row r="36" s="1" customFormat="1" ht="15" customHeight="1">
      <c r="B36" s="306"/>
      <c r="C36" s="307"/>
      <c r="D36" s="305"/>
      <c r="E36" s="308" t="s">
        <v>125</v>
      </c>
      <c r="F36" s="305"/>
      <c r="G36" s="305" t="s">
        <v>857</v>
      </c>
      <c r="H36" s="305"/>
      <c r="I36" s="305"/>
      <c r="J36" s="305"/>
      <c r="K36" s="303"/>
    </row>
    <row r="37" s="1" customFormat="1" ht="30.75" customHeight="1">
      <c r="B37" s="306"/>
      <c r="C37" s="307"/>
      <c r="D37" s="305"/>
      <c r="E37" s="308" t="s">
        <v>858</v>
      </c>
      <c r="F37" s="305"/>
      <c r="G37" s="305" t="s">
        <v>859</v>
      </c>
      <c r="H37" s="305"/>
      <c r="I37" s="305"/>
      <c r="J37" s="305"/>
      <c r="K37" s="303"/>
    </row>
    <row r="38" s="1" customFormat="1" ht="15" customHeight="1">
      <c r="B38" s="306"/>
      <c r="C38" s="307"/>
      <c r="D38" s="305"/>
      <c r="E38" s="308" t="s">
        <v>57</v>
      </c>
      <c r="F38" s="305"/>
      <c r="G38" s="305" t="s">
        <v>860</v>
      </c>
      <c r="H38" s="305"/>
      <c r="I38" s="305"/>
      <c r="J38" s="305"/>
      <c r="K38" s="303"/>
    </row>
    <row r="39" s="1" customFormat="1" ht="15" customHeight="1">
      <c r="B39" s="306"/>
      <c r="C39" s="307"/>
      <c r="D39" s="305"/>
      <c r="E39" s="308" t="s">
        <v>58</v>
      </c>
      <c r="F39" s="305"/>
      <c r="G39" s="305" t="s">
        <v>861</v>
      </c>
      <c r="H39" s="305"/>
      <c r="I39" s="305"/>
      <c r="J39" s="305"/>
      <c r="K39" s="303"/>
    </row>
    <row r="40" s="1" customFormat="1" ht="15" customHeight="1">
      <c r="B40" s="306"/>
      <c r="C40" s="307"/>
      <c r="D40" s="305"/>
      <c r="E40" s="308" t="s">
        <v>126</v>
      </c>
      <c r="F40" s="305"/>
      <c r="G40" s="305" t="s">
        <v>862</v>
      </c>
      <c r="H40" s="305"/>
      <c r="I40" s="305"/>
      <c r="J40" s="305"/>
      <c r="K40" s="303"/>
    </row>
    <row r="41" s="1" customFormat="1" ht="15" customHeight="1">
      <c r="B41" s="306"/>
      <c r="C41" s="307"/>
      <c r="D41" s="305"/>
      <c r="E41" s="308" t="s">
        <v>127</v>
      </c>
      <c r="F41" s="305"/>
      <c r="G41" s="305" t="s">
        <v>863</v>
      </c>
      <c r="H41" s="305"/>
      <c r="I41" s="305"/>
      <c r="J41" s="305"/>
      <c r="K41" s="303"/>
    </row>
    <row r="42" s="1" customFormat="1" ht="15" customHeight="1">
      <c r="B42" s="306"/>
      <c r="C42" s="307"/>
      <c r="D42" s="305"/>
      <c r="E42" s="308" t="s">
        <v>864</v>
      </c>
      <c r="F42" s="305"/>
      <c r="G42" s="305" t="s">
        <v>865</v>
      </c>
      <c r="H42" s="305"/>
      <c r="I42" s="305"/>
      <c r="J42" s="305"/>
      <c r="K42" s="303"/>
    </row>
    <row r="43" s="1" customFormat="1" ht="15" customHeight="1">
      <c r="B43" s="306"/>
      <c r="C43" s="307"/>
      <c r="D43" s="305"/>
      <c r="E43" s="308"/>
      <c r="F43" s="305"/>
      <c r="G43" s="305" t="s">
        <v>866</v>
      </c>
      <c r="H43" s="305"/>
      <c r="I43" s="305"/>
      <c r="J43" s="305"/>
      <c r="K43" s="303"/>
    </row>
    <row r="44" s="1" customFormat="1" ht="15" customHeight="1">
      <c r="B44" s="306"/>
      <c r="C44" s="307"/>
      <c r="D44" s="305"/>
      <c r="E44" s="308" t="s">
        <v>867</v>
      </c>
      <c r="F44" s="305"/>
      <c r="G44" s="305" t="s">
        <v>868</v>
      </c>
      <c r="H44" s="305"/>
      <c r="I44" s="305"/>
      <c r="J44" s="305"/>
      <c r="K44" s="303"/>
    </row>
    <row r="45" s="1" customFormat="1" ht="15" customHeight="1">
      <c r="B45" s="306"/>
      <c r="C45" s="307"/>
      <c r="D45" s="305"/>
      <c r="E45" s="308" t="s">
        <v>129</v>
      </c>
      <c r="F45" s="305"/>
      <c r="G45" s="305" t="s">
        <v>869</v>
      </c>
      <c r="H45" s="305"/>
      <c r="I45" s="305"/>
      <c r="J45" s="305"/>
      <c r="K45" s="303"/>
    </row>
    <row r="46" s="1" customFormat="1" ht="12.75" customHeight="1">
      <c r="B46" s="306"/>
      <c r="C46" s="307"/>
      <c r="D46" s="305"/>
      <c r="E46" s="305"/>
      <c r="F46" s="305"/>
      <c r="G46" s="305"/>
      <c r="H46" s="305"/>
      <c r="I46" s="305"/>
      <c r="J46" s="305"/>
      <c r="K46" s="303"/>
    </row>
    <row r="47" s="1" customFormat="1" ht="15" customHeight="1">
      <c r="B47" s="306"/>
      <c r="C47" s="307"/>
      <c r="D47" s="305" t="s">
        <v>870</v>
      </c>
      <c r="E47" s="305"/>
      <c r="F47" s="305"/>
      <c r="G47" s="305"/>
      <c r="H47" s="305"/>
      <c r="I47" s="305"/>
      <c r="J47" s="305"/>
      <c r="K47" s="303"/>
    </row>
    <row r="48" s="1" customFormat="1" ht="15" customHeight="1">
      <c r="B48" s="306"/>
      <c r="C48" s="307"/>
      <c r="D48" s="307"/>
      <c r="E48" s="305" t="s">
        <v>871</v>
      </c>
      <c r="F48" s="305"/>
      <c r="G48" s="305"/>
      <c r="H48" s="305"/>
      <c r="I48" s="305"/>
      <c r="J48" s="305"/>
      <c r="K48" s="303"/>
    </row>
    <row r="49" s="1" customFormat="1" ht="15" customHeight="1">
      <c r="B49" s="306"/>
      <c r="C49" s="307"/>
      <c r="D49" s="307"/>
      <c r="E49" s="305" t="s">
        <v>872</v>
      </c>
      <c r="F49" s="305"/>
      <c r="G49" s="305"/>
      <c r="H49" s="305"/>
      <c r="I49" s="305"/>
      <c r="J49" s="305"/>
      <c r="K49" s="303"/>
    </row>
    <row r="50" s="1" customFormat="1" ht="15" customHeight="1">
      <c r="B50" s="306"/>
      <c r="C50" s="307"/>
      <c r="D50" s="307"/>
      <c r="E50" s="305" t="s">
        <v>873</v>
      </c>
      <c r="F50" s="305"/>
      <c r="G50" s="305"/>
      <c r="H50" s="305"/>
      <c r="I50" s="305"/>
      <c r="J50" s="305"/>
      <c r="K50" s="303"/>
    </row>
    <row r="51" s="1" customFormat="1" ht="15" customHeight="1">
      <c r="B51" s="306"/>
      <c r="C51" s="307"/>
      <c r="D51" s="305" t="s">
        <v>874</v>
      </c>
      <c r="E51" s="305"/>
      <c r="F51" s="305"/>
      <c r="G51" s="305"/>
      <c r="H51" s="305"/>
      <c r="I51" s="305"/>
      <c r="J51" s="305"/>
      <c r="K51" s="303"/>
    </row>
    <row r="52" s="1" customFormat="1" ht="25.5" customHeight="1">
      <c r="B52" s="301"/>
      <c r="C52" s="302" t="s">
        <v>875</v>
      </c>
      <c r="D52" s="302"/>
      <c r="E52" s="302"/>
      <c r="F52" s="302"/>
      <c r="G52" s="302"/>
      <c r="H52" s="302"/>
      <c r="I52" s="302"/>
      <c r="J52" s="302"/>
      <c r="K52" s="303"/>
    </row>
    <row r="53" s="1" customFormat="1" ht="5.25" customHeight="1">
      <c r="B53" s="301"/>
      <c r="C53" s="304"/>
      <c r="D53" s="304"/>
      <c r="E53" s="304"/>
      <c r="F53" s="304"/>
      <c r="G53" s="304"/>
      <c r="H53" s="304"/>
      <c r="I53" s="304"/>
      <c r="J53" s="304"/>
      <c r="K53" s="303"/>
    </row>
    <row r="54" s="1" customFormat="1" ht="15" customHeight="1">
      <c r="B54" s="301"/>
      <c r="C54" s="305" t="s">
        <v>876</v>
      </c>
      <c r="D54" s="305"/>
      <c r="E54" s="305"/>
      <c r="F54" s="305"/>
      <c r="G54" s="305"/>
      <c r="H54" s="305"/>
      <c r="I54" s="305"/>
      <c r="J54" s="305"/>
      <c r="K54" s="303"/>
    </row>
    <row r="55" s="1" customFormat="1" ht="15" customHeight="1">
      <c r="B55" s="301"/>
      <c r="C55" s="305" t="s">
        <v>877</v>
      </c>
      <c r="D55" s="305"/>
      <c r="E55" s="305"/>
      <c r="F55" s="305"/>
      <c r="G55" s="305"/>
      <c r="H55" s="305"/>
      <c r="I55" s="305"/>
      <c r="J55" s="305"/>
      <c r="K55" s="303"/>
    </row>
    <row r="56" s="1" customFormat="1" ht="12.75" customHeight="1">
      <c r="B56" s="301"/>
      <c r="C56" s="305"/>
      <c r="D56" s="305"/>
      <c r="E56" s="305"/>
      <c r="F56" s="305"/>
      <c r="G56" s="305"/>
      <c r="H56" s="305"/>
      <c r="I56" s="305"/>
      <c r="J56" s="305"/>
      <c r="K56" s="303"/>
    </row>
    <row r="57" s="1" customFormat="1" ht="15" customHeight="1">
      <c r="B57" s="301"/>
      <c r="C57" s="305" t="s">
        <v>878</v>
      </c>
      <c r="D57" s="305"/>
      <c r="E57" s="305"/>
      <c r="F57" s="305"/>
      <c r="G57" s="305"/>
      <c r="H57" s="305"/>
      <c r="I57" s="305"/>
      <c r="J57" s="305"/>
      <c r="K57" s="303"/>
    </row>
    <row r="58" s="1" customFormat="1" ht="15" customHeight="1">
      <c r="B58" s="301"/>
      <c r="C58" s="307"/>
      <c r="D58" s="305" t="s">
        <v>879</v>
      </c>
      <c r="E58" s="305"/>
      <c r="F58" s="305"/>
      <c r="G58" s="305"/>
      <c r="H58" s="305"/>
      <c r="I58" s="305"/>
      <c r="J58" s="305"/>
      <c r="K58" s="303"/>
    </row>
    <row r="59" s="1" customFormat="1" ht="15" customHeight="1">
      <c r="B59" s="301"/>
      <c r="C59" s="307"/>
      <c r="D59" s="305" t="s">
        <v>880</v>
      </c>
      <c r="E59" s="305"/>
      <c r="F59" s="305"/>
      <c r="G59" s="305"/>
      <c r="H59" s="305"/>
      <c r="I59" s="305"/>
      <c r="J59" s="305"/>
      <c r="K59" s="303"/>
    </row>
    <row r="60" s="1" customFormat="1" ht="15" customHeight="1">
      <c r="B60" s="301"/>
      <c r="C60" s="307"/>
      <c r="D60" s="305" t="s">
        <v>881</v>
      </c>
      <c r="E60" s="305"/>
      <c r="F60" s="305"/>
      <c r="G60" s="305"/>
      <c r="H60" s="305"/>
      <c r="I60" s="305"/>
      <c r="J60" s="305"/>
      <c r="K60" s="303"/>
    </row>
    <row r="61" s="1" customFormat="1" ht="15" customHeight="1">
      <c r="B61" s="301"/>
      <c r="C61" s="307"/>
      <c r="D61" s="305" t="s">
        <v>882</v>
      </c>
      <c r="E61" s="305"/>
      <c r="F61" s="305"/>
      <c r="G61" s="305"/>
      <c r="H61" s="305"/>
      <c r="I61" s="305"/>
      <c r="J61" s="305"/>
      <c r="K61" s="303"/>
    </row>
    <row r="62" s="1" customFormat="1" ht="15" customHeight="1">
      <c r="B62" s="301"/>
      <c r="C62" s="307"/>
      <c r="D62" s="310" t="s">
        <v>883</v>
      </c>
      <c r="E62" s="310"/>
      <c r="F62" s="310"/>
      <c r="G62" s="310"/>
      <c r="H62" s="310"/>
      <c r="I62" s="310"/>
      <c r="J62" s="310"/>
      <c r="K62" s="303"/>
    </row>
    <row r="63" s="1" customFormat="1" ht="15" customHeight="1">
      <c r="B63" s="301"/>
      <c r="C63" s="307"/>
      <c r="D63" s="305" t="s">
        <v>884</v>
      </c>
      <c r="E63" s="305"/>
      <c r="F63" s="305"/>
      <c r="G63" s="305"/>
      <c r="H63" s="305"/>
      <c r="I63" s="305"/>
      <c r="J63" s="305"/>
      <c r="K63" s="303"/>
    </row>
    <row r="64" s="1" customFormat="1" ht="12.75" customHeight="1">
      <c r="B64" s="301"/>
      <c r="C64" s="307"/>
      <c r="D64" s="307"/>
      <c r="E64" s="311"/>
      <c r="F64" s="307"/>
      <c r="G64" s="307"/>
      <c r="H64" s="307"/>
      <c r="I64" s="307"/>
      <c r="J64" s="307"/>
      <c r="K64" s="303"/>
    </row>
    <row r="65" s="1" customFormat="1" ht="15" customHeight="1">
      <c r="B65" s="301"/>
      <c r="C65" s="307"/>
      <c r="D65" s="305" t="s">
        <v>885</v>
      </c>
      <c r="E65" s="305"/>
      <c r="F65" s="305"/>
      <c r="G65" s="305"/>
      <c r="H65" s="305"/>
      <c r="I65" s="305"/>
      <c r="J65" s="305"/>
      <c r="K65" s="303"/>
    </row>
    <row r="66" s="1" customFormat="1" ht="15" customHeight="1">
      <c r="B66" s="301"/>
      <c r="C66" s="307"/>
      <c r="D66" s="310" t="s">
        <v>886</v>
      </c>
      <c r="E66" s="310"/>
      <c r="F66" s="310"/>
      <c r="G66" s="310"/>
      <c r="H66" s="310"/>
      <c r="I66" s="310"/>
      <c r="J66" s="310"/>
      <c r="K66" s="303"/>
    </row>
    <row r="67" s="1" customFormat="1" ht="15" customHeight="1">
      <c r="B67" s="301"/>
      <c r="C67" s="307"/>
      <c r="D67" s="305" t="s">
        <v>887</v>
      </c>
      <c r="E67" s="305"/>
      <c r="F67" s="305"/>
      <c r="G67" s="305"/>
      <c r="H67" s="305"/>
      <c r="I67" s="305"/>
      <c r="J67" s="305"/>
      <c r="K67" s="303"/>
    </row>
    <row r="68" s="1" customFormat="1" ht="15" customHeight="1">
      <c r="B68" s="301"/>
      <c r="C68" s="307"/>
      <c r="D68" s="305" t="s">
        <v>888</v>
      </c>
      <c r="E68" s="305"/>
      <c r="F68" s="305"/>
      <c r="G68" s="305"/>
      <c r="H68" s="305"/>
      <c r="I68" s="305"/>
      <c r="J68" s="305"/>
      <c r="K68" s="303"/>
    </row>
    <row r="69" s="1" customFormat="1" ht="15" customHeight="1">
      <c r="B69" s="301"/>
      <c r="C69" s="307"/>
      <c r="D69" s="305" t="s">
        <v>889</v>
      </c>
      <c r="E69" s="305"/>
      <c r="F69" s="305"/>
      <c r="G69" s="305"/>
      <c r="H69" s="305"/>
      <c r="I69" s="305"/>
      <c r="J69" s="305"/>
      <c r="K69" s="303"/>
    </row>
    <row r="70" s="1" customFormat="1" ht="15" customHeight="1">
      <c r="B70" s="301"/>
      <c r="C70" s="307"/>
      <c r="D70" s="305" t="s">
        <v>890</v>
      </c>
      <c r="E70" s="305"/>
      <c r="F70" s="305"/>
      <c r="G70" s="305"/>
      <c r="H70" s="305"/>
      <c r="I70" s="305"/>
      <c r="J70" s="305"/>
      <c r="K70" s="303"/>
    </row>
    <row r="71" s="1" customFormat="1" ht="12.75" customHeight="1">
      <c r="B71" s="312"/>
      <c r="C71" s="313"/>
      <c r="D71" s="313"/>
      <c r="E71" s="313"/>
      <c r="F71" s="313"/>
      <c r="G71" s="313"/>
      <c r="H71" s="313"/>
      <c r="I71" s="313"/>
      <c r="J71" s="313"/>
      <c r="K71" s="314"/>
    </row>
    <row r="72" s="1" customFormat="1" ht="18.75" customHeight="1">
      <c r="B72" s="315"/>
      <c r="C72" s="315"/>
      <c r="D72" s="315"/>
      <c r="E72" s="315"/>
      <c r="F72" s="315"/>
      <c r="G72" s="315"/>
      <c r="H72" s="315"/>
      <c r="I72" s="315"/>
      <c r="J72" s="315"/>
      <c r="K72" s="316"/>
    </row>
    <row r="73" s="1" customFormat="1" ht="18.75" customHeight="1">
      <c r="B73" s="316"/>
      <c r="C73" s="316"/>
      <c r="D73" s="316"/>
      <c r="E73" s="316"/>
      <c r="F73" s="316"/>
      <c r="G73" s="316"/>
      <c r="H73" s="316"/>
      <c r="I73" s="316"/>
      <c r="J73" s="316"/>
      <c r="K73" s="316"/>
    </row>
    <row r="74" s="1" customFormat="1" ht="7.5" customHeight="1">
      <c r="B74" s="317"/>
      <c r="C74" s="318"/>
      <c r="D74" s="318"/>
      <c r="E74" s="318"/>
      <c r="F74" s="318"/>
      <c r="G74" s="318"/>
      <c r="H74" s="318"/>
      <c r="I74" s="318"/>
      <c r="J74" s="318"/>
      <c r="K74" s="319"/>
    </row>
    <row r="75" s="1" customFormat="1" ht="45" customHeight="1">
      <c r="B75" s="320"/>
      <c r="C75" s="321" t="s">
        <v>891</v>
      </c>
      <c r="D75" s="321"/>
      <c r="E75" s="321"/>
      <c r="F75" s="321"/>
      <c r="G75" s="321"/>
      <c r="H75" s="321"/>
      <c r="I75" s="321"/>
      <c r="J75" s="321"/>
      <c r="K75" s="322"/>
    </row>
    <row r="76" s="1" customFormat="1" ht="17.25" customHeight="1">
      <c r="B76" s="320"/>
      <c r="C76" s="323" t="s">
        <v>892</v>
      </c>
      <c r="D76" s="323"/>
      <c r="E76" s="323"/>
      <c r="F76" s="323" t="s">
        <v>893</v>
      </c>
      <c r="G76" s="324"/>
      <c r="H76" s="323" t="s">
        <v>58</v>
      </c>
      <c r="I76" s="323" t="s">
        <v>61</v>
      </c>
      <c r="J76" s="323" t="s">
        <v>894</v>
      </c>
      <c r="K76" s="322"/>
    </row>
    <row r="77" s="1" customFormat="1" ht="17.25" customHeight="1">
      <c r="B77" s="320"/>
      <c r="C77" s="325" t="s">
        <v>895</v>
      </c>
      <c r="D77" s="325"/>
      <c r="E77" s="325"/>
      <c r="F77" s="326" t="s">
        <v>896</v>
      </c>
      <c r="G77" s="327"/>
      <c r="H77" s="325"/>
      <c r="I77" s="325"/>
      <c r="J77" s="325" t="s">
        <v>897</v>
      </c>
      <c r="K77" s="322"/>
    </row>
    <row r="78" s="1" customFormat="1" ht="5.25" customHeight="1">
      <c r="B78" s="320"/>
      <c r="C78" s="328"/>
      <c r="D78" s="328"/>
      <c r="E78" s="328"/>
      <c r="F78" s="328"/>
      <c r="G78" s="329"/>
      <c r="H78" s="328"/>
      <c r="I78" s="328"/>
      <c r="J78" s="328"/>
      <c r="K78" s="322"/>
    </row>
    <row r="79" s="1" customFormat="1" ht="15" customHeight="1">
      <c r="B79" s="320"/>
      <c r="C79" s="308" t="s">
        <v>57</v>
      </c>
      <c r="D79" s="330"/>
      <c r="E79" s="330"/>
      <c r="F79" s="331" t="s">
        <v>898</v>
      </c>
      <c r="G79" s="332"/>
      <c r="H79" s="308" t="s">
        <v>899</v>
      </c>
      <c r="I79" s="308" t="s">
        <v>900</v>
      </c>
      <c r="J79" s="308">
        <v>20</v>
      </c>
      <c r="K79" s="322"/>
    </row>
    <row r="80" s="1" customFormat="1" ht="15" customHeight="1">
      <c r="B80" s="320"/>
      <c r="C80" s="308" t="s">
        <v>901</v>
      </c>
      <c r="D80" s="308"/>
      <c r="E80" s="308"/>
      <c r="F80" s="331" t="s">
        <v>898</v>
      </c>
      <c r="G80" s="332"/>
      <c r="H80" s="308" t="s">
        <v>902</v>
      </c>
      <c r="I80" s="308" t="s">
        <v>900</v>
      </c>
      <c r="J80" s="308">
        <v>120</v>
      </c>
      <c r="K80" s="322"/>
    </row>
    <row r="81" s="1" customFormat="1" ht="15" customHeight="1">
      <c r="B81" s="333"/>
      <c r="C81" s="308" t="s">
        <v>903</v>
      </c>
      <c r="D81" s="308"/>
      <c r="E81" s="308"/>
      <c r="F81" s="331" t="s">
        <v>904</v>
      </c>
      <c r="G81" s="332"/>
      <c r="H81" s="308" t="s">
        <v>905</v>
      </c>
      <c r="I81" s="308" t="s">
        <v>900</v>
      </c>
      <c r="J81" s="308">
        <v>50</v>
      </c>
      <c r="K81" s="322"/>
    </row>
    <row r="82" s="1" customFormat="1" ht="15" customHeight="1">
      <c r="B82" s="333"/>
      <c r="C82" s="308" t="s">
        <v>906</v>
      </c>
      <c r="D82" s="308"/>
      <c r="E82" s="308"/>
      <c r="F82" s="331" t="s">
        <v>898</v>
      </c>
      <c r="G82" s="332"/>
      <c r="H82" s="308" t="s">
        <v>907</v>
      </c>
      <c r="I82" s="308" t="s">
        <v>908</v>
      </c>
      <c r="J82" s="308"/>
      <c r="K82" s="322"/>
    </row>
    <row r="83" s="1" customFormat="1" ht="15" customHeight="1">
      <c r="B83" s="333"/>
      <c r="C83" s="334" t="s">
        <v>909</v>
      </c>
      <c r="D83" s="334"/>
      <c r="E83" s="334"/>
      <c r="F83" s="335" t="s">
        <v>904</v>
      </c>
      <c r="G83" s="334"/>
      <c r="H83" s="334" t="s">
        <v>910</v>
      </c>
      <c r="I83" s="334" t="s">
        <v>900</v>
      </c>
      <c r="J83" s="334">
        <v>15</v>
      </c>
      <c r="K83" s="322"/>
    </row>
    <row r="84" s="1" customFormat="1" ht="15" customHeight="1">
      <c r="B84" s="333"/>
      <c r="C84" s="334" t="s">
        <v>911</v>
      </c>
      <c r="D84" s="334"/>
      <c r="E84" s="334"/>
      <c r="F84" s="335" t="s">
        <v>904</v>
      </c>
      <c r="G84" s="334"/>
      <c r="H84" s="334" t="s">
        <v>912</v>
      </c>
      <c r="I84" s="334" t="s">
        <v>900</v>
      </c>
      <c r="J84" s="334">
        <v>15</v>
      </c>
      <c r="K84" s="322"/>
    </row>
    <row r="85" s="1" customFormat="1" ht="15" customHeight="1">
      <c r="B85" s="333"/>
      <c r="C85" s="334" t="s">
        <v>913</v>
      </c>
      <c r="D85" s="334"/>
      <c r="E85" s="334"/>
      <c r="F85" s="335" t="s">
        <v>904</v>
      </c>
      <c r="G85" s="334"/>
      <c r="H85" s="334" t="s">
        <v>914</v>
      </c>
      <c r="I85" s="334" t="s">
        <v>900</v>
      </c>
      <c r="J85" s="334">
        <v>20</v>
      </c>
      <c r="K85" s="322"/>
    </row>
    <row r="86" s="1" customFormat="1" ht="15" customHeight="1">
      <c r="B86" s="333"/>
      <c r="C86" s="334" t="s">
        <v>915</v>
      </c>
      <c r="D86" s="334"/>
      <c r="E86" s="334"/>
      <c r="F86" s="335" t="s">
        <v>904</v>
      </c>
      <c r="G86" s="334"/>
      <c r="H86" s="334" t="s">
        <v>916</v>
      </c>
      <c r="I86" s="334" t="s">
        <v>900</v>
      </c>
      <c r="J86" s="334">
        <v>20</v>
      </c>
      <c r="K86" s="322"/>
    </row>
    <row r="87" s="1" customFormat="1" ht="15" customHeight="1">
      <c r="B87" s="333"/>
      <c r="C87" s="308" t="s">
        <v>917</v>
      </c>
      <c r="D87" s="308"/>
      <c r="E87" s="308"/>
      <c r="F87" s="331" t="s">
        <v>904</v>
      </c>
      <c r="G87" s="332"/>
      <c r="H87" s="308" t="s">
        <v>918</v>
      </c>
      <c r="I87" s="308" t="s">
        <v>900</v>
      </c>
      <c r="J87" s="308">
        <v>50</v>
      </c>
      <c r="K87" s="322"/>
    </row>
    <row r="88" s="1" customFormat="1" ht="15" customHeight="1">
      <c r="B88" s="333"/>
      <c r="C88" s="308" t="s">
        <v>919</v>
      </c>
      <c r="D88" s="308"/>
      <c r="E88" s="308"/>
      <c r="F88" s="331" t="s">
        <v>904</v>
      </c>
      <c r="G88" s="332"/>
      <c r="H88" s="308" t="s">
        <v>920</v>
      </c>
      <c r="I88" s="308" t="s">
        <v>900</v>
      </c>
      <c r="J88" s="308">
        <v>20</v>
      </c>
      <c r="K88" s="322"/>
    </row>
    <row r="89" s="1" customFormat="1" ht="15" customHeight="1">
      <c r="B89" s="333"/>
      <c r="C89" s="308" t="s">
        <v>921</v>
      </c>
      <c r="D89" s="308"/>
      <c r="E89" s="308"/>
      <c r="F89" s="331" t="s">
        <v>904</v>
      </c>
      <c r="G89" s="332"/>
      <c r="H89" s="308" t="s">
        <v>922</v>
      </c>
      <c r="I89" s="308" t="s">
        <v>900</v>
      </c>
      <c r="J89" s="308">
        <v>20</v>
      </c>
      <c r="K89" s="322"/>
    </row>
    <row r="90" s="1" customFormat="1" ht="15" customHeight="1">
      <c r="B90" s="333"/>
      <c r="C90" s="308" t="s">
        <v>923</v>
      </c>
      <c r="D90" s="308"/>
      <c r="E90" s="308"/>
      <c r="F90" s="331" t="s">
        <v>904</v>
      </c>
      <c r="G90" s="332"/>
      <c r="H90" s="308" t="s">
        <v>924</v>
      </c>
      <c r="I90" s="308" t="s">
        <v>900</v>
      </c>
      <c r="J90" s="308">
        <v>50</v>
      </c>
      <c r="K90" s="322"/>
    </row>
    <row r="91" s="1" customFormat="1" ht="15" customHeight="1">
      <c r="B91" s="333"/>
      <c r="C91" s="308" t="s">
        <v>925</v>
      </c>
      <c r="D91" s="308"/>
      <c r="E91" s="308"/>
      <c r="F91" s="331" t="s">
        <v>904</v>
      </c>
      <c r="G91" s="332"/>
      <c r="H91" s="308" t="s">
        <v>925</v>
      </c>
      <c r="I91" s="308" t="s">
        <v>900</v>
      </c>
      <c r="J91" s="308">
        <v>50</v>
      </c>
      <c r="K91" s="322"/>
    </row>
    <row r="92" s="1" customFormat="1" ht="15" customHeight="1">
      <c r="B92" s="333"/>
      <c r="C92" s="308" t="s">
        <v>926</v>
      </c>
      <c r="D92" s="308"/>
      <c r="E92" s="308"/>
      <c r="F92" s="331" t="s">
        <v>904</v>
      </c>
      <c r="G92" s="332"/>
      <c r="H92" s="308" t="s">
        <v>927</v>
      </c>
      <c r="I92" s="308" t="s">
        <v>900</v>
      </c>
      <c r="J92" s="308">
        <v>255</v>
      </c>
      <c r="K92" s="322"/>
    </row>
    <row r="93" s="1" customFormat="1" ht="15" customHeight="1">
      <c r="B93" s="333"/>
      <c r="C93" s="308" t="s">
        <v>928</v>
      </c>
      <c r="D93" s="308"/>
      <c r="E93" s="308"/>
      <c r="F93" s="331" t="s">
        <v>898</v>
      </c>
      <c r="G93" s="332"/>
      <c r="H93" s="308" t="s">
        <v>929</v>
      </c>
      <c r="I93" s="308" t="s">
        <v>930</v>
      </c>
      <c r="J93" s="308"/>
      <c r="K93" s="322"/>
    </row>
    <row r="94" s="1" customFormat="1" ht="15" customHeight="1">
      <c r="B94" s="333"/>
      <c r="C94" s="308" t="s">
        <v>931</v>
      </c>
      <c r="D94" s="308"/>
      <c r="E94" s="308"/>
      <c r="F94" s="331" t="s">
        <v>898</v>
      </c>
      <c r="G94" s="332"/>
      <c r="H94" s="308" t="s">
        <v>932</v>
      </c>
      <c r="I94" s="308" t="s">
        <v>933</v>
      </c>
      <c r="J94" s="308"/>
      <c r="K94" s="322"/>
    </row>
    <row r="95" s="1" customFormat="1" ht="15" customHeight="1">
      <c r="B95" s="333"/>
      <c r="C95" s="308" t="s">
        <v>934</v>
      </c>
      <c r="D95" s="308"/>
      <c r="E95" s="308"/>
      <c r="F95" s="331" t="s">
        <v>898</v>
      </c>
      <c r="G95" s="332"/>
      <c r="H95" s="308" t="s">
        <v>934</v>
      </c>
      <c r="I95" s="308" t="s">
        <v>933</v>
      </c>
      <c r="J95" s="308"/>
      <c r="K95" s="322"/>
    </row>
    <row r="96" s="1" customFormat="1" ht="15" customHeight="1">
      <c r="B96" s="333"/>
      <c r="C96" s="308" t="s">
        <v>42</v>
      </c>
      <c r="D96" s="308"/>
      <c r="E96" s="308"/>
      <c r="F96" s="331" t="s">
        <v>898</v>
      </c>
      <c r="G96" s="332"/>
      <c r="H96" s="308" t="s">
        <v>935</v>
      </c>
      <c r="I96" s="308" t="s">
        <v>933</v>
      </c>
      <c r="J96" s="308"/>
      <c r="K96" s="322"/>
    </row>
    <row r="97" s="1" customFormat="1" ht="15" customHeight="1">
      <c r="B97" s="333"/>
      <c r="C97" s="308" t="s">
        <v>52</v>
      </c>
      <c r="D97" s="308"/>
      <c r="E97" s="308"/>
      <c r="F97" s="331" t="s">
        <v>898</v>
      </c>
      <c r="G97" s="332"/>
      <c r="H97" s="308" t="s">
        <v>936</v>
      </c>
      <c r="I97" s="308" t="s">
        <v>933</v>
      </c>
      <c r="J97" s="308"/>
      <c r="K97" s="322"/>
    </row>
    <row r="98" s="1" customFormat="1" ht="15" customHeight="1">
      <c r="B98" s="336"/>
      <c r="C98" s="337"/>
      <c r="D98" s="337"/>
      <c r="E98" s="337"/>
      <c r="F98" s="337"/>
      <c r="G98" s="337"/>
      <c r="H98" s="337"/>
      <c r="I98" s="337"/>
      <c r="J98" s="337"/>
      <c r="K98" s="338"/>
    </row>
    <row r="99" s="1" customFormat="1" ht="18.75" customHeight="1">
      <c r="B99" s="339"/>
      <c r="C99" s="340"/>
      <c r="D99" s="340"/>
      <c r="E99" s="340"/>
      <c r="F99" s="340"/>
      <c r="G99" s="340"/>
      <c r="H99" s="340"/>
      <c r="I99" s="340"/>
      <c r="J99" s="340"/>
      <c r="K99" s="339"/>
    </row>
    <row r="100" s="1" customFormat="1" ht="18.75" customHeight="1">
      <c r="B100" s="316"/>
      <c r="C100" s="316"/>
      <c r="D100" s="316"/>
      <c r="E100" s="316"/>
      <c r="F100" s="316"/>
      <c r="G100" s="316"/>
      <c r="H100" s="316"/>
      <c r="I100" s="316"/>
      <c r="J100" s="316"/>
      <c r="K100" s="316"/>
    </row>
    <row r="101" s="1" customFormat="1" ht="7.5" customHeight="1">
      <c r="B101" s="317"/>
      <c r="C101" s="318"/>
      <c r="D101" s="318"/>
      <c r="E101" s="318"/>
      <c r="F101" s="318"/>
      <c r="G101" s="318"/>
      <c r="H101" s="318"/>
      <c r="I101" s="318"/>
      <c r="J101" s="318"/>
      <c r="K101" s="319"/>
    </row>
    <row r="102" s="1" customFormat="1" ht="45" customHeight="1">
      <c r="B102" s="320"/>
      <c r="C102" s="321" t="s">
        <v>937</v>
      </c>
      <c r="D102" s="321"/>
      <c r="E102" s="321"/>
      <c r="F102" s="321"/>
      <c r="G102" s="321"/>
      <c r="H102" s="321"/>
      <c r="I102" s="321"/>
      <c r="J102" s="321"/>
      <c r="K102" s="322"/>
    </row>
    <row r="103" s="1" customFormat="1" ht="17.25" customHeight="1">
      <c r="B103" s="320"/>
      <c r="C103" s="323" t="s">
        <v>892</v>
      </c>
      <c r="D103" s="323"/>
      <c r="E103" s="323"/>
      <c r="F103" s="323" t="s">
        <v>893</v>
      </c>
      <c r="G103" s="324"/>
      <c r="H103" s="323" t="s">
        <v>58</v>
      </c>
      <c r="I103" s="323" t="s">
        <v>61</v>
      </c>
      <c r="J103" s="323" t="s">
        <v>894</v>
      </c>
      <c r="K103" s="322"/>
    </row>
    <row r="104" s="1" customFormat="1" ht="17.25" customHeight="1">
      <c r="B104" s="320"/>
      <c r="C104" s="325" t="s">
        <v>895</v>
      </c>
      <c r="D104" s="325"/>
      <c r="E104" s="325"/>
      <c r="F104" s="326" t="s">
        <v>896</v>
      </c>
      <c r="G104" s="327"/>
      <c r="H104" s="325"/>
      <c r="I104" s="325"/>
      <c r="J104" s="325" t="s">
        <v>897</v>
      </c>
      <c r="K104" s="322"/>
    </row>
    <row r="105" s="1" customFormat="1" ht="5.25" customHeight="1">
      <c r="B105" s="320"/>
      <c r="C105" s="323"/>
      <c r="D105" s="323"/>
      <c r="E105" s="323"/>
      <c r="F105" s="323"/>
      <c r="G105" s="341"/>
      <c r="H105" s="323"/>
      <c r="I105" s="323"/>
      <c r="J105" s="323"/>
      <c r="K105" s="322"/>
    </row>
    <row r="106" s="1" customFormat="1" ht="15" customHeight="1">
      <c r="B106" s="320"/>
      <c r="C106" s="308" t="s">
        <v>57</v>
      </c>
      <c r="D106" s="330"/>
      <c r="E106" s="330"/>
      <c r="F106" s="331" t="s">
        <v>898</v>
      </c>
      <c r="G106" s="308"/>
      <c r="H106" s="308" t="s">
        <v>938</v>
      </c>
      <c r="I106" s="308" t="s">
        <v>900</v>
      </c>
      <c r="J106" s="308">
        <v>20</v>
      </c>
      <c r="K106" s="322"/>
    </row>
    <row r="107" s="1" customFormat="1" ht="15" customHeight="1">
      <c r="B107" s="320"/>
      <c r="C107" s="308" t="s">
        <v>901</v>
      </c>
      <c r="D107" s="308"/>
      <c r="E107" s="308"/>
      <c r="F107" s="331" t="s">
        <v>898</v>
      </c>
      <c r="G107" s="308"/>
      <c r="H107" s="308" t="s">
        <v>938</v>
      </c>
      <c r="I107" s="308" t="s">
        <v>900</v>
      </c>
      <c r="J107" s="308">
        <v>120</v>
      </c>
      <c r="K107" s="322"/>
    </row>
    <row r="108" s="1" customFormat="1" ht="15" customHeight="1">
      <c r="B108" s="333"/>
      <c r="C108" s="308" t="s">
        <v>903</v>
      </c>
      <c r="D108" s="308"/>
      <c r="E108" s="308"/>
      <c r="F108" s="331" t="s">
        <v>904</v>
      </c>
      <c r="G108" s="308"/>
      <c r="H108" s="308" t="s">
        <v>938</v>
      </c>
      <c r="I108" s="308" t="s">
        <v>900</v>
      </c>
      <c r="J108" s="308">
        <v>50</v>
      </c>
      <c r="K108" s="322"/>
    </row>
    <row r="109" s="1" customFormat="1" ht="15" customHeight="1">
      <c r="B109" s="333"/>
      <c r="C109" s="308" t="s">
        <v>906</v>
      </c>
      <c r="D109" s="308"/>
      <c r="E109" s="308"/>
      <c r="F109" s="331" t="s">
        <v>898</v>
      </c>
      <c r="G109" s="308"/>
      <c r="H109" s="308" t="s">
        <v>938</v>
      </c>
      <c r="I109" s="308" t="s">
        <v>908</v>
      </c>
      <c r="J109" s="308"/>
      <c r="K109" s="322"/>
    </row>
    <row r="110" s="1" customFormat="1" ht="15" customHeight="1">
      <c r="B110" s="333"/>
      <c r="C110" s="308" t="s">
        <v>917</v>
      </c>
      <c r="D110" s="308"/>
      <c r="E110" s="308"/>
      <c r="F110" s="331" t="s">
        <v>904</v>
      </c>
      <c r="G110" s="308"/>
      <c r="H110" s="308" t="s">
        <v>938</v>
      </c>
      <c r="I110" s="308" t="s">
        <v>900</v>
      </c>
      <c r="J110" s="308">
        <v>50</v>
      </c>
      <c r="K110" s="322"/>
    </row>
    <row r="111" s="1" customFormat="1" ht="15" customHeight="1">
      <c r="B111" s="333"/>
      <c r="C111" s="308" t="s">
        <v>925</v>
      </c>
      <c r="D111" s="308"/>
      <c r="E111" s="308"/>
      <c r="F111" s="331" t="s">
        <v>904</v>
      </c>
      <c r="G111" s="308"/>
      <c r="H111" s="308" t="s">
        <v>938</v>
      </c>
      <c r="I111" s="308" t="s">
        <v>900</v>
      </c>
      <c r="J111" s="308">
        <v>50</v>
      </c>
      <c r="K111" s="322"/>
    </row>
    <row r="112" s="1" customFormat="1" ht="15" customHeight="1">
      <c r="B112" s="333"/>
      <c r="C112" s="308" t="s">
        <v>923</v>
      </c>
      <c r="D112" s="308"/>
      <c r="E112" s="308"/>
      <c r="F112" s="331" t="s">
        <v>904</v>
      </c>
      <c r="G112" s="308"/>
      <c r="H112" s="308" t="s">
        <v>938</v>
      </c>
      <c r="I112" s="308" t="s">
        <v>900</v>
      </c>
      <c r="J112" s="308">
        <v>50</v>
      </c>
      <c r="K112" s="322"/>
    </row>
    <row r="113" s="1" customFormat="1" ht="15" customHeight="1">
      <c r="B113" s="333"/>
      <c r="C113" s="308" t="s">
        <v>57</v>
      </c>
      <c r="D113" s="308"/>
      <c r="E113" s="308"/>
      <c r="F113" s="331" t="s">
        <v>898</v>
      </c>
      <c r="G113" s="308"/>
      <c r="H113" s="308" t="s">
        <v>939</v>
      </c>
      <c r="I113" s="308" t="s">
        <v>900</v>
      </c>
      <c r="J113" s="308">
        <v>20</v>
      </c>
      <c r="K113" s="322"/>
    </row>
    <row r="114" s="1" customFormat="1" ht="15" customHeight="1">
      <c r="B114" s="333"/>
      <c r="C114" s="308" t="s">
        <v>940</v>
      </c>
      <c r="D114" s="308"/>
      <c r="E114" s="308"/>
      <c r="F114" s="331" t="s">
        <v>898</v>
      </c>
      <c r="G114" s="308"/>
      <c r="H114" s="308" t="s">
        <v>941</v>
      </c>
      <c r="I114" s="308" t="s">
        <v>900</v>
      </c>
      <c r="J114" s="308">
        <v>120</v>
      </c>
      <c r="K114" s="322"/>
    </row>
    <row r="115" s="1" customFormat="1" ht="15" customHeight="1">
      <c r="B115" s="333"/>
      <c r="C115" s="308" t="s">
        <v>42</v>
      </c>
      <c r="D115" s="308"/>
      <c r="E115" s="308"/>
      <c r="F115" s="331" t="s">
        <v>898</v>
      </c>
      <c r="G115" s="308"/>
      <c r="H115" s="308" t="s">
        <v>942</v>
      </c>
      <c r="I115" s="308" t="s">
        <v>933</v>
      </c>
      <c r="J115" s="308"/>
      <c r="K115" s="322"/>
    </row>
    <row r="116" s="1" customFormat="1" ht="15" customHeight="1">
      <c r="B116" s="333"/>
      <c r="C116" s="308" t="s">
        <v>52</v>
      </c>
      <c r="D116" s="308"/>
      <c r="E116" s="308"/>
      <c r="F116" s="331" t="s">
        <v>898</v>
      </c>
      <c r="G116" s="308"/>
      <c r="H116" s="308" t="s">
        <v>943</v>
      </c>
      <c r="I116" s="308" t="s">
        <v>933</v>
      </c>
      <c r="J116" s="308"/>
      <c r="K116" s="322"/>
    </row>
    <row r="117" s="1" customFormat="1" ht="15" customHeight="1">
      <c r="B117" s="333"/>
      <c r="C117" s="308" t="s">
        <v>61</v>
      </c>
      <c r="D117" s="308"/>
      <c r="E117" s="308"/>
      <c r="F117" s="331" t="s">
        <v>898</v>
      </c>
      <c r="G117" s="308"/>
      <c r="H117" s="308" t="s">
        <v>944</v>
      </c>
      <c r="I117" s="308" t="s">
        <v>945</v>
      </c>
      <c r="J117" s="308"/>
      <c r="K117" s="322"/>
    </row>
    <row r="118" s="1" customFormat="1" ht="15" customHeight="1">
      <c r="B118" s="336"/>
      <c r="C118" s="342"/>
      <c r="D118" s="342"/>
      <c r="E118" s="342"/>
      <c r="F118" s="342"/>
      <c r="G118" s="342"/>
      <c r="H118" s="342"/>
      <c r="I118" s="342"/>
      <c r="J118" s="342"/>
      <c r="K118" s="338"/>
    </row>
    <row r="119" s="1" customFormat="1" ht="18.75" customHeight="1">
      <c r="B119" s="343"/>
      <c r="C119" s="344"/>
      <c r="D119" s="344"/>
      <c r="E119" s="344"/>
      <c r="F119" s="345"/>
      <c r="G119" s="344"/>
      <c r="H119" s="344"/>
      <c r="I119" s="344"/>
      <c r="J119" s="344"/>
      <c r="K119" s="343"/>
    </row>
    <row r="120" s="1" customFormat="1" ht="18.75" customHeight="1">
      <c r="B120" s="316"/>
      <c r="C120" s="316"/>
      <c r="D120" s="316"/>
      <c r="E120" s="316"/>
      <c r="F120" s="316"/>
      <c r="G120" s="316"/>
      <c r="H120" s="316"/>
      <c r="I120" s="316"/>
      <c r="J120" s="316"/>
      <c r="K120" s="316"/>
    </row>
    <row r="121" s="1" customFormat="1" ht="7.5" customHeight="1">
      <c r="B121" s="346"/>
      <c r="C121" s="347"/>
      <c r="D121" s="347"/>
      <c r="E121" s="347"/>
      <c r="F121" s="347"/>
      <c r="G121" s="347"/>
      <c r="H121" s="347"/>
      <c r="I121" s="347"/>
      <c r="J121" s="347"/>
      <c r="K121" s="348"/>
    </row>
    <row r="122" s="1" customFormat="1" ht="45" customHeight="1">
      <c r="B122" s="349"/>
      <c r="C122" s="299" t="s">
        <v>946</v>
      </c>
      <c r="D122" s="299"/>
      <c r="E122" s="299"/>
      <c r="F122" s="299"/>
      <c r="G122" s="299"/>
      <c r="H122" s="299"/>
      <c r="I122" s="299"/>
      <c r="J122" s="299"/>
      <c r="K122" s="350"/>
    </row>
    <row r="123" s="1" customFormat="1" ht="17.25" customHeight="1">
      <c r="B123" s="351"/>
      <c r="C123" s="323" t="s">
        <v>892</v>
      </c>
      <c r="D123" s="323"/>
      <c r="E123" s="323"/>
      <c r="F123" s="323" t="s">
        <v>893</v>
      </c>
      <c r="G123" s="324"/>
      <c r="H123" s="323" t="s">
        <v>58</v>
      </c>
      <c r="I123" s="323" t="s">
        <v>61</v>
      </c>
      <c r="J123" s="323" t="s">
        <v>894</v>
      </c>
      <c r="K123" s="352"/>
    </row>
    <row r="124" s="1" customFormat="1" ht="17.25" customHeight="1">
      <c r="B124" s="351"/>
      <c r="C124" s="325" t="s">
        <v>895</v>
      </c>
      <c r="D124" s="325"/>
      <c r="E124" s="325"/>
      <c r="F124" s="326" t="s">
        <v>896</v>
      </c>
      <c r="G124" s="327"/>
      <c r="H124" s="325"/>
      <c r="I124" s="325"/>
      <c r="J124" s="325" t="s">
        <v>897</v>
      </c>
      <c r="K124" s="352"/>
    </row>
    <row r="125" s="1" customFormat="1" ht="5.25" customHeight="1">
      <c r="B125" s="353"/>
      <c r="C125" s="328"/>
      <c r="D125" s="328"/>
      <c r="E125" s="328"/>
      <c r="F125" s="328"/>
      <c r="G125" s="354"/>
      <c r="H125" s="328"/>
      <c r="I125" s="328"/>
      <c r="J125" s="328"/>
      <c r="K125" s="355"/>
    </row>
    <row r="126" s="1" customFormat="1" ht="15" customHeight="1">
      <c r="B126" s="353"/>
      <c r="C126" s="308" t="s">
        <v>901</v>
      </c>
      <c r="D126" s="330"/>
      <c r="E126" s="330"/>
      <c r="F126" s="331" t="s">
        <v>898</v>
      </c>
      <c r="G126" s="308"/>
      <c r="H126" s="308" t="s">
        <v>938</v>
      </c>
      <c r="I126" s="308" t="s">
        <v>900</v>
      </c>
      <c r="J126" s="308">
        <v>120</v>
      </c>
      <c r="K126" s="356"/>
    </row>
    <row r="127" s="1" customFormat="1" ht="15" customHeight="1">
      <c r="B127" s="353"/>
      <c r="C127" s="308" t="s">
        <v>947</v>
      </c>
      <c r="D127" s="308"/>
      <c r="E127" s="308"/>
      <c r="F127" s="331" t="s">
        <v>898</v>
      </c>
      <c r="G127" s="308"/>
      <c r="H127" s="308" t="s">
        <v>948</v>
      </c>
      <c r="I127" s="308" t="s">
        <v>900</v>
      </c>
      <c r="J127" s="308" t="s">
        <v>949</v>
      </c>
      <c r="K127" s="356"/>
    </row>
    <row r="128" s="1" customFormat="1" ht="15" customHeight="1">
      <c r="B128" s="353"/>
      <c r="C128" s="308" t="s">
        <v>89</v>
      </c>
      <c r="D128" s="308"/>
      <c r="E128" s="308"/>
      <c r="F128" s="331" t="s">
        <v>898</v>
      </c>
      <c r="G128" s="308"/>
      <c r="H128" s="308" t="s">
        <v>950</v>
      </c>
      <c r="I128" s="308" t="s">
        <v>900</v>
      </c>
      <c r="J128" s="308" t="s">
        <v>949</v>
      </c>
      <c r="K128" s="356"/>
    </row>
    <row r="129" s="1" customFormat="1" ht="15" customHeight="1">
      <c r="B129" s="353"/>
      <c r="C129" s="308" t="s">
        <v>909</v>
      </c>
      <c r="D129" s="308"/>
      <c r="E129" s="308"/>
      <c r="F129" s="331" t="s">
        <v>904</v>
      </c>
      <c r="G129" s="308"/>
      <c r="H129" s="308" t="s">
        <v>910</v>
      </c>
      <c r="I129" s="308" t="s">
        <v>900</v>
      </c>
      <c r="J129" s="308">
        <v>15</v>
      </c>
      <c r="K129" s="356"/>
    </row>
    <row r="130" s="1" customFormat="1" ht="15" customHeight="1">
      <c r="B130" s="353"/>
      <c r="C130" s="334" t="s">
        <v>911</v>
      </c>
      <c r="D130" s="334"/>
      <c r="E130" s="334"/>
      <c r="F130" s="335" t="s">
        <v>904</v>
      </c>
      <c r="G130" s="334"/>
      <c r="H130" s="334" t="s">
        <v>912</v>
      </c>
      <c r="I130" s="334" t="s">
        <v>900</v>
      </c>
      <c r="J130" s="334">
        <v>15</v>
      </c>
      <c r="K130" s="356"/>
    </row>
    <row r="131" s="1" customFormat="1" ht="15" customHeight="1">
      <c r="B131" s="353"/>
      <c r="C131" s="334" t="s">
        <v>913</v>
      </c>
      <c r="D131" s="334"/>
      <c r="E131" s="334"/>
      <c r="F131" s="335" t="s">
        <v>904</v>
      </c>
      <c r="G131" s="334"/>
      <c r="H131" s="334" t="s">
        <v>914</v>
      </c>
      <c r="I131" s="334" t="s">
        <v>900</v>
      </c>
      <c r="J131" s="334">
        <v>20</v>
      </c>
      <c r="K131" s="356"/>
    </row>
    <row r="132" s="1" customFormat="1" ht="15" customHeight="1">
      <c r="B132" s="353"/>
      <c r="C132" s="334" t="s">
        <v>915</v>
      </c>
      <c r="D132" s="334"/>
      <c r="E132" s="334"/>
      <c r="F132" s="335" t="s">
        <v>904</v>
      </c>
      <c r="G132" s="334"/>
      <c r="H132" s="334" t="s">
        <v>916</v>
      </c>
      <c r="I132" s="334" t="s">
        <v>900</v>
      </c>
      <c r="J132" s="334">
        <v>20</v>
      </c>
      <c r="K132" s="356"/>
    </row>
    <row r="133" s="1" customFormat="1" ht="15" customHeight="1">
      <c r="B133" s="353"/>
      <c r="C133" s="308" t="s">
        <v>903</v>
      </c>
      <c r="D133" s="308"/>
      <c r="E133" s="308"/>
      <c r="F133" s="331" t="s">
        <v>904</v>
      </c>
      <c r="G133" s="308"/>
      <c r="H133" s="308" t="s">
        <v>938</v>
      </c>
      <c r="I133" s="308" t="s">
        <v>900</v>
      </c>
      <c r="J133" s="308">
        <v>50</v>
      </c>
      <c r="K133" s="356"/>
    </row>
    <row r="134" s="1" customFormat="1" ht="15" customHeight="1">
      <c r="B134" s="353"/>
      <c r="C134" s="308" t="s">
        <v>917</v>
      </c>
      <c r="D134" s="308"/>
      <c r="E134" s="308"/>
      <c r="F134" s="331" t="s">
        <v>904</v>
      </c>
      <c r="G134" s="308"/>
      <c r="H134" s="308" t="s">
        <v>938</v>
      </c>
      <c r="I134" s="308" t="s">
        <v>900</v>
      </c>
      <c r="J134" s="308">
        <v>50</v>
      </c>
      <c r="K134" s="356"/>
    </row>
    <row r="135" s="1" customFormat="1" ht="15" customHeight="1">
      <c r="B135" s="353"/>
      <c r="C135" s="308" t="s">
        <v>923</v>
      </c>
      <c r="D135" s="308"/>
      <c r="E135" s="308"/>
      <c r="F135" s="331" t="s">
        <v>904</v>
      </c>
      <c r="G135" s="308"/>
      <c r="H135" s="308" t="s">
        <v>938</v>
      </c>
      <c r="I135" s="308" t="s">
        <v>900</v>
      </c>
      <c r="J135" s="308">
        <v>50</v>
      </c>
      <c r="K135" s="356"/>
    </row>
    <row r="136" s="1" customFormat="1" ht="15" customHeight="1">
      <c r="B136" s="353"/>
      <c r="C136" s="308" t="s">
        <v>925</v>
      </c>
      <c r="D136" s="308"/>
      <c r="E136" s="308"/>
      <c r="F136" s="331" t="s">
        <v>904</v>
      </c>
      <c r="G136" s="308"/>
      <c r="H136" s="308" t="s">
        <v>938</v>
      </c>
      <c r="I136" s="308" t="s">
        <v>900</v>
      </c>
      <c r="J136" s="308">
        <v>50</v>
      </c>
      <c r="K136" s="356"/>
    </row>
    <row r="137" s="1" customFormat="1" ht="15" customHeight="1">
      <c r="B137" s="353"/>
      <c r="C137" s="308" t="s">
        <v>926</v>
      </c>
      <c r="D137" s="308"/>
      <c r="E137" s="308"/>
      <c r="F137" s="331" t="s">
        <v>904</v>
      </c>
      <c r="G137" s="308"/>
      <c r="H137" s="308" t="s">
        <v>951</v>
      </c>
      <c r="I137" s="308" t="s">
        <v>900</v>
      </c>
      <c r="J137" s="308">
        <v>255</v>
      </c>
      <c r="K137" s="356"/>
    </row>
    <row r="138" s="1" customFormat="1" ht="15" customHeight="1">
      <c r="B138" s="353"/>
      <c r="C138" s="308" t="s">
        <v>928</v>
      </c>
      <c r="D138" s="308"/>
      <c r="E138" s="308"/>
      <c r="F138" s="331" t="s">
        <v>898</v>
      </c>
      <c r="G138" s="308"/>
      <c r="H138" s="308" t="s">
        <v>952</v>
      </c>
      <c r="I138" s="308" t="s">
        <v>930</v>
      </c>
      <c r="J138" s="308"/>
      <c r="K138" s="356"/>
    </row>
    <row r="139" s="1" customFormat="1" ht="15" customHeight="1">
      <c r="B139" s="353"/>
      <c r="C139" s="308" t="s">
        <v>931</v>
      </c>
      <c r="D139" s="308"/>
      <c r="E139" s="308"/>
      <c r="F139" s="331" t="s">
        <v>898</v>
      </c>
      <c r="G139" s="308"/>
      <c r="H139" s="308" t="s">
        <v>953</v>
      </c>
      <c r="I139" s="308" t="s">
        <v>933</v>
      </c>
      <c r="J139" s="308"/>
      <c r="K139" s="356"/>
    </row>
    <row r="140" s="1" customFormat="1" ht="15" customHeight="1">
      <c r="B140" s="353"/>
      <c r="C140" s="308" t="s">
        <v>934</v>
      </c>
      <c r="D140" s="308"/>
      <c r="E140" s="308"/>
      <c r="F140" s="331" t="s">
        <v>898</v>
      </c>
      <c r="G140" s="308"/>
      <c r="H140" s="308" t="s">
        <v>934</v>
      </c>
      <c r="I140" s="308" t="s">
        <v>933</v>
      </c>
      <c r="J140" s="308"/>
      <c r="K140" s="356"/>
    </row>
    <row r="141" s="1" customFormat="1" ht="15" customHeight="1">
      <c r="B141" s="353"/>
      <c r="C141" s="308" t="s">
        <v>42</v>
      </c>
      <c r="D141" s="308"/>
      <c r="E141" s="308"/>
      <c r="F141" s="331" t="s">
        <v>898</v>
      </c>
      <c r="G141" s="308"/>
      <c r="H141" s="308" t="s">
        <v>954</v>
      </c>
      <c r="I141" s="308" t="s">
        <v>933</v>
      </c>
      <c r="J141" s="308"/>
      <c r="K141" s="356"/>
    </row>
    <row r="142" s="1" customFormat="1" ht="15" customHeight="1">
      <c r="B142" s="353"/>
      <c r="C142" s="308" t="s">
        <v>955</v>
      </c>
      <c r="D142" s="308"/>
      <c r="E142" s="308"/>
      <c r="F142" s="331" t="s">
        <v>898</v>
      </c>
      <c r="G142" s="308"/>
      <c r="H142" s="308" t="s">
        <v>956</v>
      </c>
      <c r="I142" s="308" t="s">
        <v>933</v>
      </c>
      <c r="J142" s="308"/>
      <c r="K142" s="356"/>
    </row>
    <row r="143" s="1" customFormat="1" ht="15" customHeight="1">
      <c r="B143" s="357"/>
      <c r="C143" s="358"/>
      <c r="D143" s="358"/>
      <c r="E143" s="358"/>
      <c r="F143" s="358"/>
      <c r="G143" s="358"/>
      <c r="H143" s="358"/>
      <c r="I143" s="358"/>
      <c r="J143" s="358"/>
      <c r="K143" s="359"/>
    </row>
    <row r="144" s="1" customFormat="1" ht="18.75" customHeight="1">
      <c r="B144" s="344"/>
      <c r="C144" s="344"/>
      <c r="D144" s="344"/>
      <c r="E144" s="344"/>
      <c r="F144" s="345"/>
      <c r="G144" s="344"/>
      <c r="H144" s="344"/>
      <c r="I144" s="344"/>
      <c r="J144" s="344"/>
      <c r="K144" s="344"/>
    </row>
    <row r="145" s="1" customFormat="1" ht="18.75" customHeight="1">
      <c r="B145" s="316"/>
      <c r="C145" s="316"/>
      <c r="D145" s="316"/>
      <c r="E145" s="316"/>
      <c r="F145" s="316"/>
      <c r="G145" s="316"/>
      <c r="H145" s="316"/>
      <c r="I145" s="316"/>
      <c r="J145" s="316"/>
      <c r="K145" s="316"/>
    </row>
    <row r="146" s="1" customFormat="1" ht="7.5" customHeight="1">
      <c r="B146" s="317"/>
      <c r="C146" s="318"/>
      <c r="D146" s="318"/>
      <c r="E146" s="318"/>
      <c r="F146" s="318"/>
      <c r="G146" s="318"/>
      <c r="H146" s="318"/>
      <c r="I146" s="318"/>
      <c r="J146" s="318"/>
      <c r="K146" s="319"/>
    </row>
    <row r="147" s="1" customFormat="1" ht="45" customHeight="1">
      <c r="B147" s="320"/>
      <c r="C147" s="321" t="s">
        <v>957</v>
      </c>
      <c r="D147" s="321"/>
      <c r="E147" s="321"/>
      <c r="F147" s="321"/>
      <c r="G147" s="321"/>
      <c r="H147" s="321"/>
      <c r="I147" s="321"/>
      <c r="J147" s="321"/>
      <c r="K147" s="322"/>
    </row>
    <row r="148" s="1" customFormat="1" ht="17.25" customHeight="1">
      <c r="B148" s="320"/>
      <c r="C148" s="323" t="s">
        <v>892</v>
      </c>
      <c r="D148" s="323"/>
      <c r="E148" s="323"/>
      <c r="F148" s="323" t="s">
        <v>893</v>
      </c>
      <c r="G148" s="324"/>
      <c r="H148" s="323" t="s">
        <v>58</v>
      </c>
      <c r="I148" s="323" t="s">
        <v>61</v>
      </c>
      <c r="J148" s="323" t="s">
        <v>894</v>
      </c>
      <c r="K148" s="322"/>
    </row>
    <row r="149" s="1" customFormat="1" ht="17.25" customHeight="1">
      <c r="B149" s="320"/>
      <c r="C149" s="325" t="s">
        <v>895</v>
      </c>
      <c r="D149" s="325"/>
      <c r="E149" s="325"/>
      <c r="F149" s="326" t="s">
        <v>896</v>
      </c>
      <c r="G149" s="327"/>
      <c r="H149" s="325"/>
      <c r="I149" s="325"/>
      <c r="J149" s="325" t="s">
        <v>897</v>
      </c>
      <c r="K149" s="322"/>
    </row>
    <row r="150" s="1" customFormat="1" ht="5.25" customHeight="1">
      <c r="B150" s="333"/>
      <c r="C150" s="328"/>
      <c r="D150" s="328"/>
      <c r="E150" s="328"/>
      <c r="F150" s="328"/>
      <c r="G150" s="329"/>
      <c r="H150" s="328"/>
      <c r="I150" s="328"/>
      <c r="J150" s="328"/>
      <c r="K150" s="356"/>
    </row>
    <row r="151" s="1" customFormat="1" ht="15" customHeight="1">
      <c r="B151" s="333"/>
      <c r="C151" s="360" t="s">
        <v>901</v>
      </c>
      <c r="D151" s="308"/>
      <c r="E151" s="308"/>
      <c r="F151" s="361" t="s">
        <v>898</v>
      </c>
      <c r="G151" s="308"/>
      <c r="H151" s="360" t="s">
        <v>938</v>
      </c>
      <c r="I151" s="360" t="s">
        <v>900</v>
      </c>
      <c r="J151" s="360">
        <v>120</v>
      </c>
      <c r="K151" s="356"/>
    </row>
    <row r="152" s="1" customFormat="1" ht="15" customHeight="1">
      <c r="B152" s="333"/>
      <c r="C152" s="360" t="s">
        <v>947</v>
      </c>
      <c r="D152" s="308"/>
      <c r="E152" s="308"/>
      <c r="F152" s="361" t="s">
        <v>898</v>
      </c>
      <c r="G152" s="308"/>
      <c r="H152" s="360" t="s">
        <v>958</v>
      </c>
      <c r="I152" s="360" t="s">
        <v>900</v>
      </c>
      <c r="J152" s="360" t="s">
        <v>949</v>
      </c>
      <c r="K152" s="356"/>
    </row>
    <row r="153" s="1" customFormat="1" ht="15" customHeight="1">
      <c r="B153" s="333"/>
      <c r="C153" s="360" t="s">
        <v>89</v>
      </c>
      <c r="D153" s="308"/>
      <c r="E153" s="308"/>
      <c r="F153" s="361" t="s">
        <v>898</v>
      </c>
      <c r="G153" s="308"/>
      <c r="H153" s="360" t="s">
        <v>959</v>
      </c>
      <c r="I153" s="360" t="s">
        <v>900</v>
      </c>
      <c r="J153" s="360" t="s">
        <v>949</v>
      </c>
      <c r="K153" s="356"/>
    </row>
    <row r="154" s="1" customFormat="1" ht="15" customHeight="1">
      <c r="B154" s="333"/>
      <c r="C154" s="360" t="s">
        <v>903</v>
      </c>
      <c r="D154" s="308"/>
      <c r="E154" s="308"/>
      <c r="F154" s="361" t="s">
        <v>904</v>
      </c>
      <c r="G154" s="308"/>
      <c r="H154" s="360" t="s">
        <v>938</v>
      </c>
      <c r="I154" s="360" t="s">
        <v>900</v>
      </c>
      <c r="J154" s="360">
        <v>50</v>
      </c>
      <c r="K154" s="356"/>
    </row>
    <row r="155" s="1" customFormat="1" ht="15" customHeight="1">
      <c r="B155" s="333"/>
      <c r="C155" s="360" t="s">
        <v>906</v>
      </c>
      <c r="D155" s="308"/>
      <c r="E155" s="308"/>
      <c r="F155" s="361" t="s">
        <v>898</v>
      </c>
      <c r="G155" s="308"/>
      <c r="H155" s="360" t="s">
        <v>938</v>
      </c>
      <c r="I155" s="360" t="s">
        <v>908</v>
      </c>
      <c r="J155" s="360"/>
      <c r="K155" s="356"/>
    </row>
    <row r="156" s="1" customFormat="1" ht="15" customHeight="1">
      <c r="B156" s="333"/>
      <c r="C156" s="360" t="s">
        <v>917</v>
      </c>
      <c r="D156" s="308"/>
      <c r="E156" s="308"/>
      <c r="F156" s="361" t="s">
        <v>904</v>
      </c>
      <c r="G156" s="308"/>
      <c r="H156" s="360" t="s">
        <v>938</v>
      </c>
      <c r="I156" s="360" t="s">
        <v>900</v>
      </c>
      <c r="J156" s="360">
        <v>50</v>
      </c>
      <c r="K156" s="356"/>
    </row>
    <row r="157" s="1" customFormat="1" ht="15" customHeight="1">
      <c r="B157" s="333"/>
      <c r="C157" s="360" t="s">
        <v>925</v>
      </c>
      <c r="D157" s="308"/>
      <c r="E157" s="308"/>
      <c r="F157" s="361" t="s">
        <v>904</v>
      </c>
      <c r="G157" s="308"/>
      <c r="H157" s="360" t="s">
        <v>938</v>
      </c>
      <c r="I157" s="360" t="s">
        <v>900</v>
      </c>
      <c r="J157" s="360">
        <v>50</v>
      </c>
      <c r="K157" s="356"/>
    </row>
    <row r="158" s="1" customFormat="1" ht="15" customHeight="1">
      <c r="B158" s="333"/>
      <c r="C158" s="360" t="s">
        <v>923</v>
      </c>
      <c r="D158" s="308"/>
      <c r="E158" s="308"/>
      <c r="F158" s="361" t="s">
        <v>904</v>
      </c>
      <c r="G158" s="308"/>
      <c r="H158" s="360" t="s">
        <v>938</v>
      </c>
      <c r="I158" s="360" t="s">
        <v>900</v>
      </c>
      <c r="J158" s="360">
        <v>50</v>
      </c>
      <c r="K158" s="356"/>
    </row>
    <row r="159" s="1" customFormat="1" ht="15" customHeight="1">
      <c r="B159" s="333"/>
      <c r="C159" s="360" t="s">
        <v>119</v>
      </c>
      <c r="D159" s="308"/>
      <c r="E159" s="308"/>
      <c r="F159" s="361" t="s">
        <v>898</v>
      </c>
      <c r="G159" s="308"/>
      <c r="H159" s="360" t="s">
        <v>960</v>
      </c>
      <c r="I159" s="360" t="s">
        <v>900</v>
      </c>
      <c r="J159" s="360" t="s">
        <v>961</v>
      </c>
      <c r="K159" s="356"/>
    </row>
    <row r="160" s="1" customFormat="1" ht="15" customHeight="1">
      <c r="B160" s="333"/>
      <c r="C160" s="360" t="s">
        <v>962</v>
      </c>
      <c r="D160" s="308"/>
      <c r="E160" s="308"/>
      <c r="F160" s="361" t="s">
        <v>898</v>
      </c>
      <c r="G160" s="308"/>
      <c r="H160" s="360" t="s">
        <v>963</v>
      </c>
      <c r="I160" s="360" t="s">
        <v>933</v>
      </c>
      <c r="J160" s="360"/>
      <c r="K160" s="356"/>
    </row>
    <row r="161" s="1" customFormat="1" ht="15" customHeight="1">
      <c r="B161" s="362"/>
      <c r="C161" s="342"/>
      <c r="D161" s="342"/>
      <c r="E161" s="342"/>
      <c r="F161" s="342"/>
      <c r="G161" s="342"/>
      <c r="H161" s="342"/>
      <c r="I161" s="342"/>
      <c r="J161" s="342"/>
      <c r="K161" s="363"/>
    </row>
    <row r="162" s="1" customFormat="1" ht="18.75" customHeight="1">
      <c r="B162" s="344"/>
      <c r="C162" s="354"/>
      <c r="D162" s="354"/>
      <c r="E162" s="354"/>
      <c r="F162" s="364"/>
      <c r="G162" s="354"/>
      <c r="H162" s="354"/>
      <c r="I162" s="354"/>
      <c r="J162" s="354"/>
      <c r="K162" s="344"/>
    </row>
    <row r="163" s="1" customFormat="1" ht="18.75" customHeight="1">
      <c r="B163" s="316"/>
      <c r="C163" s="316"/>
      <c r="D163" s="316"/>
      <c r="E163" s="316"/>
      <c r="F163" s="316"/>
      <c r="G163" s="316"/>
      <c r="H163" s="316"/>
      <c r="I163" s="316"/>
      <c r="J163" s="316"/>
      <c r="K163" s="316"/>
    </row>
    <row r="164" s="1" customFormat="1" ht="7.5" customHeight="1">
      <c r="B164" s="295"/>
      <c r="C164" s="296"/>
      <c r="D164" s="296"/>
      <c r="E164" s="296"/>
      <c r="F164" s="296"/>
      <c r="G164" s="296"/>
      <c r="H164" s="296"/>
      <c r="I164" s="296"/>
      <c r="J164" s="296"/>
      <c r="K164" s="297"/>
    </row>
    <row r="165" s="1" customFormat="1" ht="45" customHeight="1">
      <c r="B165" s="298"/>
      <c r="C165" s="299" t="s">
        <v>964</v>
      </c>
      <c r="D165" s="299"/>
      <c r="E165" s="299"/>
      <c r="F165" s="299"/>
      <c r="G165" s="299"/>
      <c r="H165" s="299"/>
      <c r="I165" s="299"/>
      <c r="J165" s="299"/>
      <c r="K165" s="300"/>
    </row>
    <row r="166" s="1" customFormat="1" ht="17.25" customHeight="1">
      <c r="B166" s="298"/>
      <c r="C166" s="323" t="s">
        <v>892</v>
      </c>
      <c r="D166" s="323"/>
      <c r="E166" s="323"/>
      <c r="F166" s="323" t="s">
        <v>893</v>
      </c>
      <c r="G166" s="365"/>
      <c r="H166" s="366" t="s">
        <v>58</v>
      </c>
      <c r="I166" s="366" t="s">
        <v>61</v>
      </c>
      <c r="J166" s="323" t="s">
        <v>894</v>
      </c>
      <c r="K166" s="300"/>
    </row>
    <row r="167" s="1" customFormat="1" ht="17.25" customHeight="1">
      <c r="B167" s="301"/>
      <c r="C167" s="325" t="s">
        <v>895</v>
      </c>
      <c r="D167" s="325"/>
      <c r="E167" s="325"/>
      <c r="F167" s="326" t="s">
        <v>896</v>
      </c>
      <c r="G167" s="367"/>
      <c r="H167" s="368"/>
      <c r="I167" s="368"/>
      <c r="J167" s="325" t="s">
        <v>897</v>
      </c>
      <c r="K167" s="303"/>
    </row>
    <row r="168" s="1" customFormat="1" ht="5.25" customHeight="1">
      <c r="B168" s="333"/>
      <c r="C168" s="328"/>
      <c r="D168" s="328"/>
      <c r="E168" s="328"/>
      <c r="F168" s="328"/>
      <c r="G168" s="329"/>
      <c r="H168" s="328"/>
      <c r="I168" s="328"/>
      <c r="J168" s="328"/>
      <c r="K168" s="356"/>
    </row>
    <row r="169" s="1" customFormat="1" ht="15" customHeight="1">
      <c r="B169" s="333"/>
      <c r="C169" s="308" t="s">
        <v>901</v>
      </c>
      <c r="D169" s="308"/>
      <c r="E169" s="308"/>
      <c r="F169" s="331" t="s">
        <v>898</v>
      </c>
      <c r="G169" s="308"/>
      <c r="H169" s="308" t="s">
        <v>938</v>
      </c>
      <c r="I169" s="308" t="s">
        <v>900</v>
      </c>
      <c r="J169" s="308">
        <v>120</v>
      </c>
      <c r="K169" s="356"/>
    </row>
    <row r="170" s="1" customFormat="1" ht="15" customHeight="1">
      <c r="B170" s="333"/>
      <c r="C170" s="308" t="s">
        <v>947</v>
      </c>
      <c r="D170" s="308"/>
      <c r="E170" s="308"/>
      <c r="F170" s="331" t="s">
        <v>898</v>
      </c>
      <c r="G170" s="308"/>
      <c r="H170" s="308" t="s">
        <v>948</v>
      </c>
      <c r="I170" s="308" t="s">
        <v>900</v>
      </c>
      <c r="J170" s="308" t="s">
        <v>949</v>
      </c>
      <c r="K170" s="356"/>
    </row>
    <row r="171" s="1" customFormat="1" ht="15" customHeight="1">
      <c r="B171" s="333"/>
      <c r="C171" s="308" t="s">
        <v>89</v>
      </c>
      <c r="D171" s="308"/>
      <c r="E171" s="308"/>
      <c r="F171" s="331" t="s">
        <v>898</v>
      </c>
      <c r="G171" s="308"/>
      <c r="H171" s="308" t="s">
        <v>965</v>
      </c>
      <c r="I171" s="308" t="s">
        <v>900</v>
      </c>
      <c r="J171" s="308" t="s">
        <v>949</v>
      </c>
      <c r="K171" s="356"/>
    </row>
    <row r="172" s="1" customFormat="1" ht="15" customHeight="1">
      <c r="B172" s="333"/>
      <c r="C172" s="308" t="s">
        <v>903</v>
      </c>
      <c r="D172" s="308"/>
      <c r="E172" s="308"/>
      <c r="F172" s="331" t="s">
        <v>904</v>
      </c>
      <c r="G172" s="308"/>
      <c r="H172" s="308" t="s">
        <v>965</v>
      </c>
      <c r="I172" s="308" t="s">
        <v>900</v>
      </c>
      <c r="J172" s="308">
        <v>50</v>
      </c>
      <c r="K172" s="356"/>
    </row>
    <row r="173" s="1" customFormat="1" ht="15" customHeight="1">
      <c r="B173" s="333"/>
      <c r="C173" s="308" t="s">
        <v>906</v>
      </c>
      <c r="D173" s="308"/>
      <c r="E173" s="308"/>
      <c r="F173" s="331" t="s">
        <v>898</v>
      </c>
      <c r="G173" s="308"/>
      <c r="H173" s="308" t="s">
        <v>965</v>
      </c>
      <c r="I173" s="308" t="s">
        <v>908</v>
      </c>
      <c r="J173" s="308"/>
      <c r="K173" s="356"/>
    </row>
    <row r="174" s="1" customFormat="1" ht="15" customHeight="1">
      <c r="B174" s="333"/>
      <c r="C174" s="308" t="s">
        <v>917</v>
      </c>
      <c r="D174" s="308"/>
      <c r="E174" s="308"/>
      <c r="F174" s="331" t="s">
        <v>904</v>
      </c>
      <c r="G174" s="308"/>
      <c r="H174" s="308" t="s">
        <v>965</v>
      </c>
      <c r="I174" s="308" t="s">
        <v>900</v>
      </c>
      <c r="J174" s="308">
        <v>50</v>
      </c>
      <c r="K174" s="356"/>
    </row>
    <row r="175" s="1" customFormat="1" ht="15" customHeight="1">
      <c r="B175" s="333"/>
      <c r="C175" s="308" t="s">
        <v>925</v>
      </c>
      <c r="D175" s="308"/>
      <c r="E175" s="308"/>
      <c r="F175" s="331" t="s">
        <v>904</v>
      </c>
      <c r="G175" s="308"/>
      <c r="H175" s="308" t="s">
        <v>965</v>
      </c>
      <c r="I175" s="308" t="s">
        <v>900</v>
      </c>
      <c r="J175" s="308">
        <v>50</v>
      </c>
      <c r="K175" s="356"/>
    </row>
    <row r="176" s="1" customFormat="1" ht="15" customHeight="1">
      <c r="B176" s="333"/>
      <c r="C176" s="308" t="s">
        <v>923</v>
      </c>
      <c r="D176" s="308"/>
      <c r="E176" s="308"/>
      <c r="F176" s="331" t="s">
        <v>904</v>
      </c>
      <c r="G176" s="308"/>
      <c r="H176" s="308" t="s">
        <v>965</v>
      </c>
      <c r="I176" s="308" t="s">
        <v>900</v>
      </c>
      <c r="J176" s="308">
        <v>50</v>
      </c>
      <c r="K176" s="356"/>
    </row>
    <row r="177" s="1" customFormat="1" ht="15" customHeight="1">
      <c r="B177" s="333"/>
      <c r="C177" s="308" t="s">
        <v>125</v>
      </c>
      <c r="D177" s="308"/>
      <c r="E177" s="308"/>
      <c r="F177" s="331" t="s">
        <v>898</v>
      </c>
      <c r="G177" s="308"/>
      <c r="H177" s="308" t="s">
        <v>966</v>
      </c>
      <c r="I177" s="308" t="s">
        <v>967</v>
      </c>
      <c r="J177" s="308"/>
      <c r="K177" s="356"/>
    </row>
    <row r="178" s="1" customFormat="1" ht="15" customHeight="1">
      <c r="B178" s="333"/>
      <c r="C178" s="308" t="s">
        <v>61</v>
      </c>
      <c r="D178" s="308"/>
      <c r="E178" s="308"/>
      <c r="F178" s="331" t="s">
        <v>898</v>
      </c>
      <c r="G178" s="308"/>
      <c r="H178" s="308" t="s">
        <v>968</v>
      </c>
      <c r="I178" s="308" t="s">
        <v>969</v>
      </c>
      <c r="J178" s="308">
        <v>1</v>
      </c>
      <c r="K178" s="356"/>
    </row>
    <row r="179" s="1" customFormat="1" ht="15" customHeight="1">
      <c r="B179" s="333"/>
      <c r="C179" s="308" t="s">
        <v>57</v>
      </c>
      <c r="D179" s="308"/>
      <c r="E179" s="308"/>
      <c r="F179" s="331" t="s">
        <v>898</v>
      </c>
      <c r="G179" s="308"/>
      <c r="H179" s="308" t="s">
        <v>970</v>
      </c>
      <c r="I179" s="308" t="s">
        <v>900</v>
      </c>
      <c r="J179" s="308">
        <v>20</v>
      </c>
      <c r="K179" s="356"/>
    </row>
    <row r="180" s="1" customFormat="1" ht="15" customHeight="1">
      <c r="B180" s="333"/>
      <c r="C180" s="308" t="s">
        <v>58</v>
      </c>
      <c r="D180" s="308"/>
      <c r="E180" s="308"/>
      <c r="F180" s="331" t="s">
        <v>898</v>
      </c>
      <c r="G180" s="308"/>
      <c r="H180" s="308" t="s">
        <v>971</v>
      </c>
      <c r="I180" s="308" t="s">
        <v>900</v>
      </c>
      <c r="J180" s="308">
        <v>255</v>
      </c>
      <c r="K180" s="356"/>
    </row>
    <row r="181" s="1" customFormat="1" ht="15" customHeight="1">
      <c r="B181" s="333"/>
      <c r="C181" s="308" t="s">
        <v>126</v>
      </c>
      <c r="D181" s="308"/>
      <c r="E181" s="308"/>
      <c r="F181" s="331" t="s">
        <v>898</v>
      </c>
      <c r="G181" s="308"/>
      <c r="H181" s="308" t="s">
        <v>862</v>
      </c>
      <c r="I181" s="308" t="s">
        <v>900</v>
      </c>
      <c r="J181" s="308">
        <v>10</v>
      </c>
      <c r="K181" s="356"/>
    </row>
    <row r="182" s="1" customFormat="1" ht="15" customHeight="1">
      <c r="B182" s="333"/>
      <c r="C182" s="308" t="s">
        <v>127</v>
      </c>
      <c r="D182" s="308"/>
      <c r="E182" s="308"/>
      <c r="F182" s="331" t="s">
        <v>898</v>
      </c>
      <c r="G182" s="308"/>
      <c r="H182" s="308" t="s">
        <v>972</v>
      </c>
      <c r="I182" s="308" t="s">
        <v>933</v>
      </c>
      <c r="J182" s="308"/>
      <c r="K182" s="356"/>
    </row>
    <row r="183" s="1" customFormat="1" ht="15" customHeight="1">
      <c r="B183" s="333"/>
      <c r="C183" s="308" t="s">
        <v>973</v>
      </c>
      <c r="D183" s="308"/>
      <c r="E183" s="308"/>
      <c r="F183" s="331" t="s">
        <v>898</v>
      </c>
      <c r="G183" s="308"/>
      <c r="H183" s="308" t="s">
        <v>974</v>
      </c>
      <c r="I183" s="308" t="s">
        <v>933</v>
      </c>
      <c r="J183" s="308"/>
      <c r="K183" s="356"/>
    </row>
    <row r="184" s="1" customFormat="1" ht="15" customHeight="1">
      <c r="B184" s="333"/>
      <c r="C184" s="308" t="s">
        <v>962</v>
      </c>
      <c r="D184" s="308"/>
      <c r="E184" s="308"/>
      <c r="F184" s="331" t="s">
        <v>898</v>
      </c>
      <c r="G184" s="308"/>
      <c r="H184" s="308" t="s">
        <v>975</v>
      </c>
      <c r="I184" s="308" t="s">
        <v>933</v>
      </c>
      <c r="J184" s="308"/>
      <c r="K184" s="356"/>
    </row>
    <row r="185" s="1" customFormat="1" ht="15" customHeight="1">
      <c r="B185" s="333"/>
      <c r="C185" s="308" t="s">
        <v>129</v>
      </c>
      <c r="D185" s="308"/>
      <c r="E185" s="308"/>
      <c r="F185" s="331" t="s">
        <v>904</v>
      </c>
      <c r="G185" s="308"/>
      <c r="H185" s="308" t="s">
        <v>976</v>
      </c>
      <c r="I185" s="308" t="s">
        <v>900</v>
      </c>
      <c r="J185" s="308">
        <v>50</v>
      </c>
      <c r="K185" s="356"/>
    </row>
    <row r="186" s="1" customFormat="1" ht="15" customHeight="1">
      <c r="B186" s="333"/>
      <c r="C186" s="308" t="s">
        <v>977</v>
      </c>
      <c r="D186" s="308"/>
      <c r="E186" s="308"/>
      <c r="F186" s="331" t="s">
        <v>904</v>
      </c>
      <c r="G186" s="308"/>
      <c r="H186" s="308" t="s">
        <v>978</v>
      </c>
      <c r="I186" s="308" t="s">
        <v>979</v>
      </c>
      <c r="J186" s="308"/>
      <c r="K186" s="356"/>
    </row>
    <row r="187" s="1" customFormat="1" ht="15" customHeight="1">
      <c r="B187" s="333"/>
      <c r="C187" s="308" t="s">
        <v>980</v>
      </c>
      <c r="D187" s="308"/>
      <c r="E187" s="308"/>
      <c r="F187" s="331" t="s">
        <v>904</v>
      </c>
      <c r="G187" s="308"/>
      <c r="H187" s="308" t="s">
        <v>981</v>
      </c>
      <c r="I187" s="308" t="s">
        <v>979</v>
      </c>
      <c r="J187" s="308"/>
      <c r="K187" s="356"/>
    </row>
    <row r="188" s="1" customFormat="1" ht="15" customHeight="1">
      <c r="B188" s="333"/>
      <c r="C188" s="308" t="s">
        <v>982</v>
      </c>
      <c r="D188" s="308"/>
      <c r="E188" s="308"/>
      <c r="F188" s="331" t="s">
        <v>904</v>
      </c>
      <c r="G188" s="308"/>
      <c r="H188" s="308" t="s">
        <v>983</v>
      </c>
      <c r="I188" s="308" t="s">
        <v>979</v>
      </c>
      <c r="J188" s="308"/>
      <c r="K188" s="356"/>
    </row>
    <row r="189" s="1" customFormat="1" ht="15" customHeight="1">
      <c r="B189" s="333"/>
      <c r="C189" s="369" t="s">
        <v>984</v>
      </c>
      <c r="D189" s="308"/>
      <c r="E189" s="308"/>
      <c r="F189" s="331" t="s">
        <v>904</v>
      </c>
      <c r="G189" s="308"/>
      <c r="H189" s="308" t="s">
        <v>985</v>
      </c>
      <c r="I189" s="308" t="s">
        <v>986</v>
      </c>
      <c r="J189" s="370" t="s">
        <v>987</v>
      </c>
      <c r="K189" s="356"/>
    </row>
    <row r="190" s="1" customFormat="1" ht="15" customHeight="1">
      <c r="B190" s="333"/>
      <c r="C190" s="369" t="s">
        <v>46</v>
      </c>
      <c r="D190" s="308"/>
      <c r="E190" s="308"/>
      <c r="F190" s="331" t="s">
        <v>898</v>
      </c>
      <c r="G190" s="308"/>
      <c r="H190" s="305" t="s">
        <v>988</v>
      </c>
      <c r="I190" s="308" t="s">
        <v>989</v>
      </c>
      <c r="J190" s="308"/>
      <c r="K190" s="356"/>
    </row>
    <row r="191" s="1" customFormat="1" ht="15" customHeight="1">
      <c r="B191" s="333"/>
      <c r="C191" s="369" t="s">
        <v>990</v>
      </c>
      <c r="D191" s="308"/>
      <c r="E191" s="308"/>
      <c r="F191" s="331" t="s">
        <v>898</v>
      </c>
      <c r="G191" s="308"/>
      <c r="H191" s="308" t="s">
        <v>991</v>
      </c>
      <c r="I191" s="308" t="s">
        <v>933</v>
      </c>
      <c r="J191" s="308"/>
      <c r="K191" s="356"/>
    </row>
    <row r="192" s="1" customFormat="1" ht="15" customHeight="1">
      <c r="B192" s="333"/>
      <c r="C192" s="369" t="s">
        <v>992</v>
      </c>
      <c r="D192" s="308"/>
      <c r="E192" s="308"/>
      <c r="F192" s="331" t="s">
        <v>898</v>
      </c>
      <c r="G192" s="308"/>
      <c r="H192" s="308" t="s">
        <v>993</v>
      </c>
      <c r="I192" s="308" t="s">
        <v>933</v>
      </c>
      <c r="J192" s="308"/>
      <c r="K192" s="356"/>
    </row>
    <row r="193" s="1" customFormat="1" ht="15" customHeight="1">
      <c r="B193" s="333"/>
      <c r="C193" s="369" t="s">
        <v>994</v>
      </c>
      <c r="D193" s="308"/>
      <c r="E193" s="308"/>
      <c r="F193" s="331" t="s">
        <v>904</v>
      </c>
      <c r="G193" s="308"/>
      <c r="H193" s="308" t="s">
        <v>995</v>
      </c>
      <c r="I193" s="308" t="s">
        <v>933</v>
      </c>
      <c r="J193" s="308"/>
      <c r="K193" s="356"/>
    </row>
    <row r="194" s="1" customFormat="1" ht="15" customHeight="1">
      <c r="B194" s="362"/>
      <c r="C194" s="371"/>
      <c r="D194" s="342"/>
      <c r="E194" s="342"/>
      <c r="F194" s="342"/>
      <c r="G194" s="342"/>
      <c r="H194" s="342"/>
      <c r="I194" s="342"/>
      <c r="J194" s="342"/>
      <c r="K194" s="363"/>
    </row>
    <row r="195" s="1" customFormat="1" ht="18.75" customHeight="1">
      <c r="B195" s="344"/>
      <c r="C195" s="354"/>
      <c r="D195" s="354"/>
      <c r="E195" s="354"/>
      <c r="F195" s="364"/>
      <c r="G195" s="354"/>
      <c r="H195" s="354"/>
      <c r="I195" s="354"/>
      <c r="J195" s="354"/>
      <c r="K195" s="344"/>
    </row>
    <row r="196" s="1" customFormat="1" ht="18.75" customHeight="1">
      <c r="B196" s="344"/>
      <c r="C196" s="354"/>
      <c r="D196" s="354"/>
      <c r="E196" s="354"/>
      <c r="F196" s="364"/>
      <c r="G196" s="354"/>
      <c r="H196" s="354"/>
      <c r="I196" s="354"/>
      <c r="J196" s="354"/>
      <c r="K196" s="344"/>
    </row>
    <row r="197" s="1" customFormat="1" ht="18.75" customHeight="1">
      <c r="B197" s="316"/>
      <c r="C197" s="316"/>
      <c r="D197" s="316"/>
      <c r="E197" s="316"/>
      <c r="F197" s="316"/>
      <c r="G197" s="316"/>
      <c r="H197" s="316"/>
      <c r="I197" s="316"/>
      <c r="J197" s="316"/>
      <c r="K197" s="316"/>
    </row>
    <row r="198" s="1" customFormat="1" ht="13.5">
      <c r="B198" s="295"/>
      <c r="C198" s="296"/>
      <c r="D198" s="296"/>
      <c r="E198" s="296"/>
      <c r="F198" s="296"/>
      <c r="G198" s="296"/>
      <c r="H198" s="296"/>
      <c r="I198" s="296"/>
      <c r="J198" s="296"/>
      <c r="K198" s="297"/>
    </row>
    <row r="199" s="1" customFormat="1" ht="21">
      <c r="B199" s="298"/>
      <c r="C199" s="299" t="s">
        <v>996</v>
      </c>
      <c r="D199" s="299"/>
      <c r="E199" s="299"/>
      <c r="F199" s="299"/>
      <c r="G199" s="299"/>
      <c r="H199" s="299"/>
      <c r="I199" s="299"/>
      <c r="J199" s="299"/>
      <c r="K199" s="300"/>
    </row>
    <row r="200" s="1" customFormat="1" ht="25.5" customHeight="1">
      <c r="B200" s="298"/>
      <c r="C200" s="372" t="s">
        <v>997</v>
      </c>
      <c r="D200" s="372"/>
      <c r="E200" s="372"/>
      <c r="F200" s="372" t="s">
        <v>998</v>
      </c>
      <c r="G200" s="373"/>
      <c r="H200" s="372" t="s">
        <v>999</v>
      </c>
      <c r="I200" s="372"/>
      <c r="J200" s="372"/>
      <c r="K200" s="300"/>
    </row>
    <row r="201" s="1" customFormat="1" ht="5.25" customHeight="1">
      <c r="B201" s="333"/>
      <c r="C201" s="328"/>
      <c r="D201" s="328"/>
      <c r="E201" s="328"/>
      <c r="F201" s="328"/>
      <c r="G201" s="354"/>
      <c r="H201" s="328"/>
      <c r="I201" s="328"/>
      <c r="J201" s="328"/>
      <c r="K201" s="356"/>
    </row>
    <row r="202" s="1" customFormat="1" ht="15" customHeight="1">
      <c r="B202" s="333"/>
      <c r="C202" s="308" t="s">
        <v>989</v>
      </c>
      <c r="D202" s="308"/>
      <c r="E202" s="308"/>
      <c r="F202" s="331" t="s">
        <v>47</v>
      </c>
      <c r="G202" s="308"/>
      <c r="H202" s="308" t="s">
        <v>1000</v>
      </c>
      <c r="I202" s="308"/>
      <c r="J202" s="308"/>
      <c r="K202" s="356"/>
    </row>
    <row r="203" s="1" customFormat="1" ht="15" customHeight="1">
      <c r="B203" s="333"/>
      <c r="C203" s="308"/>
      <c r="D203" s="308"/>
      <c r="E203" s="308"/>
      <c r="F203" s="331" t="s">
        <v>48</v>
      </c>
      <c r="G203" s="308"/>
      <c r="H203" s="308" t="s">
        <v>1001</v>
      </c>
      <c r="I203" s="308"/>
      <c r="J203" s="308"/>
      <c r="K203" s="356"/>
    </row>
    <row r="204" s="1" customFormat="1" ht="15" customHeight="1">
      <c r="B204" s="333"/>
      <c r="C204" s="308"/>
      <c r="D204" s="308"/>
      <c r="E204" s="308"/>
      <c r="F204" s="331" t="s">
        <v>51</v>
      </c>
      <c r="G204" s="308"/>
      <c r="H204" s="308" t="s">
        <v>1002</v>
      </c>
      <c r="I204" s="308"/>
      <c r="J204" s="308"/>
      <c r="K204" s="356"/>
    </row>
    <row r="205" s="1" customFormat="1" ht="15" customHeight="1">
      <c r="B205" s="333"/>
      <c r="C205" s="308"/>
      <c r="D205" s="308"/>
      <c r="E205" s="308"/>
      <c r="F205" s="331" t="s">
        <v>49</v>
      </c>
      <c r="G205" s="308"/>
      <c r="H205" s="308" t="s">
        <v>1003</v>
      </c>
      <c r="I205" s="308"/>
      <c r="J205" s="308"/>
      <c r="K205" s="356"/>
    </row>
    <row r="206" s="1" customFormat="1" ht="15" customHeight="1">
      <c r="B206" s="333"/>
      <c r="C206" s="308"/>
      <c r="D206" s="308"/>
      <c r="E206" s="308"/>
      <c r="F206" s="331" t="s">
        <v>50</v>
      </c>
      <c r="G206" s="308"/>
      <c r="H206" s="308" t="s">
        <v>1004</v>
      </c>
      <c r="I206" s="308"/>
      <c r="J206" s="308"/>
      <c r="K206" s="356"/>
    </row>
    <row r="207" s="1" customFormat="1" ht="15" customHeight="1">
      <c r="B207" s="333"/>
      <c r="C207" s="308"/>
      <c r="D207" s="308"/>
      <c r="E207" s="308"/>
      <c r="F207" s="331"/>
      <c r="G207" s="308"/>
      <c r="H207" s="308"/>
      <c r="I207" s="308"/>
      <c r="J207" s="308"/>
      <c r="K207" s="356"/>
    </row>
    <row r="208" s="1" customFormat="1" ht="15" customHeight="1">
      <c r="B208" s="333"/>
      <c r="C208" s="308" t="s">
        <v>945</v>
      </c>
      <c r="D208" s="308"/>
      <c r="E208" s="308"/>
      <c r="F208" s="331" t="s">
        <v>105</v>
      </c>
      <c r="G208" s="308"/>
      <c r="H208" s="308" t="s">
        <v>1005</v>
      </c>
      <c r="I208" s="308"/>
      <c r="J208" s="308"/>
      <c r="K208" s="356"/>
    </row>
    <row r="209" s="1" customFormat="1" ht="15" customHeight="1">
      <c r="B209" s="333"/>
      <c r="C209" s="308"/>
      <c r="D209" s="308"/>
      <c r="E209" s="308"/>
      <c r="F209" s="331" t="s">
        <v>82</v>
      </c>
      <c r="G209" s="308"/>
      <c r="H209" s="308" t="s">
        <v>844</v>
      </c>
      <c r="I209" s="308"/>
      <c r="J209" s="308"/>
      <c r="K209" s="356"/>
    </row>
    <row r="210" s="1" customFormat="1" ht="15" customHeight="1">
      <c r="B210" s="333"/>
      <c r="C210" s="308"/>
      <c r="D210" s="308"/>
      <c r="E210" s="308"/>
      <c r="F210" s="331" t="s">
        <v>842</v>
      </c>
      <c r="G210" s="308"/>
      <c r="H210" s="308" t="s">
        <v>1006</v>
      </c>
      <c r="I210" s="308"/>
      <c r="J210" s="308"/>
      <c r="K210" s="356"/>
    </row>
    <row r="211" s="1" customFormat="1" ht="15" customHeight="1">
      <c r="B211" s="374"/>
      <c r="C211" s="308"/>
      <c r="D211" s="308"/>
      <c r="E211" s="308"/>
      <c r="F211" s="331" t="s">
        <v>110</v>
      </c>
      <c r="G211" s="369"/>
      <c r="H211" s="360" t="s">
        <v>111</v>
      </c>
      <c r="I211" s="360"/>
      <c r="J211" s="360"/>
      <c r="K211" s="375"/>
    </row>
    <row r="212" s="1" customFormat="1" ht="15" customHeight="1">
      <c r="B212" s="374"/>
      <c r="C212" s="308"/>
      <c r="D212" s="308"/>
      <c r="E212" s="308"/>
      <c r="F212" s="331" t="s">
        <v>845</v>
      </c>
      <c r="G212" s="369"/>
      <c r="H212" s="360" t="s">
        <v>819</v>
      </c>
      <c r="I212" s="360"/>
      <c r="J212" s="360"/>
      <c r="K212" s="375"/>
    </row>
    <row r="213" s="1" customFormat="1" ht="15" customHeight="1">
      <c r="B213" s="374"/>
      <c r="C213" s="308"/>
      <c r="D213" s="308"/>
      <c r="E213" s="308"/>
      <c r="F213" s="331"/>
      <c r="G213" s="369"/>
      <c r="H213" s="360"/>
      <c r="I213" s="360"/>
      <c r="J213" s="360"/>
      <c r="K213" s="375"/>
    </row>
    <row r="214" s="1" customFormat="1" ht="15" customHeight="1">
      <c r="B214" s="374"/>
      <c r="C214" s="308" t="s">
        <v>969</v>
      </c>
      <c r="D214" s="308"/>
      <c r="E214" s="308"/>
      <c r="F214" s="331">
        <v>1</v>
      </c>
      <c r="G214" s="369"/>
      <c r="H214" s="360" t="s">
        <v>1007</v>
      </c>
      <c r="I214" s="360"/>
      <c r="J214" s="360"/>
      <c r="K214" s="375"/>
    </row>
    <row r="215" s="1" customFormat="1" ht="15" customHeight="1">
      <c r="B215" s="374"/>
      <c r="C215" s="308"/>
      <c r="D215" s="308"/>
      <c r="E215" s="308"/>
      <c r="F215" s="331">
        <v>2</v>
      </c>
      <c r="G215" s="369"/>
      <c r="H215" s="360" t="s">
        <v>1008</v>
      </c>
      <c r="I215" s="360"/>
      <c r="J215" s="360"/>
      <c r="K215" s="375"/>
    </row>
    <row r="216" s="1" customFormat="1" ht="15" customHeight="1">
      <c r="B216" s="374"/>
      <c r="C216" s="308"/>
      <c r="D216" s="308"/>
      <c r="E216" s="308"/>
      <c r="F216" s="331">
        <v>3</v>
      </c>
      <c r="G216" s="369"/>
      <c r="H216" s="360" t="s">
        <v>1009</v>
      </c>
      <c r="I216" s="360"/>
      <c r="J216" s="360"/>
      <c r="K216" s="375"/>
    </row>
    <row r="217" s="1" customFormat="1" ht="15" customHeight="1">
      <c r="B217" s="374"/>
      <c r="C217" s="308"/>
      <c r="D217" s="308"/>
      <c r="E217" s="308"/>
      <c r="F217" s="331">
        <v>4</v>
      </c>
      <c r="G217" s="369"/>
      <c r="H217" s="360" t="s">
        <v>1010</v>
      </c>
      <c r="I217" s="360"/>
      <c r="J217" s="360"/>
      <c r="K217" s="375"/>
    </row>
    <row r="218" s="1" customFormat="1" ht="12.75" customHeight="1">
      <c r="B218" s="376"/>
      <c r="C218" s="377"/>
      <c r="D218" s="377"/>
      <c r="E218" s="377"/>
      <c r="F218" s="377"/>
      <c r="G218" s="377"/>
      <c r="H218" s="377"/>
      <c r="I218" s="377"/>
      <c r="J218" s="377"/>
      <c r="K218" s="37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39"/>
      <c r="C3" s="140"/>
      <c r="D3" s="140"/>
      <c r="E3" s="140"/>
      <c r="F3" s="140"/>
      <c r="G3" s="140"/>
      <c r="H3" s="140"/>
      <c r="I3" s="140"/>
      <c r="J3" s="140"/>
      <c r="K3" s="140"/>
      <c r="L3" s="21"/>
      <c r="AT3" s="18" t="s">
        <v>85</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MVE Trnávka - rekonstrukce technologie</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117</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15. 6. 2021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30</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31</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33</v>
      </c>
      <c r="E22" s="39"/>
      <c r="F22" s="39"/>
      <c r="G22" s="39"/>
      <c r="H22" s="39"/>
      <c r="I22" s="143" t="s">
        <v>26</v>
      </c>
      <c r="J22" s="134" t="s">
        <v>34</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35</v>
      </c>
      <c r="F23" s="39"/>
      <c r="G23" s="39"/>
      <c r="H23" s="39"/>
      <c r="I23" s="143" t="s">
        <v>29</v>
      </c>
      <c r="J23" s="134" t="s">
        <v>36</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38</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29</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40</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42</v>
      </c>
      <c r="E32" s="39"/>
      <c r="F32" s="39"/>
      <c r="G32" s="39"/>
      <c r="H32" s="39"/>
      <c r="I32" s="39"/>
      <c r="J32" s="154">
        <f>ROUND(J87,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44</v>
      </c>
      <c r="G34" s="39"/>
      <c r="H34" s="39"/>
      <c r="I34" s="155" t="s">
        <v>43</v>
      </c>
      <c r="J34" s="155" t="s">
        <v>45</v>
      </c>
      <c r="K34" s="39"/>
      <c r="L34" s="145"/>
      <c r="S34" s="39"/>
      <c r="T34" s="39"/>
      <c r="U34" s="39"/>
      <c r="V34" s="39"/>
      <c r="W34" s="39"/>
      <c r="X34" s="39"/>
      <c r="Y34" s="39"/>
      <c r="Z34" s="39"/>
      <c r="AA34" s="39"/>
      <c r="AB34" s="39"/>
      <c r="AC34" s="39"/>
      <c r="AD34" s="39"/>
      <c r="AE34" s="39"/>
    </row>
    <row r="35" s="2" customFormat="1" ht="14.4" customHeight="1">
      <c r="A35" s="39"/>
      <c r="B35" s="45"/>
      <c r="C35" s="39"/>
      <c r="D35" s="156" t="s">
        <v>46</v>
      </c>
      <c r="E35" s="143" t="s">
        <v>47</v>
      </c>
      <c r="F35" s="157">
        <f>ROUND((SUM(BE87:BE167)),  2)</f>
        <v>0</v>
      </c>
      <c r="G35" s="39"/>
      <c r="H35" s="39"/>
      <c r="I35" s="158">
        <v>0.20999999999999999</v>
      </c>
      <c r="J35" s="157">
        <f>ROUND(((SUM(BE87:BE167))*I35),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48</v>
      </c>
      <c r="F36" s="157">
        <f>ROUND((SUM(BF87:BF167)),  2)</f>
        <v>0</v>
      </c>
      <c r="G36" s="39"/>
      <c r="H36" s="39"/>
      <c r="I36" s="158">
        <v>0.14999999999999999</v>
      </c>
      <c r="J36" s="157">
        <f>ROUND(((SUM(BF87:BF167))*I36),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49</v>
      </c>
      <c r="F37" s="157">
        <f>ROUND((SUM(BG87:BG167)),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50</v>
      </c>
      <c r="F38" s="157">
        <f>ROUND((SUM(BH87:BH167)),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51</v>
      </c>
      <c r="F39" s="157">
        <f>ROUND((SUM(BI87:BI167)),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52</v>
      </c>
      <c r="E41" s="161"/>
      <c r="F41" s="161"/>
      <c r="G41" s="162" t="s">
        <v>53</v>
      </c>
      <c r="H41" s="163" t="s">
        <v>54</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MVE Trnávka - rekonstrukce technologie</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DPS 01.1 - Soustrojí TG1</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Želiv [796271]</v>
      </c>
      <c r="G56" s="41"/>
      <c r="H56" s="41"/>
      <c r="I56" s="33" t="s">
        <v>23</v>
      </c>
      <c r="J56" s="73" t="str">
        <f>IF(J14="","",J14)</f>
        <v>15. 6. 2021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Povodí Vltavy, státní podnik</v>
      </c>
      <c r="G58" s="41"/>
      <c r="H58" s="41"/>
      <c r="I58" s="33" t="s">
        <v>33</v>
      </c>
      <c r="J58" s="37" t="str">
        <f>E23</f>
        <v>AQUATIS a. s.</v>
      </c>
      <c r="K58" s="41"/>
      <c r="L58" s="145"/>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38</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74</v>
      </c>
      <c r="D63" s="41"/>
      <c r="E63" s="41"/>
      <c r="F63" s="41"/>
      <c r="G63" s="41"/>
      <c r="H63" s="41"/>
      <c r="I63" s="41"/>
      <c r="J63" s="103">
        <f>J87</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122</v>
      </c>
      <c r="E64" s="178"/>
      <c r="F64" s="178"/>
      <c r="G64" s="178"/>
      <c r="H64" s="178"/>
      <c r="I64" s="178"/>
      <c r="J64" s="179">
        <f>J88</f>
        <v>0</v>
      </c>
      <c r="K64" s="176"/>
      <c r="L64" s="180"/>
      <c r="S64" s="9"/>
      <c r="T64" s="9"/>
      <c r="U64" s="9"/>
      <c r="V64" s="9"/>
      <c r="W64" s="9"/>
      <c r="X64" s="9"/>
      <c r="Y64" s="9"/>
      <c r="Z64" s="9"/>
      <c r="AA64" s="9"/>
      <c r="AB64" s="9"/>
      <c r="AC64" s="9"/>
      <c r="AD64" s="9"/>
      <c r="AE64" s="9"/>
    </row>
    <row r="65" s="9" customFormat="1" ht="24.96" customHeight="1">
      <c r="A65" s="9"/>
      <c r="B65" s="175"/>
      <c r="C65" s="176"/>
      <c r="D65" s="177" t="s">
        <v>123</v>
      </c>
      <c r="E65" s="178"/>
      <c r="F65" s="178"/>
      <c r="G65" s="178"/>
      <c r="H65" s="178"/>
      <c r="I65" s="178"/>
      <c r="J65" s="179">
        <f>J146</f>
        <v>0</v>
      </c>
      <c r="K65" s="176"/>
      <c r="L65" s="180"/>
      <c r="S65" s="9"/>
      <c r="T65" s="9"/>
      <c r="U65" s="9"/>
      <c r="V65" s="9"/>
      <c r="W65" s="9"/>
      <c r="X65" s="9"/>
      <c r="Y65" s="9"/>
      <c r="Z65" s="9"/>
      <c r="AA65" s="9"/>
      <c r="AB65" s="9"/>
      <c r="AC65" s="9"/>
      <c r="AD65" s="9"/>
      <c r="AE65" s="9"/>
    </row>
    <row r="66" s="2" customFormat="1" ht="21.84" customHeight="1">
      <c r="A66" s="39"/>
      <c r="B66" s="40"/>
      <c r="C66" s="41"/>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4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45"/>
      <c r="S71" s="39"/>
      <c r="T71" s="39"/>
      <c r="U71" s="39"/>
      <c r="V71" s="39"/>
      <c r="W71" s="39"/>
      <c r="X71" s="39"/>
      <c r="Y71" s="39"/>
      <c r="Z71" s="39"/>
      <c r="AA71" s="39"/>
      <c r="AB71" s="39"/>
      <c r="AC71" s="39"/>
      <c r="AD71" s="39"/>
      <c r="AE71" s="39"/>
    </row>
    <row r="72" s="2" customFormat="1" ht="24.96" customHeight="1">
      <c r="A72" s="39"/>
      <c r="B72" s="40"/>
      <c r="C72" s="24" t="s">
        <v>124</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6.5" customHeight="1">
      <c r="A75" s="39"/>
      <c r="B75" s="40"/>
      <c r="C75" s="41"/>
      <c r="D75" s="41"/>
      <c r="E75" s="170" t="str">
        <f>E7</f>
        <v>MVE Trnávka - rekonstrukce technologie</v>
      </c>
      <c r="F75" s="33"/>
      <c r="G75" s="33"/>
      <c r="H75" s="33"/>
      <c r="I75" s="41"/>
      <c r="J75" s="41"/>
      <c r="K75" s="41"/>
      <c r="L75" s="145"/>
      <c r="S75" s="39"/>
      <c r="T75" s="39"/>
      <c r="U75" s="39"/>
      <c r="V75" s="39"/>
      <c r="W75" s="39"/>
      <c r="X75" s="39"/>
      <c r="Y75" s="39"/>
      <c r="Z75" s="39"/>
      <c r="AA75" s="39"/>
      <c r="AB75" s="39"/>
      <c r="AC75" s="39"/>
      <c r="AD75" s="39"/>
      <c r="AE75" s="39"/>
    </row>
    <row r="76" s="1" customFormat="1" ht="12" customHeight="1">
      <c r="B76" s="22"/>
      <c r="C76" s="33" t="s">
        <v>114</v>
      </c>
      <c r="D76" s="23"/>
      <c r="E76" s="23"/>
      <c r="F76" s="23"/>
      <c r="G76" s="23"/>
      <c r="H76" s="23"/>
      <c r="I76" s="23"/>
      <c r="J76" s="23"/>
      <c r="K76" s="23"/>
      <c r="L76" s="21"/>
    </row>
    <row r="77" s="2" customFormat="1" ht="16.5" customHeight="1">
      <c r="A77" s="39"/>
      <c r="B77" s="40"/>
      <c r="C77" s="41"/>
      <c r="D77" s="41"/>
      <c r="E77" s="170" t="s">
        <v>115</v>
      </c>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116</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E11</f>
        <v>DPS 01.1 - Soustrojí TG1</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Želiv [796271]</v>
      </c>
      <c r="G81" s="41"/>
      <c r="H81" s="41"/>
      <c r="I81" s="33" t="s">
        <v>23</v>
      </c>
      <c r="J81" s="73" t="str">
        <f>IF(J14="","",J14)</f>
        <v>15. 6. 2021</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E17</f>
        <v>Povodí Vltavy, státní podnik</v>
      </c>
      <c r="G83" s="41"/>
      <c r="H83" s="41"/>
      <c r="I83" s="33" t="s">
        <v>33</v>
      </c>
      <c r="J83" s="37" t="str">
        <f>E23</f>
        <v>AQUATIS a. s.</v>
      </c>
      <c r="K83" s="41"/>
      <c r="L83" s="145"/>
      <c r="S83" s="39"/>
      <c r="T83" s="39"/>
      <c r="U83" s="39"/>
      <c r="V83" s="39"/>
      <c r="W83" s="39"/>
      <c r="X83" s="39"/>
      <c r="Y83" s="39"/>
      <c r="Z83" s="39"/>
      <c r="AA83" s="39"/>
      <c r="AB83" s="39"/>
      <c r="AC83" s="39"/>
      <c r="AD83" s="39"/>
      <c r="AE83" s="39"/>
    </row>
    <row r="84" s="2" customFormat="1" ht="15.15" customHeight="1">
      <c r="A84" s="39"/>
      <c r="B84" s="40"/>
      <c r="C84" s="33" t="s">
        <v>31</v>
      </c>
      <c r="D84" s="41"/>
      <c r="E84" s="41"/>
      <c r="F84" s="28" t="str">
        <f>IF(E20="","",E20)</f>
        <v>Vyplň údaj</v>
      </c>
      <c r="G84" s="41"/>
      <c r="H84" s="41"/>
      <c r="I84" s="33" t="s">
        <v>38</v>
      </c>
      <c r="J84" s="37" t="str">
        <f>E26</f>
        <v xml:space="preserve"> </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0" customFormat="1" ht="29.28" customHeight="1">
      <c r="A86" s="181"/>
      <c r="B86" s="182"/>
      <c r="C86" s="183" t="s">
        <v>125</v>
      </c>
      <c r="D86" s="184" t="s">
        <v>61</v>
      </c>
      <c r="E86" s="184" t="s">
        <v>57</v>
      </c>
      <c r="F86" s="184" t="s">
        <v>58</v>
      </c>
      <c r="G86" s="184" t="s">
        <v>126</v>
      </c>
      <c r="H86" s="184" t="s">
        <v>127</v>
      </c>
      <c r="I86" s="184" t="s">
        <v>128</v>
      </c>
      <c r="J86" s="184" t="s">
        <v>120</v>
      </c>
      <c r="K86" s="185" t="s">
        <v>129</v>
      </c>
      <c r="L86" s="186"/>
      <c r="M86" s="93" t="s">
        <v>19</v>
      </c>
      <c r="N86" s="94" t="s">
        <v>46</v>
      </c>
      <c r="O86" s="94" t="s">
        <v>130</v>
      </c>
      <c r="P86" s="94" t="s">
        <v>131</v>
      </c>
      <c r="Q86" s="94" t="s">
        <v>132</v>
      </c>
      <c r="R86" s="94" t="s">
        <v>133</v>
      </c>
      <c r="S86" s="94" t="s">
        <v>134</v>
      </c>
      <c r="T86" s="95" t="s">
        <v>135</v>
      </c>
      <c r="U86" s="181"/>
      <c r="V86" s="181"/>
      <c r="W86" s="181"/>
      <c r="X86" s="181"/>
      <c r="Y86" s="181"/>
      <c r="Z86" s="181"/>
      <c r="AA86" s="181"/>
      <c r="AB86" s="181"/>
      <c r="AC86" s="181"/>
      <c r="AD86" s="181"/>
      <c r="AE86" s="181"/>
    </row>
    <row r="87" s="2" customFormat="1" ht="22.8" customHeight="1">
      <c r="A87" s="39"/>
      <c r="B87" s="40"/>
      <c r="C87" s="100" t="s">
        <v>136</v>
      </c>
      <c r="D87" s="41"/>
      <c r="E87" s="41"/>
      <c r="F87" s="41"/>
      <c r="G87" s="41"/>
      <c r="H87" s="41"/>
      <c r="I87" s="41"/>
      <c r="J87" s="187">
        <f>BK87</f>
        <v>0</v>
      </c>
      <c r="K87" s="41"/>
      <c r="L87" s="45"/>
      <c r="M87" s="96"/>
      <c r="N87" s="188"/>
      <c r="O87" s="97"/>
      <c r="P87" s="189">
        <f>P88+P146</f>
        <v>0</v>
      </c>
      <c r="Q87" s="97"/>
      <c r="R87" s="189">
        <f>R88+R146</f>
        <v>0</v>
      </c>
      <c r="S87" s="97"/>
      <c r="T87" s="190">
        <f>T88+T146</f>
        <v>0</v>
      </c>
      <c r="U87" s="39"/>
      <c r="V87" s="39"/>
      <c r="W87" s="39"/>
      <c r="X87" s="39"/>
      <c r="Y87" s="39"/>
      <c r="Z87" s="39"/>
      <c r="AA87" s="39"/>
      <c r="AB87" s="39"/>
      <c r="AC87" s="39"/>
      <c r="AD87" s="39"/>
      <c r="AE87" s="39"/>
      <c r="AT87" s="18" t="s">
        <v>75</v>
      </c>
      <c r="AU87" s="18" t="s">
        <v>121</v>
      </c>
      <c r="BK87" s="191">
        <f>BK88+BK146</f>
        <v>0</v>
      </c>
    </row>
    <row r="88" s="11" customFormat="1" ht="25.92" customHeight="1">
      <c r="A88" s="11"/>
      <c r="B88" s="192"/>
      <c r="C88" s="193"/>
      <c r="D88" s="194" t="s">
        <v>75</v>
      </c>
      <c r="E88" s="195" t="s">
        <v>137</v>
      </c>
      <c r="F88" s="195" t="s">
        <v>138</v>
      </c>
      <c r="G88" s="193"/>
      <c r="H88" s="193"/>
      <c r="I88" s="196"/>
      <c r="J88" s="197">
        <f>BK88</f>
        <v>0</v>
      </c>
      <c r="K88" s="193"/>
      <c r="L88" s="198"/>
      <c r="M88" s="199"/>
      <c r="N88" s="200"/>
      <c r="O88" s="200"/>
      <c r="P88" s="201">
        <f>SUM(P89:P145)</f>
        <v>0</v>
      </c>
      <c r="Q88" s="200"/>
      <c r="R88" s="201">
        <f>SUM(R89:R145)</f>
        <v>0</v>
      </c>
      <c r="S88" s="200"/>
      <c r="T88" s="202">
        <f>SUM(T89:T145)</f>
        <v>0</v>
      </c>
      <c r="U88" s="11"/>
      <c r="V88" s="11"/>
      <c r="W88" s="11"/>
      <c r="X88" s="11"/>
      <c r="Y88" s="11"/>
      <c r="Z88" s="11"/>
      <c r="AA88" s="11"/>
      <c r="AB88" s="11"/>
      <c r="AC88" s="11"/>
      <c r="AD88" s="11"/>
      <c r="AE88" s="11"/>
      <c r="AR88" s="203" t="s">
        <v>139</v>
      </c>
      <c r="AT88" s="204" t="s">
        <v>75</v>
      </c>
      <c r="AU88" s="204" t="s">
        <v>76</v>
      </c>
      <c r="AY88" s="203" t="s">
        <v>140</v>
      </c>
      <c r="BK88" s="205">
        <f>SUM(BK89:BK145)</f>
        <v>0</v>
      </c>
    </row>
    <row r="89" s="2" customFormat="1" ht="16.5" customHeight="1">
      <c r="A89" s="39"/>
      <c r="B89" s="40"/>
      <c r="C89" s="206" t="s">
        <v>83</v>
      </c>
      <c r="D89" s="206" t="s">
        <v>141</v>
      </c>
      <c r="E89" s="207" t="s">
        <v>142</v>
      </c>
      <c r="F89" s="208" t="s">
        <v>143</v>
      </c>
      <c r="G89" s="209" t="s">
        <v>144</v>
      </c>
      <c r="H89" s="210">
        <v>1</v>
      </c>
      <c r="I89" s="211"/>
      <c r="J89" s="212">
        <f>ROUND(I89*H89,2)</f>
        <v>0</v>
      </c>
      <c r="K89" s="208" t="s">
        <v>19</v>
      </c>
      <c r="L89" s="45"/>
      <c r="M89" s="213" t="s">
        <v>19</v>
      </c>
      <c r="N89" s="214" t="s">
        <v>47</v>
      </c>
      <c r="O89" s="85"/>
      <c r="P89" s="215">
        <f>O89*H89</f>
        <v>0</v>
      </c>
      <c r="Q89" s="215">
        <v>0</v>
      </c>
      <c r="R89" s="215">
        <f>Q89*H89</f>
        <v>0</v>
      </c>
      <c r="S89" s="215">
        <v>0</v>
      </c>
      <c r="T89" s="216">
        <f>S89*H89</f>
        <v>0</v>
      </c>
      <c r="U89" s="39"/>
      <c r="V89" s="39"/>
      <c r="W89" s="39"/>
      <c r="X89" s="39"/>
      <c r="Y89" s="39"/>
      <c r="Z89" s="39"/>
      <c r="AA89" s="39"/>
      <c r="AB89" s="39"/>
      <c r="AC89" s="39"/>
      <c r="AD89" s="39"/>
      <c r="AE89" s="39"/>
      <c r="AR89" s="217" t="s">
        <v>145</v>
      </c>
      <c r="AT89" s="217" t="s">
        <v>141</v>
      </c>
      <c r="AU89" s="217" t="s">
        <v>83</v>
      </c>
      <c r="AY89" s="18" t="s">
        <v>140</v>
      </c>
      <c r="BE89" s="218">
        <f>IF(N89="základní",J89,0)</f>
        <v>0</v>
      </c>
      <c r="BF89" s="218">
        <f>IF(N89="snížená",J89,0)</f>
        <v>0</v>
      </c>
      <c r="BG89" s="218">
        <f>IF(N89="zákl. přenesená",J89,0)</f>
        <v>0</v>
      </c>
      <c r="BH89" s="218">
        <f>IF(N89="sníž. přenesená",J89,0)</f>
        <v>0</v>
      </c>
      <c r="BI89" s="218">
        <f>IF(N89="nulová",J89,0)</f>
        <v>0</v>
      </c>
      <c r="BJ89" s="18" t="s">
        <v>83</v>
      </c>
      <c r="BK89" s="218">
        <f>ROUND(I89*H89,2)</f>
        <v>0</v>
      </c>
      <c r="BL89" s="18" t="s">
        <v>145</v>
      </c>
      <c r="BM89" s="217" t="s">
        <v>146</v>
      </c>
    </row>
    <row r="90" s="2" customFormat="1">
      <c r="A90" s="39"/>
      <c r="B90" s="40"/>
      <c r="C90" s="41"/>
      <c r="D90" s="219" t="s">
        <v>147</v>
      </c>
      <c r="E90" s="41"/>
      <c r="F90" s="220" t="s">
        <v>148</v>
      </c>
      <c r="G90" s="41"/>
      <c r="H90" s="41"/>
      <c r="I90" s="221"/>
      <c r="J90" s="41"/>
      <c r="K90" s="41"/>
      <c r="L90" s="45"/>
      <c r="M90" s="222"/>
      <c r="N90" s="223"/>
      <c r="O90" s="85"/>
      <c r="P90" s="85"/>
      <c r="Q90" s="85"/>
      <c r="R90" s="85"/>
      <c r="S90" s="85"/>
      <c r="T90" s="86"/>
      <c r="U90" s="39"/>
      <c r="V90" s="39"/>
      <c r="W90" s="39"/>
      <c r="X90" s="39"/>
      <c r="Y90" s="39"/>
      <c r="Z90" s="39"/>
      <c r="AA90" s="39"/>
      <c r="AB90" s="39"/>
      <c r="AC90" s="39"/>
      <c r="AD90" s="39"/>
      <c r="AE90" s="39"/>
      <c r="AT90" s="18" t="s">
        <v>147</v>
      </c>
      <c r="AU90" s="18" t="s">
        <v>83</v>
      </c>
    </row>
    <row r="91" s="2" customFormat="1">
      <c r="A91" s="39"/>
      <c r="B91" s="40"/>
      <c r="C91" s="41"/>
      <c r="D91" s="219" t="s">
        <v>149</v>
      </c>
      <c r="E91" s="41"/>
      <c r="F91" s="224" t="s">
        <v>150</v>
      </c>
      <c r="G91" s="41"/>
      <c r="H91" s="41"/>
      <c r="I91" s="221"/>
      <c r="J91" s="41"/>
      <c r="K91" s="41"/>
      <c r="L91" s="45"/>
      <c r="M91" s="222"/>
      <c r="N91" s="223"/>
      <c r="O91" s="85"/>
      <c r="P91" s="85"/>
      <c r="Q91" s="85"/>
      <c r="R91" s="85"/>
      <c r="S91" s="85"/>
      <c r="T91" s="86"/>
      <c r="U91" s="39"/>
      <c r="V91" s="39"/>
      <c r="W91" s="39"/>
      <c r="X91" s="39"/>
      <c r="Y91" s="39"/>
      <c r="Z91" s="39"/>
      <c r="AA91" s="39"/>
      <c r="AB91" s="39"/>
      <c r="AC91" s="39"/>
      <c r="AD91" s="39"/>
      <c r="AE91" s="39"/>
      <c r="AT91" s="18" t="s">
        <v>149</v>
      </c>
      <c r="AU91" s="18" t="s">
        <v>83</v>
      </c>
    </row>
    <row r="92" s="2" customFormat="1" ht="16.5" customHeight="1">
      <c r="A92" s="39"/>
      <c r="B92" s="40"/>
      <c r="C92" s="206" t="s">
        <v>85</v>
      </c>
      <c r="D92" s="206" t="s">
        <v>141</v>
      </c>
      <c r="E92" s="207" t="s">
        <v>151</v>
      </c>
      <c r="F92" s="208" t="s">
        <v>152</v>
      </c>
      <c r="G92" s="209" t="s">
        <v>144</v>
      </c>
      <c r="H92" s="210">
        <v>1</v>
      </c>
      <c r="I92" s="211"/>
      <c r="J92" s="212">
        <f>ROUND(I92*H92,2)</f>
        <v>0</v>
      </c>
      <c r="K92" s="208" t="s">
        <v>19</v>
      </c>
      <c r="L92" s="45"/>
      <c r="M92" s="213" t="s">
        <v>19</v>
      </c>
      <c r="N92" s="214" t="s">
        <v>47</v>
      </c>
      <c r="O92" s="85"/>
      <c r="P92" s="215">
        <f>O92*H92</f>
        <v>0</v>
      </c>
      <c r="Q92" s="215">
        <v>0</v>
      </c>
      <c r="R92" s="215">
        <f>Q92*H92</f>
        <v>0</v>
      </c>
      <c r="S92" s="215">
        <v>0</v>
      </c>
      <c r="T92" s="216">
        <f>S92*H92</f>
        <v>0</v>
      </c>
      <c r="U92" s="39"/>
      <c r="V92" s="39"/>
      <c r="W92" s="39"/>
      <c r="X92" s="39"/>
      <c r="Y92" s="39"/>
      <c r="Z92" s="39"/>
      <c r="AA92" s="39"/>
      <c r="AB92" s="39"/>
      <c r="AC92" s="39"/>
      <c r="AD92" s="39"/>
      <c r="AE92" s="39"/>
      <c r="AR92" s="217" t="s">
        <v>145</v>
      </c>
      <c r="AT92" s="217" t="s">
        <v>141</v>
      </c>
      <c r="AU92" s="217" t="s">
        <v>83</v>
      </c>
      <c r="AY92" s="18" t="s">
        <v>140</v>
      </c>
      <c r="BE92" s="218">
        <f>IF(N92="základní",J92,0)</f>
        <v>0</v>
      </c>
      <c r="BF92" s="218">
        <f>IF(N92="snížená",J92,0)</f>
        <v>0</v>
      </c>
      <c r="BG92" s="218">
        <f>IF(N92="zákl. přenesená",J92,0)</f>
        <v>0</v>
      </c>
      <c r="BH92" s="218">
        <f>IF(N92="sníž. přenesená",J92,0)</f>
        <v>0</v>
      </c>
      <c r="BI92" s="218">
        <f>IF(N92="nulová",J92,0)</f>
        <v>0</v>
      </c>
      <c r="BJ92" s="18" t="s">
        <v>83</v>
      </c>
      <c r="BK92" s="218">
        <f>ROUND(I92*H92,2)</f>
        <v>0</v>
      </c>
      <c r="BL92" s="18" t="s">
        <v>145</v>
      </c>
      <c r="BM92" s="217" t="s">
        <v>153</v>
      </c>
    </row>
    <row r="93" s="2" customFormat="1">
      <c r="A93" s="39"/>
      <c r="B93" s="40"/>
      <c r="C93" s="41"/>
      <c r="D93" s="219" t="s">
        <v>147</v>
      </c>
      <c r="E93" s="41"/>
      <c r="F93" s="220" t="s">
        <v>152</v>
      </c>
      <c r="G93" s="41"/>
      <c r="H93" s="41"/>
      <c r="I93" s="221"/>
      <c r="J93" s="41"/>
      <c r="K93" s="41"/>
      <c r="L93" s="45"/>
      <c r="M93" s="222"/>
      <c r="N93" s="223"/>
      <c r="O93" s="85"/>
      <c r="P93" s="85"/>
      <c r="Q93" s="85"/>
      <c r="R93" s="85"/>
      <c r="S93" s="85"/>
      <c r="T93" s="86"/>
      <c r="U93" s="39"/>
      <c r="V93" s="39"/>
      <c r="W93" s="39"/>
      <c r="X93" s="39"/>
      <c r="Y93" s="39"/>
      <c r="Z93" s="39"/>
      <c r="AA93" s="39"/>
      <c r="AB93" s="39"/>
      <c r="AC93" s="39"/>
      <c r="AD93" s="39"/>
      <c r="AE93" s="39"/>
      <c r="AT93" s="18" t="s">
        <v>147</v>
      </c>
      <c r="AU93" s="18" t="s">
        <v>83</v>
      </c>
    </row>
    <row r="94" s="2" customFormat="1">
      <c r="A94" s="39"/>
      <c r="B94" s="40"/>
      <c r="C94" s="41"/>
      <c r="D94" s="219" t="s">
        <v>149</v>
      </c>
      <c r="E94" s="41"/>
      <c r="F94" s="224" t="s">
        <v>150</v>
      </c>
      <c r="G94" s="41"/>
      <c r="H94" s="41"/>
      <c r="I94" s="221"/>
      <c r="J94" s="41"/>
      <c r="K94" s="41"/>
      <c r="L94" s="45"/>
      <c r="M94" s="222"/>
      <c r="N94" s="223"/>
      <c r="O94" s="85"/>
      <c r="P94" s="85"/>
      <c r="Q94" s="85"/>
      <c r="R94" s="85"/>
      <c r="S94" s="85"/>
      <c r="T94" s="86"/>
      <c r="U94" s="39"/>
      <c r="V94" s="39"/>
      <c r="W94" s="39"/>
      <c r="X94" s="39"/>
      <c r="Y94" s="39"/>
      <c r="Z94" s="39"/>
      <c r="AA94" s="39"/>
      <c r="AB94" s="39"/>
      <c r="AC94" s="39"/>
      <c r="AD94" s="39"/>
      <c r="AE94" s="39"/>
      <c r="AT94" s="18" t="s">
        <v>149</v>
      </c>
      <c r="AU94" s="18" t="s">
        <v>83</v>
      </c>
    </row>
    <row r="95" s="2" customFormat="1" ht="16.5" customHeight="1">
      <c r="A95" s="39"/>
      <c r="B95" s="40"/>
      <c r="C95" s="206" t="s">
        <v>139</v>
      </c>
      <c r="D95" s="206" t="s">
        <v>141</v>
      </c>
      <c r="E95" s="207" t="s">
        <v>154</v>
      </c>
      <c r="F95" s="208" t="s">
        <v>155</v>
      </c>
      <c r="G95" s="209" t="s">
        <v>144</v>
      </c>
      <c r="H95" s="210">
        <v>1</v>
      </c>
      <c r="I95" s="211"/>
      <c r="J95" s="212">
        <f>ROUND(I95*H95,2)</f>
        <v>0</v>
      </c>
      <c r="K95" s="208" t="s">
        <v>19</v>
      </c>
      <c r="L95" s="45"/>
      <c r="M95" s="213" t="s">
        <v>19</v>
      </c>
      <c r="N95" s="214" t="s">
        <v>47</v>
      </c>
      <c r="O95" s="85"/>
      <c r="P95" s="215">
        <f>O95*H95</f>
        <v>0</v>
      </c>
      <c r="Q95" s="215">
        <v>0</v>
      </c>
      <c r="R95" s="215">
        <f>Q95*H95</f>
        <v>0</v>
      </c>
      <c r="S95" s="215">
        <v>0</v>
      </c>
      <c r="T95" s="216">
        <f>S95*H95</f>
        <v>0</v>
      </c>
      <c r="U95" s="39"/>
      <c r="V95" s="39"/>
      <c r="W95" s="39"/>
      <c r="X95" s="39"/>
      <c r="Y95" s="39"/>
      <c r="Z95" s="39"/>
      <c r="AA95" s="39"/>
      <c r="AB95" s="39"/>
      <c r="AC95" s="39"/>
      <c r="AD95" s="39"/>
      <c r="AE95" s="39"/>
      <c r="AR95" s="217" t="s">
        <v>145</v>
      </c>
      <c r="AT95" s="217" t="s">
        <v>141</v>
      </c>
      <c r="AU95" s="217" t="s">
        <v>83</v>
      </c>
      <c r="AY95" s="18" t="s">
        <v>140</v>
      </c>
      <c r="BE95" s="218">
        <f>IF(N95="základní",J95,0)</f>
        <v>0</v>
      </c>
      <c r="BF95" s="218">
        <f>IF(N95="snížená",J95,0)</f>
        <v>0</v>
      </c>
      <c r="BG95" s="218">
        <f>IF(N95="zákl. přenesená",J95,0)</f>
        <v>0</v>
      </c>
      <c r="BH95" s="218">
        <f>IF(N95="sníž. přenesená",J95,0)</f>
        <v>0</v>
      </c>
      <c r="BI95" s="218">
        <f>IF(N95="nulová",J95,0)</f>
        <v>0</v>
      </c>
      <c r="BJ95" s="18" t="s">
        <v>83</v>
      </c>
      <c r="BK95" s="218">
        <f>ROUND(I95*H95,2)</f>
        <v>0</v>
      </c>
      <c r="BL95" s="18" t="s">
        <v>145</v>
      </c>
      <c r="BM95" s="217" t="s">
        <v>156</v>
      </c>
    </row>
    <row r="96" s="2" customFormat="1">
      <c r="A96" s="39"/>
      <c r="B96" s="40"/>
      <c r="C96" s="41"/>
      <c r="D96" s="219" t="s">
        <v>147</v>
      </c>
      <c r="E96" s="41"/>
      <c r="F96" s="220" t="s">
        <v>155</v>
      </c>
      <c r="G96" s="41"/>
      <c r="H96" s="41"/>
      <c r="I96" s="221"/>
      <c r="J96" s="41"/>
      <c r="K96" s="41"/>
      <c r="L96" s="45"/>
      <c r="M96" s="222"/>
      <c r="N96" s="223"/>
      <c r="O96" s="85"/>
      <c r="P96" s="85"/>
      <c r="Q96" s="85"/>
      <c r="R96" s="85"/>
      <c r="S96" s="85"/>
      <c r="T96" s="86"/>
      <c r="U96" s="39"/>
      <c r="V96" s="39"/>
      <c r="W96" s="39"/>
      <c r="X96" s="39"/>
      <c r="Y96" s="39"/>
      <c r="Z96" s="39"/>
      <c r="AA96" s="39"/>
      <c r="AB96" s="39"/>
      <c r="AC96" s="39"/>
      <c r="AD96" s="39"/>
      <c r="AE96" s="39"/>
      <c r="AT96" s="18" t="s">
        <v>147</v>
      </c>
      <c r="AU96" s="18" t="s">
        <v>83</v>
      </c>
    </row>
    <row r="97" s="2" customFormat="1">
      <c r="A97" s="39"/>
      <c r="B97" s="40"/>
      <c r="C97" s="41"/>
      <c r="D97" s="219" t="s">
        <v>149</v>
      </c>
      <c r="E97" s="41"/>
      <c r="F97" s="224" t="s">
        <v>150</v>
      </c>
      <c r="G97" s="41"/>
      <c r="H97" s="41"/>
      <c r="I97" s="221"/>
      <c r="J97" s="41"/>
      <c r="K97" s="41"/>
      <c r="L97" s="45"/>
      <c r="M97" s="222"/>
      <c r="N97" s="223"/>
      <c r="O97" s="85"/>
      <c r="P97" s="85"/>
      <c r="Q97" s="85"/>
      <c r="R97" s="85"/>
      <c r="S97" s="85"/>
      <c r="T97" s="86"/>
      <c r="U97" s="39"/>
      <c r="V97" s="39"/>
      <c r="W97" s="39"/>
      <c r="X97" s="39"/>
      <c r="Y97" s="39"/>
      <c r="Z97" s="39"/>
      <c r="AA97" s="39"/>
      <c r="AB97" s="39"/>
      <c r="AC97" s="39"/>
      <c r="AD97" s="39"/>
      <c r="AE97" s="39"/>
      <c r="AT97" s="18" t="s">
        <v>149</v>
      </c>
      <c r="AU97" s="18" t="s">
        <v>83</v>
      </c>
    </row>
    <row r="98" s="2" customFormat="1" ht="16.5" customHeight="1">
      <c r="A98" s="39"/>
      <c r="B98" s="40"/>
      <c r="C98" s="206" t="s">
        <v>157</v>
      </c>
      <c r="D98" s="206" t="s">
        <v>141</v>
      </c>
      <c r="E98" s="207" t="s">
        <v>158</v>
      </c>
      <c r="F98" s="208" t="s">
        <v>159</v>
      </c>
      <c r="G98" s="209" t="s">
        <v>144</v>
      </c>
      <c r="H98" s="210">
        <v>1</v>
      </c>
      <c r="I98" s="211"/>
      <c r="J98" s="212">
        <f>ROUND(I98*H98,2)</f>
        <v>0</v>
      </c>
      <c r="K98" s="208" t="s">
        <v>19</v>
      </c>
      <c r="L98" s="45"/>
      <c r="M98" s="213" t="s">
        <v>19</v>
      </c>
      <c r="N98" s="214" t="s">
        <v>47</v>
      </c>
      <c r="O98" s="85"/>
      <c r="P98" s="215">
        <f>O98*H98</f>
        <v>0</v>
      </c>
      <c r="Q98" s="215">
        <v>0</v>
      </c>
      <c r="R98" s="215">
        <f>Q98*H98</f>
        <v>0</v>
      </c>
      <c r="S98" s="215">
        <v>0</v>
      </c>
      <c r="T98" s="216">
        <f>S98*H98</f>
        <v>0</v>
      </c>
      <c r="U98" s="39"/>
      <c r="V98" s="39"/>
      <c r="W98" s="39"/>
      <c r="X98" s="39"/>
      <c r="Y98" s="39"/>
      <c r="Z98" s="39"/>
      <c r="AA98" s="39"/>
      <c r="AB98" s="39"/>
      <c r="AC98" s="39"/>
      <c r="AD98" s="39"/>
      <c r="AE98" s="39"/>
      <c r="AR98" s="217" t="s">
        <v>145</v>
      </c>
      <c r="AT98" s="217" t="s">
        <v>141</v>
      </c>
      <c r="AU98" s="217" t="s">
        <v>83</v>
      </c>
      <c r="AY98" s="18" t="s">
        <v>140</v>
      </c>
      <c r="BE98" s="218">
        <f>IF(N98="základní",J98,0)</f>
        <v>0</v>
      </c>
      <c r="BF98" s="218">
        <f>IF(N98="snížená",J98,0)</f>
        <v>0</v>
      </c>
      <c r="BG98" s="218">
        <f>IF(N98="zákl. přenesená",J98,0)</f>
        <v>0</v>
      </c>
      <c r="BH98" s="218">
        <f>IF(N98="sníž. přenesená",J98,0)</f>
        <v>0</v>
      </c>
      <c r="BI98" s="218">
        <f>IF(N98="nulová",J98,0)</f>
        <v>0</v>
      </c>
      <c r="BJ98" s="18" t="s">
        <v>83</v>
      </c>
      <c r="BK98" s="218">
        <f>ROUND(I98*H98,2)</f>
        <v>0</v>
      </c>
      <c r="BL98" s="18" t="s">
        <v>145</v>
      </c>
      <c r="BM98" s="217" t="s">
        <v>160</v>
      </c>
    </row>
    <row r="99" s="2" customFormat="1">
      <c r="A99" s="39"/>
      <c r="B99" s="40"/>
      <c r="C99" s="41"/>
      <c r="D99" s="219" t="s">
        <v>147</v>
      </c>
      <c r="E99" s="41"/>
      <c r="F99" s="220" t="s">
        <v>161</v>
      </c>
      <c r="G99" s="41"/>
      <c r="H99" s="41"/>
      <c r="I99" s="221"/>
      <c r="J99" s="41"/>
      <c r="K99" s="41"/>
      <c r="L99" s="45"/>
      <c r="M99" s="222"/>
      <c r="N99" s="223"/>
      <c r="O99" s="85"/>
      <c r="P99" s="85"/>
      <c r="Q99" s="85"/>
      <c r="R99" s="85"/>
      <c r="S99" s="85"/>
      <c r="T99" s="86"/>
      <c r="U99" s="39"/>
      <c r="V99" s="39"/>
      <c r="W99" s="39"/>
      <c r="X99" s="39"/>
      <c r="Y99" s="39"/>
      <c r="Z99" s="39"/>
      <c r="AA99" s="39"/>
      <c r="AB99" s="39"/>
      <c r="AC99" s="39"/>
      <c r="AD99" s="39"/>
      <c r="AE99" s="39"/>
      <c r="AT99" s="18" t="s">
        <v>147</v>
      </c>
      <c r="AU99" s="18" t="s">
        <v>83</v>
      </c>
    </row>
    <row r="100" s="2" customFormat="1">
      <c r="A100" s="39"/>
      <c r="B100" s="40"/>
      <c r="C100" s="41"/>
      <c r="D100" s="219" t="s">
        <v>149</v>
      </c>
      <c r="E100" s="41"/>
      <c r="F100" s="224" t="s">
        <v>150</v>
      </c>
      <c r="G100" s="41"/>
      <c r="H100" s="41"/>
      <c r="I100" s="221"/>
      <c r="J100" s="41"/>
      <c r="K100" s="41"/>
      <c r="L100" s="45"/>
      <c r="M100" s="222"/>
      <c r="N100" s="223"/>
      <c r="O100" s="85"/>
      <c r="P100" s="85"/>
      <c r="Q100" s="85"/>
      <c r="R100" s="85"/>
      <c r="S100" s="85"/>
      <c r="T100" s="86"/>
      <c r="U100" s="39"/>
      <c r="V100" s="39"/>
      <c r="W100" s="39"/>
      <c r="X100" s="39"/>
      <c r="Y100" s="39"/>
      <c r="Z100" s="39"/>
      <c r="AA100" s="39"/>
      <c r="AB100" s="39"/>
      <c r="AC100" s="39"/>
      <c r="AD100" s="39"/>
      <c r="AE100" s="39"/>
      <c r="AT100" s="18" t="s">
        <v>149</v>
      </c>
      <c r="AU100" s="18" t="s">
        <v>83</v>
      </c>
    </row>
    <row r="101" s="2" customFormat="1" ht="16.5" customHeight="1">
      <c r="A101" s="39"/>
      <c r="B101" s="40"/>
      <c r="C101" s="206" t="s">
        <v>162</v>
      </c>
      <c r="D101" s="206" t="s">
        <v>141</v>
      </c>
      <c r="E101" s="207" t="s">
        <v>163</v>
      </c>
      <c r="F101" s="208" t="s">
        <v>164</v>
      </c>
      <c r="G101" s="209" t="s">
        <v>144</v>
      </c>
      <c r="H101" s="210">
        <v>1</v>
      </c>
      <c r="I101" s="211"/>
      <c r="J101" s="212">
        <f>ROUND(I101*H101,2)</f>
        <v>0</v>
      </c>
      <c r="K101" s="208" t="s">
        <v>19</v>
      </c>
      <c r="L101" s="45"/>
      <c r="M101" s="213" t="s">
        <v>19</v>
      </c>
      <c r="N101" s="214" t="s">
        <v>47</v>
      </c>
      <c r="O101" s="85"/>
      <c r="P101" s="215">
        <f>O101*H101</f>
        <v>0</v>
      </c>
      <c r="Q101" s="215">
        <v>0</v>
      </c>
      <c r="R101" s="215">
        <f>Q101*H101</f>
        <v>0</v>
      </c>
      <c r="S101" s="215">
        <v>0</v>
      </c>
      <c r="T101" s="216">
        <f>S101*H101</f>
        <v>0</v>
      </c>
      <c r="U101" s="39"/>
      <c r="V101" s="39"/>
      <c r="W101" s="39"/>
      <c r="X101" s="39"/>
      <c r="Y101" s="39"/>
      <c r="Z101" s="39"/>
      <c r="AA101" s="39"/>
      <c r="AB101" s="39"/>
      <c r="AC101" s="39"/>
      <c r="AD101" s="39"/>
      <c r="AE101" s="39"/>
      <c r="AR101" s="217" t="s">
        <v>145</v>
      </c>
      <c r="AT101" s="217" t="s">
        <v>141</v>
      </c>
      <c r="AU101" s="217" t="s">
        <v>83</v>
      </c>
      <c r="AY101" s="18" t="s">
        <v>140</v>
      </c>
      <c r="BE101" s="218">
        <f>IF(N101="základní",J101,0)</f>
        <v>0</v>
      </c>
      <c r="BF101" s="218">
        <f>IF(N101="snížená",J101,0)</f>
        <v>0</v>
      </c>
      <c r="BG101" s="218">
        <f>IF(N101="zákl. přenesená",J101,0)</f>
        <v>0</v>
      </c>
      <c r="BH101" s="218">
        <f>IF(N101="sníž. přenesená",J101,0)</f>
        <v>0</v>
      </c>
      <c r="BI101" s="218">
        <f>IF(N101="nulová",J101,0)</f>
        <v>0</v>
      </c>
      <c r="BJ101" s="18" t="s">
        <v>83</v>
      </c>
      <c r="BK101" s="218">
        <f>ROUND(I101*H101,2)</f>
        <v>0</v>
      </c>
      <c r="BL101" s="18" t="s">
        <v>145</v>
      </c>
      <c r="BM101" s="217" t="s">
        <v>165</v>
      </c>
    </row>
    <row r="102" s="2" customFormat="1">
      <c r="A102" s="39"/>
      <c r="B102" s="40"/>
      <c r="C102" s="41"/>
      <c r="D102" s="219" t="s">
        <v>147</v>
      </c>
      <c r="E102" s="41"/>
      <c r="F102" s="220" t="s">
        <v>164</v>
      </c>
      <c r="G102" s="41"/>
      <c r="H102" s="41"/>
      <c r="I102" s="221"/>
      <c r="J102" s="41"/>
      <c r="K102" s="41"/>
      <c r="L102" s="45"/>
      <c r="M102" s="222"/>
      <c r="N102" s="223"/>
      <c r="O102" s="85"/>
      <c r="P102" s="85"/>
      <c r="Q102" s="85"/>
      <c r="R102" s="85"/>
      <c r="S102" s="85"/>
      <c r="T102" s="86"/>
      <c r="U102" s="39"/>
      <c r="V102" s="39"/>
      <c r="W102" s="39"/>
      <c r="X102" s="39"/>
      <c r="Y102" s="39"/>
      <c r="Z102" s="39"/>
      <c r="AA102" s="39"/>
      <c r="AB102" s="39"/>
      <c r="AC102" s="39"/>
      <c r="AD102" s="39"/>
      <c r="AE102" s="39"/>
      <c r="AT102" s="18" t="s">
        <v>147</v>
      </c>
      <c r="AU102" s="18" t="s">
        <v>83</v>
      </c>
    </row>
    <row r="103" s="2" customFormat="1">
      <c r="A103" s="39"/>
      <c r="B103" s="40"/>
      <c r="C103" s="41"/>
      <c r="D103" s="219" t="s">
        <v>149</v>
      </c>
      <c r="E103" s="41"/>
      <c r="F103" s="224" t="s">
        <v>150</v>
      </c>
      <c r="G103" s="41"/>
      <c r="H103" s="41"/>
      <c r="I103" s="221"/>
      <c r="J103" s="41"/>
      <c r="K103" s="41"/>
      <c r="L103" s="45"/>
      <c r="M103" s="222"/>
      <c r="N103" s="223"/>
      <c r="O103" s="85"/>
      <c r="P103" s="85"/>
      <c r="Q103" s="85"/>
      <c r="R103" s="85"/>
      <c r="S103" s="85"/>
      <c r="T103" s="86"/>
      <c r="U103" s="39"/>
      <c r="V103" s="39"/>
      <c r="W103" s="39"/>
      <c r="X103" s="39"/>
      <c r="Y103" s="39"/>
      <c r="Z103" s="39"/>
      <c r="AA103" s="39"/>
      <c r="AB103" s="39"/>
      <c r="AC103" s="39"/>
      <c r="AD103" s="39"/>
      <c r="AE103" s="39"/>
      <c r="AT103" s="18" t="s">
        <v>149</v>
      </c>
      <c r="AU103" s="18" t="s">
        <v>83</v>
      </c>
    </row>
    <row r="104" s="2" customFormat="1" ht="16.5" customHeight="1">
      <c r="A104" s="39"/>
      <c r="B104" s="40"/>
      <c r="C104" s="206" t="s">
        <v>166</v>
      </c>
      <c r="D104" s="206" t="s">
        <v>141</v>
      </c>
      <c r="E104" s="207" t="s">
        <v>167</v>
      </c>
      <c r="F104" s="208" t="s">
        <v>168</v>
      </c>
      <c r="G104" s="209" t="s">
        <v>144</v>
      </c>
      <c r="H104" s="210">
        <v>1</v>
      </c>
      <c r="I104" s="211"/>
      <c r="J104" s="212">
        <f>ROUND(I104*H104,2)</f>
        <v>0</v>
      </c>
      <c r="K104" s="208" t="s">
        <v>19</v>
      </c>
      <c r="L104" s="45"/>
      <c r="M104" s="213" t="s">
        <v>19</v>
      </c>
      <c r="N104" s="214" t="s">
        <v>47</v>
      </c>
      <c r="O104" s="85"/>
      <c r="P104" s="215">
        <f>O104*H104</f>
        <v>0</v>
      </c>
      <c r="Q104" s="215">
        <v>0</v>
      </c>
      <c r="R104" s="215">
        <f>Q104*H104</f>
        <v>0</v>
      </c>
      <c r="S104" s="215">
        <v>0</v>
      </c>
      <c r="T104" s="216">
        <f>S104*H104</f>
        <v>0</v>
      </c>
      <c r="U104" s="39"/>
      <c r="V104" s="39"/>
      <c r="W104" s="39"/>
      <c r="X104" s="39"/>
      <c r="Y104" s="39"/>
      <c r="Z104" s="39"/>
      <c r="AA104" s="39"/>
      <c r="AB104" s="39"/>
      <c r="AC104" s="39"/>
      <c r="AD104" s="39"/>
      <c r="AE104" s="39"/>
      <c r="AR104" s="217" t="s">
        <v>145</v>
      </c>
      <c r="AT104" s="217" t="s">
        <v>141</v>
      </c>
      <c r="AU104" s="217" t="s">
        <v>83</v>
      </c>
      <c r="AY104" s="18" t="s">
        <v>140</v>
      </c>
      <c r="BE104" s="218">
        <f>IF(N104="základní",J104,0)</f>
        <v>0</v>
      </c>
      <c r="BF104" s="218">
        <f>IF(N104="snížená",J104,0)</f>
        <v>0</v>
      </c>
      <c r="BG104" s="218">
        <f>IF(N104="zákl. přenesená",J104,0)</f>
        <v>0</v>
      </c>
      <c r="BH104" s="218">
        <f>IF(N104="sníž. přenesená",J104,0)</f>
        <v>0</v>
      </c>
      <c r="BI104" s="218">
        <f>IF(N104="nulová",J104,0)</f>
        <v>0</v>
      </c>
      <c r="BJ104" s="18" t="s">
        <v>83</v>
      </c>
      <c r="BK104" s="218">
        <f>ROUND(I104*H104,2)</f>
        <v>0</v>
      </c>
      <c r="BL104" s="18" t="s">
        <v>145</v>
      </c>
      <c r="BM104" s="217" t="s">
        <v>169</v>
      </c>
    </row>
    <row r="105" s="2" customFormat="1">
      <c r="A105" s="39"/>
      <c r="B105" s="40"/>
      <c r="C105" s="41"/>
      <c r="D105" s="219" t="s">
        <v>147</v>
      </c>
      <c r="E105" s="41"/>
      <c r="F105" s="220" t="s">
        <v>168</v>
      </c>
      <c r="G105" s="41"/>
      <c r="H105" s="41"/>
      <c r="I105" s="221"/>
      <c r="J105" s="41"/>
      <c r="K105" s="41"/>
      <c r="L105" s="45"/>
      <c r="M105" s="222"/>
      <c r="N105" s="223"/>
      <c r="O105" s="85"/>
      <c r="P105" s="85"/>
      <c r="Q105" s="85"/>
      <c r="R105" s="85"/>
      <c r="S105" s="85"/>
      <c r="T105" s="86"/>
      <c r="U105" s="39"/>
      <c r="V105" s="39"/>
      <c r="W105" s="39"/>
      <c r="X105" s="39"/>
      <c r="Y105" s="39"/>
      <c r="Z105" s="39"/>
      <c r="AA105" s="39"/>
      <c r="AB105" s="39"/>
      <c r="AC105" s="39"/>
      <c r="AD105" s="39"/>
      <c r="AE105" s="39"/>
      <c r="AT105" s="18" t="s">
        <v>147</v>
      </c>
      <c r="AU105" s="18" t="s">
        <v>83</v>
      </c>
    </row>
    <row r="106" s="2" customFormat="1">
      <c r="A106" s="39"/>
      <c r="B106" s="40"/>
      <c r="C106" s="41"/>
      <c r="D106" s="219" t="s">
        <v>149</v>
      </c>
      <c r="E106" s="41"/>
      <c r="F106" s="224" t="s">
        <v>150</v>
      </c>
      <c r="G106" s="41"/>
      <c r="H106" s="41"/>
      <c r="I106" s="221"/>
      <c r="J106" s="41"/>
      <c r="K106" s="41"/>
      <c r="L106" s="45"/>
      <c r="M106" s="222"/>
      <c r="N106" s="223"/>
      <c r="O106" s="85"/>
      <c r="P106" s="85"/>
      <c r="Q106" s="85"/>
      <c r="R106" s="85"/>
      <c r="S106" s="85"/>
      <c r="T106" s="86"/>
      <c r="U106" s="39"/>
      <c r="V106" s="39"/>
      <c r="W106" s="39"/>
      <c r="X106" s="39"/>
      <c r="Y106" s="39"/>
      <c r="Z106" s="39"/>
      <c r="AA106" s="39"/>
      <c r="AB106" s="39"/>
      <c r="AC106" s="39"/>
      <c r="AD106" s="39"/>
      <c r="AE106" s="39"/>
      <c r="AT106" s="18" t="s">
        <v>149</v>
      </c>
      <c r="AU106" s="18" t="s">
        <v>83</v>
      </c>
    </row>
    <row r="107" s="2" customFormat="1" ht="16.5" customHeight="1">
      <c r="A107" s="39"/>
      <c r="B107" s="40"/>
      <c r="C107" s="206" t="s">
        <v>170</v>
      </c>
      <c r="D107" s="206" t="s">
        <v>141</v>
      </c>
      <c r="E107" s="207" t="s">
        <v>171</v>
      </c>
      <c r="F107" s="208" t="s">
        <v>172</v>
      </c>
      <c r="G107" s="209" t="s">
        <v>144</v>
      </c>
      <c r="H107" s="210">
        <v>1</v>
      </c>
      <c r="I107" s="211"/>
      <c r="J107" s="212">
        <f>ROUND(I107*H107,2)</f>
        <v>0</v>
      </c>
      <c r="K107" s="208" t="s">
        <v>19</v>
      </c>
      <c r="L107" s="45"/>
      <c r="M107" s="213" t="s">
        <v>19</v>
      </c>
      <c r="N107" s="214" t="s">
        <v>47</v>
      </c>
      <c r="O107" s="85"/>
      <c r="P107" s="215">
        <f>O107*H107</f>
        <v>0</v>
      </c>
      <c r="Q107" s="215">
        <v>0</v>
      </c>
      <c r="R107" s="215">
        <f>Q107*H107</f>
        <v>0</v>
      </c>
      <c r="S107" s="215">
        <v>0</v>
      </c>
      <c r="T107" s="216">
        <f>S107*H107</f>
        <v>0</v>
      </c>
      <c r="U107" s="39"/>
      <c r="V107" s="39"/>
      <c r="W107" s="39"/>
      <c r="X107" s="39"/>
      <c r="Y107" s="39"/>
      <c r="Z107" s="39"/>
      <c r="AA107" s="39"/>
      <c r="AB107" s="39"/>
      <c r="AC107" s="39"/>
      <c r="AD107" s="39"/>
      <c r="AE107" s="39"/>
      <c r="AR107" s="217" t="s">
        <v>145</v>
      </c>
      <c r="AT107" s="217" t="s">
        <v>141</v>
      </c>
      <c r="AU107" s="217" t="s">
        <v>83</v>
      </c>
      <c r="AY107" s="18" t="s">
        <v>140</v>
      </c>
      <c r="BE107" s="218">
        <f>IF(N107="základní",J107,0)</f>
        <v>0</v>
      </c>
      <c r="BF107" s="218">
        <f>IF(N107="snížená",J107,0)</f>
        <v>0</v>
      </c>
      <c r="BG107" s="218">
        <f>IF(N107="zákl. přenesená",J107,0)</f>
        <v>0</v>
      </c>
      <c r="BH107" s="218">
        <f>IF(N107="sníž. přenesená",J107,0)</f>
        <v>0</v>
      </c>
      <c r="BI107" s="218">
        <f>IF(N107="nulová",J107,0)</f>
        <v>0</v>
      </c>
      <c r="BJ107" s="18" t="s">
        <v>83</v>
      </c>
      <c r="BK107" s="218">
        <f>ROUND(I107*H107,2)</f>
        <v>0</v>
      </c>
      <c r="BL107" s="18" t="s">
        <v>145</v>
      </c>
      <c r="BM107" s="217" t="s">
        <v>173</v>
      </c>
    </row>
    <row r="108" s="2" customFormat="1">
      <c r="A108" s="39"/>
      <c r="B108" s="40"/>
      <c r="C108" s="41"/>
      <c r="D108" s="219" t="s">
        <v>147</v>
      </c>
      <c r="E108" s="41"/>
      <c r="F108" s="220" t="s">
        <v>172</v>
      </c>
      <c r="G108" s="41"/>
      <c r="H108" s="41"/>
      <c r="I108" s="221"/>
      <c r="J108" s="41"/>
      <c r="K108" s="41"/>
      <c r="L108" s="45"/>
      <c r="M108" s="222"/>
      <c r="N108" s="223"/>
      <c r="O108" s="85"/>
      <c r="P108" s="85"/>
      <c r="Q108" s="85"/>
      <c r="R108" s="85"/>
      <c r="S108" s="85"/>
      <c r="T108" s="86"/>
      <c r="U108" s="39"/>
      <c r="V108" s="39"/>
      <c r="W108" s="39"/>
      <c r="X108" s="39"/>
      <c r="Y108" s="39"/>
      <c r="Z108" s="39"/>
      <c r="AA108" s="39"/>
      <c r="AB108" s="39"/>
      <c r="AC108" s="39"/>
      <c r="AD108" s="39"/>
      <c r="AE108" s="39"/>
      <c r="AT108" s="18" t="s">
        <v>147</v>
      </c>
      <c r="AU108" s="18" t="s">
        <v>83</v>
      </c>
    </row>
    <row r="109" s="2" customFormat="1">
      <c r="A109" s="39"/>
      <c r="B109" s="40"/>
      <c r="C109" s="41"/>
      <c r="D109" s="219" t="s">
        <v>149</v>
      </c>
      <c r="E109" s="41"/>
      <c r="F109" s="224" t="s">
        <v>150</v>
      </c>
      <c r="G109" s="41"/>
      <c r="H109" s="41"/>
      <c r="I109" s="221"/>
      <c r="J109" s="41"/>
      <c r="K109" s="41"/>
      <c r="L109" s="45"/>
      <c r="M109" s="222"/>
      <c r="N109" s="223"/>
      <c r="O109" s="85"/>
      <c r="P109" s="85"/>
      <c r="Q109" s="85"/>
      <c r="R109" s="85"/>
      <c r="S109" s="85"/>
      <c r="T109" s="86"/>
      <c r="U109" s="39"/>
      <c r="V109" s="39"/>
      <c r="W109" s="39"/>
      <c r="X109" s="39"/>
      <c r="Y109" s="39"/>
      <c r="Z109" s="39"/>
      <c r="AA109" s="39"/>
      <c r="AB109" s="39"/>
      <c r="AC109" s="39"/>
      <c r="AD109" s="39"/>
      <c r="AE109" s="39"/>
      <c r="AT109" s="18" t="s">
        <v>149</v>
      </c>
      <c r="AU109" s="18" t="s">
        <v>83</v>
      </c>
    </row>
    <row r="110" s="2" customFormat="1" ht="16.5" customHeight="1">
      <c r="A110" s="39"/>
      <c r="B110" s="40"/>
      <c r="C110" s="206" t="s">
        <v>174</v>
      </c>
      <c r="D110" s="206" t="s">
        <v>141</v>
      </c>
      <c r="E110" s="207" t="s">
        <v>175</v>
      </c>
      <c r="F110" s="208" t="s">
        <v>176</v>
      </c>
      <c r="G110" s="209" t="s">
        <v>144</v>
      </c>
      <c r="H110" s="210">
        <v>1</v>
      </c>
      <c r="I110" s="211"/>
      <c r="J110" s="212">
        <f>ROUND(I110*H110,2)</f>
        <v>0</v>
      </c>
      <c r="K110" s="208" t="s">
        <v>19</v>
      </c>
      <c r="L110" s="45"/>
      <c r="M110" s="213" t="s">
        <v>19</v>
      </c>
      <c r="N110" s="214" t="s">
        <v>47</v>
      </c>
      <c r="O110" s="85"/>
      <c r="P110" s="215">
        <f>O110*H110</f>
        <v>0</v>
      </c>
      <c r="Q110" s="215">
        <v>0</v>
      </c>
      <c r="R110" s="215">
        <f>Q110*H110</f>
        <v>0</v>
      </c>
      <c r="S110" s="215">
        <v>0</v>
      </c>
      <c r="T110" s="216">
        <f>S110*H110</f>
        <v>0</v>
      </c>
      <c r="U110" s="39"/>
      <c r="V110" s="39"/>
      <c r="W110" s="39"/>
      <c r="X110" s="39"/>
      <c r="Y110" s="39"/>
      <c r="Z110" s="39"/>
      <c r="AA110" s="39"/>
      <c r="AB110" s="39"/>
      <c r="AC110" s="39"/>
      <c r="AD110" s="39"/>
      <c r="AE110" s="39"/>
      <c r="AR110" s="217" t="s">
        <v>145</v>
      </c>
      <c r="AT110" s="217" t="s">
        <v>141</v>
      </c>
      <c r="AU110" s="217" t="s">
        <v>83</v>
      </c>
      <c r="AY110" s="18" t="s">
        <v>140</v>
      </c>
      <c r="BE110" s="218">
        <f>IF(N110="základní",J110,0)</f>
        <v>0</v>
      </c>
      <c r="BF110" s="218">
        <f>IF(N110="snížená",J110,0)</f>
        <v>0</v>
      </c>
      <c r="BG110" s="218">
        <f>IF(N110="zákl. přenesená",J110,0)</f>
        <v>0</v>
      </c>
      <c r="BH110" s="218">
        <f>IF(N110="sníž. přenesená",J110,0)</f>
        <v>0</v>
      </c>
      <c r="BI110" s="218">
        <f>IF(N110="nulová",J110,0)</f>
        <v>0</v>
      </c>
      <c r="BJ110" s="18" t="s">
        <v>83</v>
      </c>
      <c r="BK110" s="218">
        <f>ROUND(I110*H110,2)</f>
        <v>0</v>
      </c>
      <c r="BL110" s="18" t="s">
        <v>145</v>
      </c>
      <c r="BM110" s="217" t="s">
        <v>177</v>
      </c>
    </row>
    <row r="111" s="2" customFormat="1">
      <c r="A111" s="39"/>
      <c r="B111" s="40"/>
      <c r="C111" s="41"/>
      <c r="D111" s="219" t="s">
        <v>147</v>
      </c>
      <c r="E111" s="41"/>
      <c r="F111" s="220" t="s">
        <v>176</v>
      </c>
      <c r="G111" s="41"/>
      <c r="H111" s="41"/>
      <c r="I111" s="221"/>
      <c r="J111" s="41"/>
      <c r="K111" s="41"/>
      <c r="L111" s="45"/>
      <c r="M111" s="222"/>
      <c r="N111" s="223"/>
      <c r="O111" s="85"/>
      <c r="P111" s="85"/>
      <c r="Q111" s="85"/>
      <c r="R111" s="85"/>
      <c r="S111" s="85"/>
      <c r="T111" s="86"/>
      <c r="U111" s="39"/>
      <c r="V111" s="39"/>
      <c r="W111" s="39"/>
      <c r="X111" s="39"/>
      <c r="Y111" s="39"/>
      <c r="Z111" s="39"/>
      <c r="AA111" s="39"/>
      <c r="AB111" s="39"/>
      <c r="AC111" s="39"/>
      <c r="AD111" s="39"/>
      <c r="AE111" s="39"/>
      <c r="AT111" s="18" t="s">
        <v>147</v>
      </c>
      <c r="AU111" s="18" t="s">
        <v>83</v>
      </c>
    </row>
    <row r="112" s="2" customFormat="1">
      <c r="A112" s="39"/>
      <c r="B112" s="40"/>
      <c r="C112" s="41"/>
      <c r="D112" s="219" t="s">
        <v>149</v>
      </c>
      <c r="E112" s="41"/>
      <c r="F112" s="224" t="s">
        <v>150</v>
      </c>
      <c r="G112" s="41"/>
      <c r="H112" s="41"/>
      <c r="I112" s="221"/>
      <c r="J112" s="41"/>
      <c r="K112" s="41"/>
      <c r="L112" s="45"/>
      <c r="M112" s="222"/>
      <c r="N112" s="223"/>
      <c r="O112" s="85"/>
      <c r="P112" s="85"/>
      <c r="Q112" s="85"/>
      <c r="R112" s="85"/>
      <c r="S112" s="85"/>
      <c r="T112" s="86"/>
      <c r="U112" s="39"/>
      <c r="V112" s="39"/>
      <c r="W112" s="39"/>
      <c r="X112" s="39"/>
      <c r="Y112" s="39"/>
      <c r="Z112" s="39"/>
      <c r="AA112" s="39"/>
      <c r="AB112" s="39"/>
      <c r="AC112" s="39"/>
      <c r="AD112" s="39"/>
      <c r="AE112" s="39"/>
      <c r="AT112" s="18" t="s">
        <v>149</v>
      </c>
      <c r="AU112" s="18" t="s">
        <v>83</v>
      </c>
    </row>
    <row r="113" s="2" customFormat="1" ht="16.5" customHeight="1">
      <c r="A113" s="39"/>
      <c r="B113" s="40"/>
      <c r="C113" s="206" t="s">
        <v>178</v>
      </c>
      <c r="D113" s="206" t="s">
        <v>141</v>
      </c>
      <c r="E113" s="207" t="s">
        <v>179</v>
      </c>
      <c r="F113" s="208" t="s">
        <v>180</v>
      </c>
      <c r="G113" s="209" t="s">
        <v>144</v>
      </c>
      <c r="H113" s="210">
        <v>1</v>
      </c>
      <c r="I113" s="211"/>
      <c r="J113" s="212">
        <f>ROUND(I113*H113,2)</f>
        <v>0</v>
      </c>
      <c r="K113" s="208" t="s">
        <v>19</v>
      </c>
      <c r="L113" s="45"/>
      <c r="M113" s="213" t="s">
        <v>19</v>
      </c>
      <c r="N113" s="214" t="s">
        <v>47</v>
      </c>
      <c r="O113" s="85"/>
      <c r="P113" s="215">
        <f>O113*H113</f>
        <v>0</v>
      </c>
      <c r="Q113" s="215">
        <v>0</v>
      </c>
      <c r="R113" s="215">
        <f>Q113*H113</f>
        <v>0</v>
      </c>
      <c r="S113" s="215">
        <v>0</v>
      </c>
      <c r="T113" s="216">
        <f>S113*H113</f>
        <v>0</v>
      </c>
      <c r="U113" s="39"/>
      <c r="V113" s="39"/>
      <c r="W113" s="39"/>
      <c r="X113" s="39"/>
      <c r="Y113" s="39"/>
      <c r="Z113" s="39"/>
      <c r="AA113" s="39"/>
      <c r="AB113" s="39"/>
      <c r="AC113" s="39"/>
      <c r="AD113" s="39"/>
      <c r="AE113" s="39"/>
      <c r="AR113" s="217" t="s">
        <v>145</v>
      </c>
      <c r="AT113" s="217" t="s">
        <v>141</v>
      </c>
      <c r="AU113" s="217" t="s">
        <v>83</v>
      </c>
      <c r="AY113" s="18" t="s">
        <v>140</v>
      </c>
      <c r="BE113" s="218">
        <f>IF(N113="základní",J113,0)</f>
        <v>0</v>
      </c>
      <c r="BF113" s="218">
        <f>IF(N113="snížená",J113,0)</f>
        <v>0</v>
      </c>
      <c r="BG113" s="218">
        <f>IF(N113="zákl. přenesená",J113,0)</f>
        <v>0</v>
      </c>
      <c r="BH113" s="218">
        <f>IF(N113="sníž. přenesená",J113,0)</f>
        <v>0</v>
      </c>
      <c r="BI113" s="218">
        <f>IF(N113="nulová",J113,0)</f>
        <v>0</v>
      </c>
      <c r="BJ113" s="18" t="s">
        <v>83</v>
      </c>
      <c r="BK113" s="218">
        <f>ROUND(I113*H113,2)</f>
        <v>0</v>
      </c>
      <c r="BL113" s="18" t="s">
        <v>145</v>
      </c>
      <c r="BM113" s="217" t="s">
        <v>181</v>
      </c>
    </row>
    <row r="114" s="2" customFormat="1">
      <c r="A114" s="39"/>
      <c r="B114" s="40"/>
      <c r="C114" s="41"/>
      <c r="D114" s="219" t="s">
        <v>147</v>
      </c>
      <c r="E114" s="41"/>
      <c r="F114" s="220" t="s">
        <v>180</v>
      </c>
      <c r="G114" s="41"/>
      <c r="H114" s="41"/>
      <c r="I114" s="221"/>
      <c r="J114" s="41"/>
      <c r="K114" s="41"/>
      <c r="L114" s="45"/>
      <c r="M114" s="222"/>
      <c r="N114" s="223"/>
      <c r="O114" s="85"/>
      <c r="P114" s="85"/>
      <c r="Q114" s="85"/>
      <c r="R114" s="85"/>
      <c r="S114" s="85"/>
      <c r="T114" s="86"/>
      <c r="U114" s="39"/>
      <c r="V114" s="39"/>
      <c r="W114" s="39"/>
      <c r="X114" s="39"/>
      <c r="Y114" s="39"/>
      <c r="Z114" s="39"/>
      <c r="AA114" s="39"/>
      <c r="AB114" s="39"/>
      <c r="AC114" s="39"/>
      <c r="AD114" s="39"/>
      <c r="AE114" s="39"/>
      <c r="AT114" s="18" t="s">
        <v>147</v>
      </c>
      <c r="AU114" s="18" t="s">
        <v>83</v>
      </c>
    </row>
    <row r="115" s="2" customFormat="1">
      <c r="A115" s="39"/>
      <c r="B115" s="40"/>
      <c r="C115" s="41"/>
      <c r="D115" s="219" t="s">
        <v>149</v>
      </c>
      <c r="E115" s="41"/>
      <c r="F115" s="224" t="s">
        <v>150</v>
      </c>
      <c r="G115" s="41"/>
      <c r="H115" s="41"/>
      <c r="I115" s="221"/>
      <c r="J115" s="41"/>
      <c r="K115" s="41"/>
      <c r="L115" s="45"/>
      <c r="M115" s="222"/>
      <c r="N115" s="223"/>
      <c r="O115" s="85"/>
      <c r="P115" s="85"/>
      <c r="Q115" s="85"/>
      <c r="R115" s="85"/>
      <c r="S115" s="85"/>
      <c r="T115" s="86"/>
      <c r="U115" s="39"/>
      <c r="V115" s="39"/>
      <c r="W115" s="39"/>
      <c r="X115" s="39"/>
      <c r="Y115" s="39"/>
      <c r="Z115" s="39"/>
      <c r="AA115" s="39"/>
      <c r="AB115" s="39"/>
      <c r="AC115" s="39"/>
      <c r="AD115" s="39"/>
      <c r="AE115" s="39"/>
      <c r="AT115" s="18" t="s">
        <v>149</v>
      </c>
      <c r="AU115" s="18" t="s">
        <v>83</v>
      </c>
    </row>
    <row r="116" s="2" customFormat="1" ht="16.5" customHeight="1">
      <c r="A116" s="39"/>
      <c r="B116" s="40"/>
      <c r="C116" s="206" t="s">
        <v>182</v>
      </c>
      <c r="D116" s="206" t="s">
        <v>141</v>
      </c>
      <c r="E116" s="207" t="s">
        <v>183</v>
      </c>
      <c r="F116" s="208" t="s">
        <v>184</v>
      </c>
      <c r="G116" s="209" t="s">
        <v>144</v>
      </c>
      <c r="H116" s="210">
        <v>1</v>
      </c>
      <c r="I116" s="211"/>
      <c r="J116" s="212">
        <f>ROUND(I116*H116,2)</f>
        <v>0</v>
      </c>
      <c r="K116" s="208" t="s">
        <v>19</v>
      </c>
      <c r="L116" s="45"/>
      <c r="M116" s="213" t="s">
        <v>19</v>
      </c>
      <c r="N116" s="214" t="s">
        <v>47</v>
      </c>
      <c r="O116" s="85"/>
      <c r="P116" s="215">
        <f>O116*H116</f>
        <v>0</v>
      </c>
      <c r="Q116" s="215">
        <v>0</v>
      </c>
      <c r="R116" s="215">
        <f>Q116*H116</f>
        <v>0</v>
      </c>
      <c r="S116" s="215">
        <v>0</v>
      </c>
      <c r="T116" s="216">
        <f>S116*H116</f>
        <v>0</v>
      </c>
      <c r="U116" s="39"/>
      <c r="V116" s="39"/>
      <c r="W116" s="39"/>
      <c r="X116" s="39"/>
      <c r="Y116" s="39"/>
      <c r="Z116" s="39"/>
      <c r="AA116" s="39"/>
      <c r="AB116" s="39"/>
      <c r="AC116" s="39"/>
      <c r="AD116" s="39"/>
      <c r="AE116" s="39"/>
      <c r="AR116" s="217" t="s">
        <v>145</v>
      </c>
      <c r="AT116" s="217" t="s">
        <v>141</v>
      </c>
      <c r="AU116" s="217" t="s">
        <v>83</v>
      </c>
      <c r="AY116" s="18" t="s">
        <v>140</v>
      </c>
      <c r="BE116" s="218">
        <f>IF(N116="základní",J116,0)</f>
        <v>0</v>
      </c>
      <c r="BF116" s="218">
        <f>IF(N116="snížená",J116,0)</f>
        <v>0</v>
      </c>
      <c r="BG116" s="218">
        <f>IF(N116="zákl. přenesená",J116,0)</f>
        <v>0</v>
      </c>
      <c r="BH116" s="218">
        <f>IF(N116="sníž. přenesená",J116,0)</f>
        <v>0</v>
      </c>
      <c r="BI116" s="218">
        <f>IF(N116="nulová",J116,0)</f>
        <v>0</v>
      </c>
      <c r="BJ116" s="18" t="s">
        <v>83</v>
      </c>
      <c r="BK116" s="218">
        <f>ROUND(I116*H116,2)</f>
        <v>0</v>
      </c>
      <c r="BL116" s="18" t="s">
        <v>145</v>
      </c>
      <c r="BM116" s="217" t="s">
        <v>185</v>
      </c>
    </row>
    <row r="117" s="2" customFormat="1">
      <c r="A117" s="39"/>
      <c r="B117" s="40"/>
      <c r="C117" s="41"/>
      <c r="D117" s="219" t="s">
        <v>147</v>
      </c>
      <c r="E117" s="41"/>
      <c r="F117" s="220" t="s">
        <v>184</v>
      </c>
      <c r="G117" s="41"/>
      <c r="H117" s="41"/>
      <c r="I117" s="221"/>
      <c r="J117" s="41"/>
      <c r="K117" s="41"/>
      <c r="L117" s="45"/>
      <c r="M117" s="222"/>
      <c r="N117" s="223"/>
      <c r="O117" s="85"/>
      <c r="P117" s="85"/>
      <c r="Q117" s="85"/>
      <c r="R117" s="85"/>
      <c r="S117" s="85"/>
      <c r="T117" s="86"/>
      <c r="U117" s="39"/>
      <c r="V117" s="39"/>
      <c r="W117" s="39"/>
      <c r="X117" s="39"/>
      <c r="Y117" s="39"/>
      <c r="Z117" s="39"/>
      <c r="AA117" s="39"/>
      <c r="AB117" s="39"/>
      <c r="AC117" s="39"/>
      <c r="AD117" s="39"/>
      <c r="AE117" s="39"/>
      <c r="AT117" s="18" t="s">
        <v>147</v>
      </c>
      <c r="AU117" s="18" t="s">
        <v>83</v>
      </c>
    </row>
    <row r="118" s="2" customFormat="1">
      <c r="A118" s="39"/>
      <c r="B118" s="40"/>
      <c r="C118" s="41"/>
      <c r="D118" s="219" t="s">
        <v>149</v>
      </c>
      <c r="E118" s="41"/>
      <c r="F118" s="224" t="s">
        <v>150</v>
      </c>
      <c r="G118" s="41"/>
      <c r="H118" s="41"/>
      <c r="I118" s="221"/>
      <c r="J118" s="41"/>
      <c r="K118" s="41"/>
      <c r="L118" s="45"/>
      <c r="M118" s="222"/>
      <c r="N118" s="223"/>
      <c r="O118" s="85"/>
      <c r="P118" s="85"/>
      <c r="Q118" s="85"/>
      <c r="R118" s="85"/>
      <c r="S118" s="85"/>
      <c r="T118" s="86"/>
      <c r="U118" s="39"/>
      <c r="V118" s="39"/>
      <c r="W118" s="39"/>
      <c r="X118" s="39"/>
      <c r="Y118" s="39"/>
      <c r="Z118" s="39"/>
      <c r="AA118" s="39"/>
      <c r="AB118" s="39"/>
      <c r="AC118" s="39"/>
      <c r="AD118" s="39"/>
      <c r="AE118" s="39"/>
      <c r="AT118" s="18" t="s">
        <v>149</v>
      </c>
      <c r="AU118" s="18" t="s">
        <v>83</v>
      </c>
    </row>
    <row r="119" s="2" customFormat="1" ht="16.5" customHeight="1">
      <c r="A119" s="39"/>
      <c r="B119" s="40"/>
      <c r="C119" s="206" t="s">
        <v>186</v>
      </c>
      <c r="D119" s="206" t="s">
        <v>141</v>
      </c>
      <c r="E119" s="207" t="s">
        <v>187</v>
      </c>
      <c r="F119" s="208" t="s">
        <v>188</v>
      </c>
      <c r="G119" s="209" t="s">
        <v>144</v>
      </c>
      <c r="H119" s="210">
        <v>1</v>
      </c>
      <c r="I119" s="211"/>
      <c r="J119" s="212">
        <f>ROUND(I119*H119,2)</f>
        <v>0</v>
      </c>
      <c r="K119" s="208" t="s">
        <v>19</v>
      </c>
      <c r="L119" s="45"/>
      <c r="M119" s="213" t="s">
        <v>19</v>
      </c>
      <c r="N119" s="214" t="s">
        <v>47</v>
      </c>
      <c r="O119" s="85"/>
      <c r="P119" s="215">
        <f>O119*H119</f>
        <v>0</v>
      </c>
      <c r="Q119" s="215">
        <v>0</v>
      </c>
      <c r="R119" s="215">
        <f>Q119*H119</f>
        <v>0</v>
      </c>
      <c r="S119" s="215">
        <v>0</v>
      </c>
      <c r="T119" s="216">
        <f>S119*H119</f>
        <v>0</v>
      </c>
      <c r="U119" s="39"/>
      <c r="V119" s="39"/>
      <c r="W119" s="39"/>
      <c r="X119" s="39"/>
      <c r="Y119" s="39"/>
      <c r="Z119" s="39"/>
      <c r="AA119" s="39"/>
      <c r="AB119" s="39"/>
      <c r="AC119" s="39"/>
      <c r="AD119" s="39"/>
      <c r="AE119" s="39"/>
      <c r="AR119" s="217" t="s">
        <v>145</v>
      </c>
      <c r="AT119" s="217" t="s">
        <v>141</v>
      </c>
      <c r="AU119" s="217" t="s">
        <v>83</v>
      </c>
      <c r="AY119" s="18" t="s">
        <v>140</v>
      </c>
      <c r="BE119" s="218">
        <f>IF(N119="základní",J119,0)</f>
        <v>0</v>
      </c>
      <c r="BF119" s="218">
        <f>IF(N119="snížená",J119,0)</f>
        <v>0</v>
      </c>
      <c r="BG119" s="218">
        <f>IF(N119="zákl. přenesená",J119,0)</f>
        <v>0</v>
      </c>
      <c r="BH119" s="218">
        <f>IF(N119="sníž. přenesená",J119,0)</f>
        <v>0</v>
      </c>
      <c r="BI119" s="218">
        <f>IF(N119="nulová",J119,0)</f>
        <v>0</v>
      </c>
      <c r="BJ119" s="18" t="s">
        <v>83</v>
      </c>
      <c r="BK119" s="218">
        <f>ROUND(I119*H119,2)</f>
        <v>0</v>
      </c>
      <c r="BL119" s="18" t="s">
        <v>145</v>
      </c>
      <c r="BM119" s="217" t="s">
        <v>189</v>
      </c>
    </row>
    <row r="120" s="2" customFormat="1">
      <c r="A120" s="39"/>
      <c r="B120" s="40"/>
      <c r="C120" s="41"/>
      <c r="D120" s="219" t="s">
        <v>147</v>
      </c>
      <c r="E120" s="41"/>
      <c r="F120" s="220" t="s">
        <v>188</v>
      </c>
      <c r="G120" s="41"/>
      <c r="H120" s="41"/>
      <c r="I120" s="221"/>
      <c r="J120" s="41"/>
      <c r="K120" s="41"/>
      <c r="L120" s="45"/>
      <c r="M120" s="222"/>
      <c r="N120" s="223"/>
      <c r="O120" s="85"/>
      <c r="P120" s="85"/>
      <c r="Q120" s="85"/>
      <c r="R120" s="85"/>
      <c r="S120" s="85"/>
      <c r="T120" s="86"/>
      <c r="U120" s="39"/>
      <c r="V120" s="39"/>
      <c r="W120" s="39"/>
      <c r="X120" s="39"/>
      <c r="Y120" s="39"/>
      <c r="Z120" s="39"/>
      <c r="AA120" s="39"/>
      <c r="AB120" s="39"/>
      <c r="AC120" s="39"/>
      <c r="AD120" s="39"/>
      <c r="AE120" s="39"/>
      <c r="AT120" s="18" t="s">
        <v>147</v>
      </c>
      <c r="AU120" s="18" t="s">
        <v>83</v>
      </c>
    </row>
    <row r="121" s="2" customFormat="1">
      <c r="A121" s="39"/>
      <c r="B121" s="40"/>
      <c r="C121" s="41"/>
      <c r="D121" s="219" t="s">
        <v>149</v>
      </c>
      <c r="E121" s="41"/>
      <c r="F121" s="224" t="s">
        <v>150</v>
      </c>
      <c r="G121" s="41"/>
      <c r="H121" s="41"/>
      <c r="I121" s="221"/>
      <c r="J121" s="41"/>
      <c r="K121" s="41"/>
      <c r="L121" s="45"/>
      <c r="M121" s="222"/>
      <c r="N121" s="223"/>
      <c r="O121" s="85"/>
      <c r="P121" s="85"/>
      <c r="Q121" s="85"/>
      <c r="R121" s="85"/>
      <c r="S121" s="85"/>
      <c r="T121" s="86"/>
      <c r="U121" s="39"/>
      <c r="V121" s="39"/>
      <c r="W121" s="39"/>
      <c r="X121" s="39"/>
      <c r="Y121" s="39"/>
      <c r="Z121" s="39"/>
      <c r="AA121" s="39"/>
      <c r="AB121" s="39"/>
      <c r="AC121" s="39"/>
      <c r="AD121" s="39"/>
      <c r="AE121" s="39"/>
      <c r="AT121" s="18" t="s">
        <v>149</v>
      </c>
      <c r="AU121" s="18" t="s">
        <v>83</v>
      </c>
    </row>
    <row r="122" s="2" customFormat="1" ht="16.5" customHeight="1">
      <c r="A122" s="39"/>
      <c r="B122" s="40"/>
      <c r="C122" s="206" t="s">
        <v>190</v>
      </c>
      <c r="D122" s="206" t="s">
        <v>141</v>
      </c>
      <c r="E122" s="207" t="s">
        <v>191</v>
      </c>
      <c r="F122" s="208" t="s">
        <v>192</v>
      </c>
      <c r="G122" s="209" t="s">
        <v>144</v>
      </c>
      <c r="H122" s="210">
        <v>2</v>
      </c>
      <c r="I122" s="211"/>
      <c r="J122" s="212">
        <f>ROUND(I122*H122,2)</f>
        <v>0</v>
      </c>
      <c r="K122" s="208" t="s">
        <v>19</v>
      </c>
      <c r="L122" s="45"/>
      <c r="M122" s="213" t="s">
        <v>19</v>
      </c>
      <c r="N122" s="214" t="s">
        <v>47</v>
      </c>
      <c r="O122" s="85"/>
      <c r="P122" s="215">
        <f>O122*H122</f>
        <v>0</v>
      </c>
      <c r="Q122" s="215">
        <v>0</v>
      </c>
      <c r="R122" s="215">
        <f>Q122*H122</f>
        <v>0</v>
      </c>
      <c r="S122" s="215">
        <v>0</v>
      </c>
      <c r="T122" s="216">
        <f>S122*H122</f>
        <v>0</v>
      </c>
      <c r="U122" s="39"/>
      <c r="V122" s="39"/>
      <c r="W122" s="39"/>
      <c r="X122" s="39"/>
      <c r="Y122" s="39"/>
      <c r="Z122" s="39"/>
      <c r="AA122" s="39"/>
      <c r="AB122" s="39"/>
      <c r="AC122" s="39"/>
      <c r="AD122" s="39"/>
      <c r="AE122" s="39"/>
      <c r="AR122" s="217" t="s">
        <v>145</v>
      </c>
      <c r="AT122" s="217" t="s">
        <v>141</v>
      </c>
      <c r="AU122" s="217" t="s">
        <v>83</v>
      </c>
      <c r="AY122" s="18" t="s">
        <v>140</v>
      </c>
      <c r="BE122" s="218">
        <f>IF(N122="základní",J122,0)</f>
        <v>0</v>
      </c>
      <c r="BF122" s="218">
        <f>IF(N122="snížená",J122,0)</f>
        <v>0</v>
      </c>
      <c r="BG122" s="218">
        <f>IF(N122="zákl. přenesená",J122,0)</f>
        <v>0</v>
      </c>
      <c r="BH122" s="218">
        <f>IF(N122="sníž. přenesená",J122,0)</f>
        <v>0</v>
      </c>
      <c r="BI122" s="218">
        <f>IF(N122="nulová",J122,0)</f>
        <v>0</v>
      </c>
      <c r="BJ122" s="18" t="s">
        <v>83</v>
      </c>
      <c r="BK122" s="218">
        <f>ROUND(I122*H122,2)</f>
        <v>0</v>
      </c>
      <c r="BL122" s="18" t="s">
        <v>145</v>
      </c>
      <c r="BM122" s="217" t="s">
        <v>193</v>
      </c>
    </row>
    <row r="123" s="2" customFormat="1">
      <c r="A123" s="39"/>
      <c r="B123" s="40"/>
      <c r="C123" s="41"/>
      <c r="D123" s="219" t="s">
        <v>147</v>
      </c>
      <c r="E123" s="41"/>
      <c r="F123" s="220" t="s">
        <v>192</v>
      </c>
      <c r="G123" s="41"/>
      <c r="H123" s="41"/>
      <c r="I123" s="221"/>
      <c r="J123" s="41"/>
      <c r="K123" s="41"/>
      <c r="L123" s="45"/>
      <c r="M123" s="222"/>
      <c r="N123" s="223"/>
      <c r="O123" s="85"/>
      <c r="P123" s="85"/>
      <c r="Q123" s="85"/>
      <c r="R123" s="85"/>
      <c r="S123" s="85"/>
      <c r="T123" s="86"/>
      <c r="U123" s="39"/>
      <c r="V123" s="39"/>
      <c r="W123" s="39"/>
      <c r="X123" s="39"/>
      <c r="Y123" s="39"/>
      <c r="Z123" s="39"/>
      <c r="AA123" s="39"/>
      <c r="AB123" s="39"/>
      <c r="AC123" s="39"/>
      <c r="AD123" s="39"/>
      <c r="AE123" s="39"/>
      <c r="AT123" s="18" t="s">
        <v>147</v>
      </c>
      <c r="AU123" s="18" t="s">
        <v>83</v>
      </c>
    </row>
    <row r="124" s="2" customFormat="1">
      <c r="A124" s="39"/>
      <c r="B124" s="40"/>
      <c r="C124" s="41"/>
      <c r="D124" s="219" t="s">
        <v>149</v>
      </c>
      <c r="E124" s="41"/>
      <c r="F124" s="224" t="s">
        <v>150</v>
      </c>
      <c r="G124" s="41"/>
      <c r="H124" s="41"/>
      <c r="I124" s="221"/>
      <c r="J124" s="41"/>
      <c r="K124" s="41"/>
      <c r="L124" s="45"/>
      <c r="M124" s="222"/>
      <c r="N124" s="223"/>
      <c r="O124" s="85"/>
      <c r="P124" s="85"/>
      <c r="Q124" s="85"/>
      <c r="R124" s="85"/>
      <c r="S124" s="85"/>
      <c r="T124" s="86"/>
      <c r="U124" s="39"/>
      <c r="V124" s="39"/>
      <c r="W124" s="39"/>
      <c r="X124" s="39"/>
      <c r="Y124" s="39"/>
      <c r="Z124" s="39"/>
      <c r="AA124" s="39"/>
      <c r="AB124" s="39"/>
      <c r="AC124" s="39"/>
      <c r="AD124" s="39"/>
      <c r="AE124" s="39"/>
      <c r="AT124" s="18" t="s">
        <v>149</v>
      </c>
      <c r="AU124" s="18" t="s">
        <v>83</v>
      </c>
    </row>
    <row r="125" s="2" customFormat="1" ht="16.5" customHeight="1">
      <c r="A125" s="39"/>
      <c r="B125" s="40"/>
      <c r="C125" s="206" t="s">
        <v>194</v>
      </c>
      <c r="D125" s="206" t="s">
        <v>141</v>
      </c>
      <c r="E125" s="207" t="s">
        <v>195</v>
      </c>
      <c r="F125" s="208" t="s">
        <v>196</v>
      </c>
      <c r="G125" s="209" t="s">
        <v>144</v>
      </c>
      <c r="H125" s="210">
        <v>1</v>
      </c>
      <c r="I125" s="211"/>
      <c r="J125" s="212">
        <f>ROUND(I125*H125,2)</f>
        <v>0</v>
      </c>
      <c r="K125" s="208" t="s">
        <v>19</v>
      </c>
      <c r="L125" s="45"/>
      <c r="M125" s="213" t="s">
        <v>19</v>
      </c>
      <c r="N125" s="214" t="s">
        <v>47</v>
      </c>
      <c r="O125" s="85"/>
      <c r="P125" s="215">
        <f>O125*H125</f>
        <v>0</v>
      </c>
      <c r="Q125" s="215">
        <v>0</v>
      </c>
      <c r="R125" s="215">
        <f>Q125*H125</f>
        <v>0</v>
      </c>
      <c r="S125" s="215">
        <v>0</v>
      </c>
      <c r="T125" s="216">
        <f>S125*H125</f>
        <v>0</v>
      </c>
      <c r="U125" s="39"/>
      <c r="V125" s="39"/>
      <c r="W125" s="39"/>
      <c r="X125" s="39"/>
      <c r="Y125" s="39"/>
      <c r="Z125" s="39"/>
      <c r="AA125" s="39"/>
      <c r="AB125" s="39"/>
      <c r="AC125" s="39"/>
      <c r="AD125" s="39"/>
      <c r="AE125" s="39"/>
      <c r="AR125" s="217" t="s">
        <v>145</v>
      </c>
      <c r="AT125" s="217" t="s">
        <v>141</v>
      </c>
      <c r="AU125" s="217" t="s">
        <v>83</v>
      </c>
      <c r="AY125" s="18" t="s">
        <v>140</v>
      </c>
      <c r="BE125" s="218">
        <f>IF(N125="základní",J125,0)</f>
        <v>0</v>
      </c>
      <c r="BF125" s="218">
        <f>IF(N125="snížená",J125,0)</f>
        <v>0</v>
      </c>
      <c r="BG125" s="218">
        <f>IF(N125="zákl. přenesená",J125,0)</f>
        <v>0</v>
      </c>
      <c r="BH125" s="218">
        <f>IF(N125="sníž. přenesená",J125,0)</f>
        <v>0</v>
      </c>
      <c r="BI125" s="218">
        <f>IF(N125="nulová",J125,0)</f>
        <v>0</v>
      </c>
      <c r="BJ125" s="18" t="s">
        <v>83</v>
      </c>
      <c r="BK125" s="218">
        <f>ROUND(I125*H125,2)</f>
        <v>0</v>
      </c>
      <c r="BL125" s="18" t="s">
        <v>145</v>
      </c>
      <c r="BM125" s="217" t="s">
        <v>197</v>
      </c>
    </row>
    <row r="126" s="2" customFormat="1">
      <c r="A126" s="39"/>
      <c r="B126" s="40"/>
      <c r="C126" s="41"/>
      <c r="D126" s="219" t="s">
        <v>147</v>
      </c>
      <c r="E126" s="41"/>
      <c r="F126" s="220" t="s">
        <v>196</v>
      </c>
      <c r="G126" s="41"/>
      <c r="H126" s="41"/>
      <c r="I126" s="221"/>
      <c r="J126" s="41"/>
      <c r="K126" s="41"/>
      <c r="L126" s="45"/>
      <c r="M126" s="222"/>
      <c r="N126" s="223"/>
      <c r="O126" s="85"/>
      <c r="P126" s="85"/>
      <c r="Q126" s="85"/>
      <c r="R126" s="85"/>
      <c r="S126" s="85"/>
      <c r="T126" s="86"/>
      <c r="U126" s="39"/>
      <c r="V126" s="39"/>
      <c r="W126" s="39"/>
      <c r="X126" s="39"/>
      <c r="Y126" s="39"/>
      <c r="Z126" s="39"/>
      <c r="AA126" s="39"/>
      <c r="AB126" s="39"/>
      <c r="AC126" s="39"/>
      <c r="AD126" s="39"/>
      <c r="AE126" s="39"/>
      <c r="AT126" s="18" t="s">
        <v>147</v>
      </c>
      <c r="AU126" s="18" t="s">
        <v>83</v>
      </c>
    </row>
    <row r="127" s="2" customFormat="1">
      <c r="A127" s="39"/>
      <c r="B127" s="40"/>
      <c r="C127" s="41"/>
      <c r="D127" s="219" t="s">
        <v>149</v>
      </c>
      <c r="E127" s="41"/>
      <c r="F127" s="224" t="s">
        <v>150</v>
      </c>
      <c r="G127" s="41"/>
      <c r="H127" s="41"/>
      <c r="I127" s="221"/>
      <c r="J127" s="41"/>
      <c r="K127" s="41"/>
      <c r="L127" s="45"/>
      <c r="M127" s="222"/>
      <c r="N127" s="223"/>
      <c r="O127" s="85"/>
      <c r="P127" s="85"/>
      <c r="Q127" s="85"/>
      <c r="R127" s="85"/>
      <c r="S127" s="85"/>
      <c r="T127" s="86"/>
      <c r="U127" s="39"/>
      <c r="V127" s="39"/>
      <c r="W127" s="39"/>
      <c r="X127" s="39"/>
      <c r="Y127" s="39"/>
      <c r="Z127" s="39"/>
      <c r="AA127" s="39"/>
      <c r="AB127" s="39"/>
      <c r="AC127" s="39"/>
      <c r="AD127" s="39"/>
      <c r="AE127" s="39"/>
      <c r="AT127" s="18" t="s">
        <v>149</v>
      </c>
      <c r="AU127" s="18" t="s">
        <v>83</v>
      </c>
    </row>
    <row r="128" s="2" customFormat="1" ht="16.5" customHeight="1">
      <c r="A128" s="39"/>
      <c r="B128" s="40"/>
      <c r="C128" s="206" t="s">
        <v>198</v>
      </c>
      <c r="D128" s="206" t="s">
        <v>141</v>
      </c>
      <c r="E128" s="207" t="s">
        <v>199</v>
      </c>
      <c r="F128" s="208" t="s">
        <v>200</v>
      </c>
      <c r="G128" s="209" t="s">
        <v>201</v>
      </c>
      <c r="H128" s="210">
        <v>6.5</v>
      </c>
      <c r="I128" s="211"/>
      <c r="J128" s="212">
        <f>ROUND(I128*H128,2)</f>
        <v>0</v>
      </c>
      <c r="K128" s="208" t="s">
        <v>19</v>
      </c>
      <c r="L128" s="45"/>
      <c r="M128" s="213" t="s">
        <v>19</v>
      </c>
      <c r="N128" s="214" t="s">
        <v>47</v>
      </c>
      <c r="O128" s="85"/>
      <c r="P128" s="215">
        <f>O128*H128</f>
        <v>0</v>
      </c>
      <c r="Q128" s="215">
        <v>0</v>
      </c>
      <c r="R128" s="215">
        <f>Q128*H128</f>
        <v>0</v>
      </c>
      <c r="S128" s="215">
        <v>0</v>
      </c>
      <c r="T128" s="216">
        <f>S128*H128</f>
        <v>0</v>
      </c>
      <c r="U128" s="39"/>
      <c r="V128" s="39"/>
      <c r="W128" s="39"/>
      <c r="X128" s="39"/>
      <c r="Y128" s="39"/>
      <c r="Z128" s="39"/>
      <c r="AA128" s="39"/>
      <c r="AB128" s="39"/>
      <c r="AC128" s="39"/>
      <c r="AD128" s="39"/>
      <c r="AE128" s="39"/>
      <c r="AR128" s="217" t="s">
        <v>145</v>
      </c>
      <c r="AT128" s="217" t="s">
        <v>141</v>
      </c>
      <c r="AU128" s="217" t="s">
        <v>83</v>
      </c>
      <c r="AY128" s="18" t="s">
        <v>140</v>
      </c>
      <c r="BE128" s="218">
        <f>IF(N128="základní",J128,0)</f>
        <v>0</v>
      </c>
      <c r="BF128" s="218">
        <f>IF(N128="snížená",J128,0)</f>
        <v>0</v>
      </c>
      <c r="BG128" s="218">
        <f>IF(N128="zákl. přenesená",J128,0)</f>
        <v>0</v>
      </c>
      <c r="BH128" s="218">
        <f>IF(N128="sníž. přenesená",J128,0)</f>
        <v>0</v>
      </c>
      <c r="BI128" s="218">
        <f>IF(N128="nulová",J128,0)</f>
        <v>0</v>
      </c>
      <c r="BJ128" s="18" t="s">
        <v>83</v>
      </c>
      <c r="BK128" s="218">
        <f>ROUND(I128*H128,2)</f>
        <v>0</v>
      </c>
      <c r="BL128" s="18" t="s">
        <v>145</v>
      </c>
      <c r="BM128" s="217" t="s">
        <v>202</v>
      </c>
    </row>
    <row r="129" s="2" customFormat="1">
      <c r="A129" s="39"/>
      <c r="B129" s="40"/>
      <c r="C129" s="41"/>
      <c r="D129" s="219" t="s">
        <v>147</v>
      </c>
      <c r="E129" s="41"/>
      <c r="F129" s="220" t="s">
        <v>200</v>
      </c>
      <c r="G129" s="41"/>
      <c r="H129" s="41"/>
      <c r="I129" s="221"/>
      <c r="J129" s="41"/>
      <c r="K129" s="41"/>
      <c r="L129" s="45"/>
      <c r="M129" s="222"/>
      <c r="N129" s="223"/>
      <c r="O129" s="85"/>
      <c r="P129" s="85"/>
      <c r="Q129" s="85"/>
      <c r="R129" s="85"/>
      <c r="S129" s="85"/>
      <c r="T129" s="86"/>
      <c r="U129" s="39"/>
      <c r="V129" s="39"/>
      <c r="W129" s="39"/>
      <c r="X129" s="39"/>
      <c r="Y129" s="39"/>
      <c r="Z129" s="39"/>
      <c r="AA129" s="39"/>
      <c r="AB129" s="39"/>
      <c r="AC129" s="39"/>
      <c r="AD129" s="39"/>
      <c r="AE129" s="39"/>
      <c r="AT129" s="18" t="s">
        <v>147</v>
      </c>
      <c r="AU129" s="18" t="s">
        <v>83</v>
      </c>
    </row>
    <row r="130" s="2" customFormat="1">
      <c r="A130" s="39"/>
      <c r="B130" s="40"/>
      <c r="C130" s="41"/>
      <c r="D130" s="219" t="s">
        <v>149</v>
      </c>
      <c r="E130" s="41"/>
      <c r="F130" s="224" t="s">
        <v>150</v>
      </c>
      <c r="G130" s="41"/>
      <c r="H130" s="41"/>
      <c r="I130" s="221"/>
      <c r="J130" s="41"/>
      <c r="K130" s="41"/>
      <c r="L130" s="45"/>
      <c r="M130" s="222"/>
      <c r="N130" s="223"/>
      <c r="O130" s="85"/>
      <c r="P130" s="85"/>
      <c r="Q130" s="85"/>
      <c r="R130" s="85"/>
      <c r="S130" s="85"/>
      <c r="T130" s="86"/>
      <c r="U130" s="39"/>
      <c r="V130" s="39"/>
      <c r="W130" s="39"/>
      <c r="X130" s="39"/>
      <c r="Y130" s="39"/>
      <c r="Z130" s="39"/>
      <c r="AA130" s="39"/>
      <c r="AB130" s="39"/>
      <c r="AC130" s="39"/>
      <c r="AD130" s="39"/>
      <c r="AE130" s="39"/>
      <c r="AT130" s="18" t="s">
        <v>149</v>
      </c>
      <c r="AU130" s="18" t="s">
        <v>83</v>
      </c>
    </row>
    <row r="131" s="2" customFormat="1" ht="16.5" customHeight="1">
      <c r="A131" s="39"/>
      <c r="B131" s="40"/>
      <c r="C131" s="206" t="s">
        <v>8</v>
      </c>
      <c r="D131" s="206" t="s">
        <v>141</v>
      </c>
      <c r="E131" s="207" t="s">
        <v>203</v>
      </c>
      <c r="F131" s="208" t="s">
        <v>204</v>
      </c>
      <c r="G131" s="209" t="s">
        <v>144</v>
      </c>
      <c r="H131" s="210">
        <v>1</v>
      </c>
      <c r="I131" s="211"/>
      <c r="J131" s="212">
        <f>ROUND(I131*H131,2)</f>
        <v>0</v>
      </c>
      <c r="K131" s="208" t="s">
        <v>19</v>
      </c>
      <c r="L131" s="45"/>
      <c r="M131" s="213" t="s">
        <v>19</v>
      </c>
      <c r="N131" s="214" t="s">
        <v>47</v>
      </c>
      <c r="O131" s="85"/>
      <c r="P131" s="215">
        <f>O131*H131</f>
        <v>0</v>
      </c>
      <c r="Q131" s="215">
        <v>0</v>
      </c>
      <c r="R131" s="215">
        <f>Q131*H131</f>
        <v>0</v>
      </c>
      <c r="S131" s="215">
        <v>0</v>
      </c>
      <c r="T131" s="216">
        <f>S131*H131</f>
        <v>0</v>
      </c>
      <c r="U131" s="39"/>
      <c r="V131" s="39"/>
      <c r="W131" s="39"/>
      <c r="X131" s="39"/>
      <c r="Y131" s="39"/>
      <c r="Z131" s="39"/>
      <c r="AA131" s="39"/>
      <c r="AB131" s="39"/>
      <c r="AC131" s="39"/>
      <c r="AD131" s="39"/>
      <c r="AE131" s="39"/>
      <c r="AR131" s="217" t="s">
        <v>145</v>
      </c>
      <c r="AT131" s="217" t="s">
        <v>141</v>
      </c>
      <c r="AU131" s="217" t="s">
        <v>83</v>
      </c>
      <c r="AY131" s="18" t="s">
        <v>140</v>
      </c>
      <c r="BE131" s="218">
        <f>IF(N131="základní",J131,0)</f>
        <v>0</v>
      </c>
      <c r="BF131" s="218">
        <f>IF(N131="snížená",J131,0)</f>
        <v>0</v>
      </c>
      <c r="BG131" s="218">
        <f>IF(N131="zákl. přenesená",J131,0)</f>
        <v>0</v>
      </c>
      <c r="BH131" s="218">
        <f>IF(N131="sníž. přenesená",J131,0)</f>
        <v>0</v>
      </c>
      <c r="BI131" s="218">
        <f>IF(N131="nulová",J131,0)</f>
        <v>0</v>
      </c>
      <c r="BJ131" s="18" t="s">
        <v>83</v>
      </c>
      <c r="BK131" s="218">
        <f>ROUND(I131*H131,2)</f>
        <v>0</v>
      </c>
      <c r="BL131" s="18" t="s">
        <v>145</v>
      </c>
      <c r="BM131" s="217" t="s">
        <v>205</v>
      </c>
    </row>
    <row r="132" s="2" customFormat="1">
      <c r="A132" s="39"/>
      <c r="B132" s="40"/>
      <c r="C132" s="41"/>
      <c r="D132" s="219" t="s">
        <v>147</v>
      </c>
      <c r="E132" s="41"/>
      <c r="F132" s="220" t="s">
        <v>204</v>
      </c>
      <c r="G132" s="41"/>
      <c r="H132" s="41"/>
      <c r="I132" s="221"/>
      <c r="J132" s="41"/>
      <c r="K132" s="41"/>
      <c r="L132" s="45"/>
      <c r="M132" s="222"/>
      <c r="N132" s="223"/>
      <c r="O132" s="85"/>
      <c r="P132" s="85"/>
      <c r="Q132" s="85"/>
      <c r="R132" s="85"/>
      <c r="S132" s="85"/>
      <c r="T132" s="86"/>
      <c r="U132" s="39"/>
      <c r="V132" s="39"/>
      <c r="W132" s="39"/>
      <c r="X132" s="39"/>
      <c r="Y132" s="39"/>
      <c r="Z132" s="39"/>
      <c r="AA132" s="39"/>
      <c r="AB132" s="39"/>
      <c r="AC132" s="39"/>
      <c r="AD132" s="39"/>
      <c r="AE132" s="39"/>
      <c r="AT132" s="18" t="s">
        <v>147</v>
      </c>
      <c r="AU132" s="18" t="s">
        <v>83</v>
      </c>
    </row>
    <row r="133" s="2" customFormat="1">
      <c r="A133" s="39"/>
      <c r="B133" s="40"/>
      <c r="C133" s="41"/>
      <c r="D133" s="219" t="s">
        <v>149</v>
      </c>
      <c r="E133" s="41"/>
      <c r="F133" s="224" t="s">
        <v>150</v>
      </c>
      <c r="G133" s="41"/>
      <c r="H133" s="41"/>
      <c r="I133" s="221"/>
      <c r="J133" s="41"/>
      <c r="K133" s="41"/>
      <c r="L133" s="45"/>
      <c r="M133" s="222"/>
      <c r="N133" s="223"/>
      <c r="O133" s="85"/>
      <c r="P133" s="85"/>
      <c r="Q133" s="85"/>
      <c r="R133" s="85"/>
      <c r="S133" s="85"/>
      <c r="T133" s="86"/>
      <c r="U133" s="39"/>
      <c r="V133" s="39"/>
      <c r="W133" s="39"/>
      <c r="X133" s="39"/>
      <c r="Y133" s="39"/>
      <c r="Z133" s="39"/>
      <c r="AA133" s="39"/>
      <c r="AB133" s="39"/>
      <c r="AC133" s="39"/>
      <c r="AD133" s="39"/>
      <c r="AE133" s="39"/>
      <c r="AT133" s="18" t="s">
        <v>149</v>
      </c>
      <c r="AU133" s="18" t="s">
        <v>83</v>
      </c>
    </row>
    <row r="134" s="2" customFormat="1" ht="16.5" customHeight="1">
      <c r="A134" s="39"/>
      <c r="B134" s="40"/>
      <c r="C134" s="206" t="s">
        <v>206</v>
      </c>
      <c r="D134" s="206" t="s">
        <v>141</v>
      </c>
      <c r="E134" s="207" t="s">
        <v>207</v>
      </c>
      <c r="F134" s="208" t="s">
        <v>208</v>
      </c>
      <c r="G134" s="209" t="s">
        <v>209</v>
      </c>
      <c r="H134" s="210">
        <v>50</v>
      </c>
      <c r="I134" s="211"/>
      <c r="J134" s="212">
        <f>ROUND(I134*H134,2)</f>
        <v>0</v>
      </c>
      <c r="K134" s="208" t="s">
        <v>19</v>
      </c>
      <c r="L134" s="45"/>
      <c r="M134" s="213" t="s">
        <v>19</v>
      </c>
      <c r="N134" s="214" t="s">
        <v>47</v>
      </c>
      <c r="O134" s="85"/>
      <c r="P134" s="215">
        <f>O134*H134</f>
        <v>0</v>
      </c>
      <c r="Q134" s="215">
        <v>0</v>
      </c>
      <c r="R134" s="215">
        <f>Q134*H134</f>
        <v>0</v>
      </c>
      <c r="S134" s="215">
        <v>0</v>
      </c>
      <c r="T134" s="216">
        <f>S134*H134</f>
        <v>0</v>
      </c>
      <c r="U134" s="39"/>
      <c r="V134" s="39"/>
      <c r="W134" s="39"/>
      <c r="X134" s="39"/>
      <c r="Y134" s="39"/>
      <c r="Z134" s="39"/>
      <c r="AA134" s="39"/>
      <c r="AB134" s="39"/>
      <c r="AC134" s="39"/>
      <c r="AD134" s="39"/>
      <c r="AE134" s="39"/>
      <c r="AR134" s="217" t="s">
        <v>145</v>
      </c>
      <c r="AT134" s="217" t="s">
        <v>141</v>
      </c>
      <c r="AU134" s="217" t="s">
        <v>83</v>
      </c>
      <c r="AY134" s="18" t="s">
        <v>140</v>
      </c>
      <c r="BE134" s="218">
        <f>IF(N134="základní",J134,0)</f>
        <v>0</v>
      </c>
      <c r="BF134" s="218">
        <f>IF(N134="snížená",J134,0)</f>
        <v>0</v>
      </c>
      <c r="BG134" s="218">
        <f>IF(N134="zákl. přenesená",J134,0)</f>
        <v>0</v>
      </c>
      <c r="BH134" s="218">
        <f>IF(N134="sníž. přenesená",J134,0)</f>
        <v>0</v>
      </c>
      <c r="BI134" s="218">
        <f>IF(N134="nulová",J134,0)</f>
        <v>0</v>
      </c>
      <c r="BJ134" s="18" t="s">
        <v>83</v>
      </c>
      <c r="BK134" s="218">
        <f>ROUND(I134*H134,2)</f>
        <v>0</v>
      </c>
      <c r="BL134" s="18" t="s">
        <v>145</v>
      </c>
      <c r="BM134" s="217" t="s">
        <v>210</v>
      </c>
    </row>
    <row r="135" s="2" customFormat="1">
      <c r="A135" s="39"/>
      <c r="B135" s="40"/>
      <c r="C135" s="41"/>
      <c r="D135" s="219" t="s">
        <v>147</v>
      </c>
      <c r="E135" s="41"/>
      <c r="F135" s="220" t="s">
        <v>208</v>
      </c>
      <c r="G135" s="41"/>
      <c r="H135" s="41"/>
      <c r="I135" s="221"/>
      <c r="J135" s="41"/>
      <c r="K135" s="41"/>
      <c r="L135" s="45"/>
      <c r="M135" s="222"/>
      <c r="N135" s="223"/>
      <c r="O135" s="85"/>
      <c r="P135" s="85"/>
      <c r="Q135" s="85"/>
      <c r="R135" s="85"/>
      <c r="S135" s="85"/>
      <c r="T135" s="86"/>
      <c r="U135" s="39"/>
      <c r="V135" s="39"/>
      <c r="W135" s="39"/>
      <c r="X135" s="39"/>
      <c r="Y135" s="39"/>
      <c r="Z135" s="39"/>
      <c r="AA135" s="39"/>
      <c r="AB135" s="39"/>
      <c r="AC135" s="39"/>
      <c r="AD135" s="39"/>
      <c r="AE135" s="39"/>
      <c r="AT135" s="18" t="s">
        <v>147</v>
      </c>
      <c r="AU135" s="18" t="s">
        <v>83</v>
      </c>
    </row>
    <row r="136" s="2" customFormat="1">
      <c r="A136" s="39"/>
      <c r="B136" s="40"/>
      <c r="C136" s="41"/>
      <c r="D136" s="219" t="s">
        <v>149</v>
      </c>
      <c r="E136" s="41"/>
      <c r="F136" s="224" t="s">
        <v>150</v>
      </c>
      <c r="G136" s="41"/>
      <c r="H136" s="41"/>
      <c r="I136" s="221"/>
      <c r="J136" s="41"/>
      <c r="K136" s="41"/>
      <c r="L136" s="45"/>
      <c r="M136" s="222"/>
      <c r="N136" s="223"/>
      <c r="O136" s="85"/>
      <c r="P136" s="85"/>
      <c r="Q136" s="85"/>
      <c r="R136" s="85"/>
      <c r="S136" s="85"/>
      <c r="T136" s="86"/>
      <c r="U136" s="39"/>
      <c r="V136" s="39"/>
      <c r="W136" s="39"/>
      <c r="X136" s="39"/>
      <c r="Y136" s="39"/>
      <c r="Z136" s="39"/>
      <c r="AA136" s="39"/>
      <c r="AB136" s="39"/>
      <c r="AC136" s="39"/>
      <c r="AD136" s="39"/>
      <c r="AE136" s="39"/>
      <c r="AT136" s="18" t="s">
        <v>149</v>
      </c>
      <c r="AU136" s="18" t="s">
        <v>83</v>
      </c>
    </row>
    <row r="137" s="2" customFormat="1" ht="16.5" customHeight="1">
      <c r="A137" s="39"/>
      <c r="B137" s="40"/>
      <c r="C137" s="206" t="s">
        <v>211</v>
      </c>
      <c r="D137" s="206" t="s">
        <v>141</v>
      </c>
      <c r="E137" s="207" t="s">
        <v>212</v>
      </c>
      <c r="F137" s="208" t="s">
        <v>213</v>
      </c>
      <c r="G137" s="209" t="s">
        <v>144</v>
      </c>
      <c r="H137" s="210">
        <v>1</v>
      </c>
      <c r="I137" s="211"/>
      <c r="J137" s="212">
        <f>ROUND(I137*H137,2)</f>
        <v>0</v>
      </c>
      <c r="K137" s="208" t="s">
        <v>19</v>
      </c>
      <c r="L137" s="45"/>
      <c r="M137" s="213" t="s">
        <v>19</v>
      </c>
      <c r="N137" s="214" t="s">
        <v>47</v>
      </c>
      <c r="O137" s="85"/>
      <c r="P137" s="215">
        <f>O137*H137</f>
        <v>0</v>
      </c>
      <c r="Q137" s="215">
        <v>0</v>
      </c>
      <c r="R137" s="215">
        <f>Q137*H137</f>
        <v>0</v>
      </c>
      <c r="S137" s="215">
        <v>0</v>
      </c>
      <c r="T137" s="216">
        <f>S137*H137</f>
        <v>0</v>
      </c>
      <c r="U137" s="39"/>
      <c r="V137" s="39"/>
      <c r="W137" s="39"/>
      <c r="X137" s="39"/>
      <c r="Y137" s="39"/>
      <c r="Z137" s="39"/>
      <c r="AA137" s="39"/>
      <c r="AB137" s="39"/>
      <c r="AC137" s="39"/>
      <c r="AD137" s="39"/>
      <c r="AE137" s="39"/>
      <c r="AR137" s="217" t="s">
        <v>145</v>
      </c>
      <c r="AT137" s="217" t="s">
        <v>141</v>
      </c>
      <c r="AU137" s="217" t="s">
        <v>83</v>
      </c>
      <c r="AY137" s="18" t="s">
        <v>140</v>
      </c>
      <c r="BE137" s="218">
        <f>IF(N137="základní",J137,0)</f>
        <v>0</v>
      </c>
      <c r="BF137" s="218">
        <f>IF(N137="snížená",J137,0)</f>
        <v>0</v>
      </c>
      <c r="BG137" s="218">
        <f>IF(N137="zákl. přenesená",J137,0)</f>
        <v>0</v>
      </c>
      <c r="BH137" s="218">
        <f>IF(N137="sníž. přenesená",J137,0)</f>
        <v>0</v>
      </c>
      <c r="BI137" s="218">
        <f>IF(N137="nulová",J137,0)</f>
        <v>0</v>
      </c>
      <c r="BJ137" s="18" t="s">
        <v>83</v>
      </c>
      <c r="BK137" s="218">
        <f>ROUND(I137*H137,2)</f>
        <v>0</v>
      </c>
      <c r="BL137" s="18" t="s">
        <v>145</v>
      </c>
      <c r="BM137" s="217" t="s">
        <v>214</v>
      </c>
    </row>
    <row r="138" s="2" customFormat="1">
      <c r="A138" s="39"/>
      <c r="B138" s="40"/>
      <c r="C138" s="41"/>
      <c r="D138" s="219" t="s">
        <v>147</v>
      </c>
      <c r="E138" s="41"/>
      <c r="F138" s="220" t="s">
        <v>213</v>
      </c>
      <c r="G138" s="41"/>
      <c r="H138" s="41"/>
      <c r="I138" s="221"/>
      <c r="J138" s="41"/>
      <c r="K138" s="41"/>
      <c r="L138" s="45"/>
      <c r="M138" s="222"/>
      <c r="N138" s="223"/>
      <c r="O138" s="85"/>
      <c r="P138" s="85"/>
      <c r="Q138" s="85"/>
      <c r="R138" s="85"/>
      <c r="S138" s="85"/>
      <c r="T138" s="86"/>
      <c r="U138" s="39"/>
      <c r="V138" s="39"/>
      <c r="W138" s="39"/>
      <c r="X138" s="39"/>
      <c r="Y138" s="39"/>
      <c r="Z138" s="39"/>
      <c r="AA138" s="39"/>
      <c r="AB138" s="39"/>
      <c r="AC138" s="39"/>
      <c r="AD138" s="39"/>
      <c r="AE138" s="39"/>
      <c r="AT138" s="18" t="s">
        <v>147</v>
      </c>
      <c r="AU138" s="18" t="s">
        <v>83</v>
      </c>
    </row>
    <row r="139" s="2" customFormat="1">
      <c r="A139" s="39"/>
      <c r="B139" s="40"/>
      <c r="C139" s="41"/>
      <c r="D139" s="219" t="s">
        <v>149</v>
      </c>
      <c r="E139" s="41"/>
      <c r="F139" s="224" t="s">
        <v>150</v>
      </c>
      <c r="G139" s="41"/>
      <c r="H139" s="41"/>
      <c r="I139" s="221"/>
      <c r="J139" s="41"/>
      <c r="K139" s="41"/>
      <c r="L139" s="45"/>
      <c r="M139" s="222"/>
      <c r="N139" s="223"/>
      <c r="O139" s="85"/>
      <c r="P139" s="85"/>
      <c r="Q139" s="85"/>
      <c r="R139" s="85"/>
      <c r="S139" s="85"/>
      <c r="T139" s="86"/>
      <c r="U139" s="39"/>
      <c r="V139" s="39"/>
      <c r="W139" s="39"/>
      <c r="X139" s="39"/>
      <c r="Y139" s="39"/>
      <c r="Z139" s="39"/>
      <c r="AA139" s="39"/>
      <c r="AB139" s="39"/>
      <c r="AC139" s="39"/>
      <c r="AD139" s="39"/>
      <c r="AE139" s="39"/>
      <c r="AT139" s="18" t="s">
        <v>149</v>
      </c>
      <c r="AU139" s="18" t="s">
        <v>83</v>
      </c>
    </row>
    <row r="140" s="2" customFormat="1" ht="16.5" customHeight="1">
      <c r="A140" s="39"/>
      <c r="B140" s="40"/>
      <c r="C140" s="206" t="s">
        <v>215</v>
      </c>
      <c r="D140" s="206" t="s">
        <v>141</v>
      </c>
      <c r="E140" s="207" t="s">
        <v>216</v>
      </c>
      <c r="F140" s="208" t="s">
        <v>217</v>
      </c>
      <c r="G140" s="209" t="s">
        <v>144</v>
      </c>
      <c r="H140" s="210">
        <v>1</v>
      </c>
      <c r="I140" s="211"/>
      <c r="J140" s="212">
        <f>ROUND(I140*H140,2)</f>
        <v>0</v>
      </c>
      <c r="K140" s="208" t="s">
        <v>19</v>
      </c>
      <c r="L140" s="45"/>
      <c r="M140" s="213" t="s">
        <v>19</v>
      </c>
      <c r="N140" s="214" t="s">
        <v>47</v>
      </c>
      <c r="O140" s="85"/>
      <c r="P140" s="215">
        <f>O140*H140</f>
        <v>0</v>
      </c>
      <c r="Q140" s="215">
        <v>0</v>
      </c>
      <c r="R140" s="215">
        <f>Q140*H140</f>
        <v>0</v>
      </c>
      <c r="S140" s="215">
        <v>0</v>
      </c>
      <c r="T140" s="216">
        <f>S140*H140</f>
        <v>0</v>
      </c>
      <c r="U140" s="39"/>
      <c r="V140" s="39"/>
      <c r="W140" s="39"/>
      <c r="X140" s="39"/>
      <c r="Y140" s="39"/>
      <c r="Z140" s="39"/>
      <c r="AA140" s="39"/>
      <c r="AB140" s="39"/>
      <c r="AC140" s="39"/>
      <c r="AD140" s="39"/>
      <c r="AE140" s="39"/>
      <c r="AR140" s="217" t="s">
        <v>145</v>
      </c>
      <c r="AT140" s="217" t="s">
        <v>141</v>
      </c>
      <c r="AU140" s="217" t="s">
        <v>83</v>
      </c>
      <c r="AY140" s="18" t="s">
        <v>140</v>
      </c>
      <c r="BE140" s="218">
        <f>IF(N140="základní",J140,0)</f>
        <v>0</v>
      </c>
      <c r="BF140" s="218">
        <f>IF(N140="snížená",J140,0)</f>
        <v>0</v>
      </c>
      <c r="BG140" s="218">
        <f>IF(N140="zákl. přenesená",J140,0)</f>
        <v>0</v>
      </c>
      <c r="BH140" s="218">
        <f>IF(N140="sníž. přenesená",J140,0)</f>
        <v>0</v>
      </c>
      <c r="BI140" s="218">
        <f>IF(N140="nulová",J140,0)</f>
        <v>0</v>
      </c>
      <c r="BJ140" s="18" t="s">
        <v>83</v>
      </c>
      <c r="BK140" s="218">
        <f>ROUND(I140*H140,2)</f>
        <v>0</v>
      </c>
      <c r="BL140" s="18" t="s">
        <v>145</v>
      </c>
      <c r="BM140" s="217" t="s">
        <v>218</v>
      </c>
    </row>
    <row r="141" s="2" customFormat="1">
      <c r="A141" s="39"/>
      <c r="B141" s="40"/>
      <c r="C141" s="41"/>
      <c r="D141" s="219" t="s">
        <v>147</v>
      </c>
      <c r="E141" s="41"/>
      <c r="F141" s="220" t="s">
        <v>217</v>
      </c>
      <c r="G141" s="41"/>
      <c r="H141" s="41"/>
      <c r="I141" s="221"/>
      <c r="J141" s="41"/>
      <c r="K141" s="41"/>
      <c r="L141" s="45"/>
      <c r="M141" s="222"/>
      <c r="N141" s="223"/>
      <c r="O141" s="85"/>
      <c r="P141" s="85"/>
      <c r="Q141" s="85"/>
      <c r="R141" s="85"/>
      <c r="S141" s="85"/>
      <c r="T141" s="86"/>
      <c r="U141" s="39"/>
      <c r="V141" s="39"/>
      <c r="W141" s="39"/>
      <c r="X141" s="39"/>
      <c r="Y141" s="39"/>
      <c r="Z141" s="39"/>
      <c r="AA141" s="39"/>
      <c r="AB141" s="39"/>
      <c r="AC141" s="39"/>
      <c r="AD141" s="39"/>
      <c r="AE141" s="39"/>
      <c r="AT141" s="18" t="s">
        <v>147</v>
      </c>
      <c r="AU141" s="18" t="s">
        <v>83</v>
      </c>
    </row>
    <row r="142" s="2" customFormat="1">
      <c r="A142" s="39"/>
      <c r="B142" s="40"/>
      <c r="C142" s="41"/>
      <c r="D142" s="219" t="s">
        <v>149</v>
      </c>
      <c r="E142" s="41"/>
      <c r="F142" s="224" t="s">
        <v>150</v>
      </c>
      <c r="G142" s="41"/>
      <c r="H142" s="41"/>
      <c r="I142" s="221"/>
      <c r="J142" s="41"/>
      <c r="K142" s="41"/>
      <c r="L142" s="45"/>
      <c r="M142" s="222"/>
      <c r="N142" s="223"/>
      <c r="O142" s="85"/>
      <c r="P142" s="85"/>
      <c r="Q142" s="85"/>
      <c r="R142" s="85"/>
      <c r="S142" s="85"/>
      <c r="T142" s="86"/>
      <c r="U142" s="39"/>
      <c r="V142" s="39"/>
      <c r="W142" s="39"/>
      <c r="X142" s="39"/>
      <c r="Y142" s="39"/>
      <c r="Z142" s="39"/>
      <c r="AA142" s="39"/>
      <c r="AB142" s="39"/>
      <c r="AC142" s="39"/>
      <c r="AD142" s="39"/>
      <c r="AE142" s="39"/>
      <c r="AT142" s="18" t="s">
        <v>149</v>
      </c>
      <c r="AU142" s="18" t="s">
        <v>83</v>
      </c>
    </row>
    <row r="143" s="2" customFormat="1" ht="16.5" customHeight="1">
      <c r="A143" s="39"/>
      <c r="B143" s="40"/>
      <c r="C143" s="206" t="s">
        <v>219</v>
      </c>
      <c r="D143" s="206" t="s">
        <v>141</v>
      </c>
      <c r="E143" s="207" t="s">
        <v>220</v>
      </c>
      <c r="F143" s="208" t="s">
        <v>221</v>
      </c>
      <c r="G143" s="209" t="s">
        <v>144</v>
      </c>
      <c r="H143" s="210">
        <v>1</v>
      </c>
      <c r="I143" s="211"/>
      <c r="J143" s="212">
        <f>ROUND(I143*H143,2)</f>
        <v>0</v>
      </c>
      <c r="K143" s="208" t="s">
        <v>19</v>
      </c>
      <c r="L143" s="45"/>
      <c r="M143" s="213" t="s">
        <v>19</v>
      </c>
      <c r="N143" s="214" t="s">
        <v>47</v>
      </c>
      <c r="O143" s="85"/>
      <c r="P143" s="215">
        <f>O143*H143</f>
        <v>0</v>
      </c>
      <c r="Q143" s="215">
        <v>0</v>
      </c>
      <c r="R143" s="215">
        <f>Q143*H143</f>
        <v>0</v>
      </c>
      <c r="S143" s="215">
        <v>0</v>
      </c>
      <c r="T143" s="216">
        <f>S143*H143</f>
        <v>0</v>
      </c>
      <c r="U143" s="39"/>
      <c r="V143" s="39"/>
      <c r="W143" s="39"/>
      <c r="X143" s="39"/>
      <c r="Y143" s="39"/>
      <c r="Z143" s="39"/>
      <c r="AA143" s="39"/>
      <c r="AB143" s="39"/>
      <c r="AC143" s="39"/>
      <c r="AD143" s="39"/>
      <c r="AE143" s="39"/>
      <c r="AR143" s="217" t="s">
        <v>145</v>
      </c>
      <c r="AT143" s="217" t="s">
        <v>141</v>
      </c>
      <c r="AU143" s="217" t="s">
        <v>83</v>
      </c>
      <c r="AY143" s="18" t="s">
        <v>140</v>
      </c>
      <c r="BE143" s="218">
        <f>IF(N143="základní",J143,0)</f>
        <v>0</v>
      </c>
      <c r="BF143" s="218">
        <f>IF(N143="snížená",J143,0)</f>
        <v>0</v>
      </c>
      <c r="BG143" s="218">
        <f>IF(N143="zákl. přenesená",J143,0)</f>
        <v>0</v>
      </c>
      <c r="BH143" s="218">
        <f>IF(N143="sníž. přenesená",J143,0)</f>
        <v>0</v>
      </c>
      <c r="BI143" s="218">
        <f>IF(N143="nulová",J143,0)</f>
        <v>0</v>
      </c>
      <c r="BJ143" s="18" t="s">
        <v>83</v>
      </c>
      <c r="BK143" s="218">
        <f>ROUND(I143*H143,2)</f>
        <v>0</v>
      </c>
      <c r="BL143" s="18" t="s">
        <v>145</v>
      </c>
      <c r="BM143" s="217" t="s">
        <v>222</v>
      </c>
    </row>
    <row r="144" s="2" customFormat="1">
      <c r="A144" s="39"/>
      <c r="B144" s="40"/>
      <c r="C144" s="41"/>
      <c r="D144" s="219" t="s">
        <v>147</v>
      </c>
      <c r="E144" s="41"/>
      <c r="F144" s="220" t="s">
        <v>221</v>
      </c>
      <c r="G144" s="41"/>
      <c r="H144" s="41"/>
      <c r="I144" s="221"/>
      <c r="J144" s="41"/>
      <c r="K144" s="41"/>
      <c r="L144" s="45"/>
      <c r="M144" s="222"/>
      <c r="N144" s="223"/>
      <c r="O144" s="85"/>
      <c r="P144" s="85"/>
      <c r="Q144" s="85"/>
      <c r="R144" s="85"/>
      <c r="S144" s="85"/>
      <c r="T144" s="86"/>
      <c r="U144" s="39"/>
      <c r="V144" s="39"/>
      <c r="W144" s="39"/>
      <c r="X144" s="39"/>
      <c r="Y144" s="39"/>
      <c r="Z144" s="39"/>
      <c r="AA144" s="39"/>
      <c r="AB144" s="39"/>
      <c r="AC144" s="39"/>
      <c r="AD144" s="39"/>
      <c r="AE144" s="39"/>
      <c r="AT144" s="18" t="s">
        <v>147</v>
      </c>
      <c r="AU144" s="18" t="s">
        <v>83</v>
      </c>
    </row>
    <row r="145" s="2" customFormat="1">
      <c r="A145" s="39"/>
      <c r="B145" s="40"/>
      <c r="C145" s="41"/>
      <c r="D145" s="219" t="s">
        <v>149</v>
      </c>
      <c r="E145" s="41"/>
      <c r="F145" s="224" t="s">
        <v>150</v>
      </c>
      <c r="G145" s="41"/>
      <c r="H145" s="41"/>
      <c r="I145" s="221"/>
      <c r="J145" s="41"/>
      <c r="K145" s="41"/>
      <c r="L145" s="45"/>
      <c r="M145" s="222"/>
      <c r="N145" s="223"/>
      <c r="O145" s="85"/>
      <c r="P145" s="85"/>
      <c r="Q145" s="85"/>
      <c r="R145" s="85"/>
      <c r="S145" s="85"/>
      <c r="T145" s="86"/>
      <c r="U145" s="39"/>
      <c r="V145" s="39"/>
      <c r="W145" s="39"/>
      <c r="X145" s="39"/>
      <c r="Y145" s="39"/>
      <c r="Z145" s="39"/>
      <c r="AA145" s="39"/>
      <c r="AB145" s="39"/>
      <c r="AC145" s="39"/>
      <c r="AD145" s="39"/>
      <c r="AE145" s="39"/>
      <c r="AT145" s="18" t="s">
        <v>149</v>
      </c>
      <c r="AU145" s="18" t="s">
        <v>83</v>
      </c>
    </row>
    <row r="146" s="11" customFormat="1" ht="25.92" customHeight="1">
      <c r="A146" s="11"/>
      <c r="B146" s="192"/>
      <c r="C146" s="193"/>
      <c r="D146" s="194" t="s">
        <v>75</v>
      </c>
      <c r="E146" s="195" t="s">
        <v>223</v>
      </c>
      <c r="F146" s="195" t="s">
        <v>224</v>
      </c>
      <c r="G146" s="193"/>
      <c r="H146" s="193"/>
      <c r="I146" s="196"/>
      <c r="J146" s="197">
        <f>BK146</f>
        <v>0</v>
      </c>
      <c r="K146" s="193"/>
      <c r="L146" s="198"/>
      <c r="M146" s="199"/>
      <c r="N146" s="200"/>
      <c r="O146" s="200"/>
      <c r="P146" s="201">
        <f>SUM(P147:P167)</f>
        <v>0</v>
      </c>
      <c r="Q146" s="200"/>
      <c r="R146" s="201">
        <f>SUM(R147:R167)</f>
        <v>0</v>
      </c>
      <c r="S146" s="200"/>
      <c r="T146" s="202">
        <f>SUM(T147:T167)</f>
        <v>0</v>
      </c>
      <c r="U146" s="11"/>
      <c r="V146" s="11"/>
      <c r="W146" s="11"/>
      <c r="X146" s="11"/>
      <c r="Y146" s="11"/>
      <c r="Z146" s="11"/>
      <c r="AA146" s="11"/>
      <c r="AB146" s="11"/>
      <c r="AC146" s="11"/>
      <c r="AD146" s="11"/>
      <c r="AE146" s="11"/>
      <c r="AR146" s="203" t="s">
        <v>139</v>
      </c>
      <c r="AT146" s="204" t="s">
        <v>75</v>
      </c>
      <c r="AU146" s="204" t="s">
        <v>76</v>
      </c>
      <c r="AY146" s="203" t="s">
        <v>140</v>
      </c>
      <c r="BK146" s="205">
        <f>SUM(BK147:BK167)</f>
        <v>0</v>
      </c>
    </row>
    <row r="147" s="2" customFormat="1" ht="16.5" customHeight="1">
      <c r="A147" s="39"/>
      <c r="B147" s="40"/>
      <c r="C147" s="206" t="s">
        <v>225</v>
      </c>
      <c r="D147" s="206" t="s">
        <v>141</v>
      </c>
      <c r="E147" s="207" t="s">
        <v>226</v>
      </c>
      <c r="F147" s="208" t="s">
        <v>227</v>
      </c>
      <c r="G147" s="209" t="s">
        <v>144</v>
      </c>
      <c r="H147" s="210">
        <v>1</v>
      </c>
      <c r="I147" s="211"/>
      <c r="J147" s="212">
        <f>ROUND(I147*H147,2)</f>
        <v>0</v>
      </c>
      <c r="K147" s="208" t="s">
        <v>19</v>
      </c>
      <c r="L147" s="45"/>
      <c r="M147" s="213" t="s">
        <v>19</v>
      </c>
      <c r="N147" s="214" t="s">
        <v>47</v>
      </c>
      <c r="O147" s="85"/>
      <c r="P147" s="215">
        <f>O147*H147</f>
        <v>0</v>
      </c>
      <c r="Q147" s="215">
        <v>0</v>
      </c>
      <c r="R147" s="215">
        <f>Q147*H147</f>
        <v>0</v>
      </c>
      <c r="S147" s="215">
        <v>0</v>
      </c>
      <c r="T147" s="216">
        <f>S147*H147</f>
        <v>0</v>
      </c>
      <c r="U147" s="39"/>
      <c r="V147" s="39"/>
      <c r="W147" s="39"/>
      <c r="X147" s="39"/>
      <c r="Y147" s="39"/>
      <c r="Z147" s="39"/>
      <c r="AA147" s="39"/>
      <c r="AB147" s="39"/>
      <c r="AC147" s="39"/>
      <c r="AD147" s="39"/>
      <c r="AE147" s="39"/>
      <c r="AR147" s="217" t="s">
        <v>145</v>
      </c>
      <c r="AT147" s="217" t="s">
        <v>141</v>
      </c>
      <c r="AU147" s="217" t="s">
        <v>83</v>
      </c>
      <c r="AY147" s="18" t="s">
        <v>140</v>
      </c>
      <c r="BE147" s="218">
        <f>IF(N147="základní",J147,0)</f>
        <v>0</v>
      </c>
      <c r="BF147" s="218">
        <f>IF(N147="snížená",J147,0)</f>
        <v>0</v>
      </c>
      <c r="BG147" s="218">
        <f>IF(N147="zákl. přenesená",J147,0)</f>
        <v>0</v>
      </c>
      <c r="BH147" s="218">
        <f>IF(N147="sníž. přenesená",J147,0)</f>
        <v>0</v>
      </c>
      <c r="BI147" s="218">
        <f>IF(N147="nulová",J147,0)</f>
        <v>0</v>
      </c>
      <c r="BJ147" s="18" t="s">
        <v>83</v>
      </c>
      <c r="BK147" s="218">
        <f>ROUND(I147*H147,2)</f>
        <v>0</v>
      </c>
      <c r="BL147" s="18" t="s">
        <v>145</v>
      </c>
      <c r="BM147" s="217" t="s">
        <v>228</v>
      </c>
    </row>
    <row r="148" s="2" customFormat="1">
      <c r="A148" s="39"/>
      <c r="B148" s="40"/>
      <c r="C148" s="41"/>
      <c r="D148" s="219" t="s">
        <v>147</v>
      </c>
      <c r="E148" s="41"/>
      <c r="F148" s="220" t="s">
        <v>227</v>
      </c>
      <c r="G148" s="41"/>
      <c r="H148" s="41"/>
      <c r="I148" s="221"/>
      <c r="J148" s="41"/>
      <c r="K148" s="41"/>
      <c r="L148" s="45"/>
      <c r="M148" s="222"/>
      <c r="N148" s="223"/>
      <c r="O148" s="85"/>
      <c r="P148" s="85"/>
      <c r="Q148" s="85"/>
      <c r="R148" s="85"/>
      <c r="S148" s="85"/>
      <c r="T148" s="86"/>
      <c r="U148" s="39"/>
      <c r="V148" s="39"/>
      <c r="W148" s="39"/>
      <c r="X148" s="39"/>
      <c r="Y148" s="39"/>
      <c r="Z148" s="39"/>
      <c r="AA148" s="39"/>
      <c r="AB148" s="39"/>
      <c r="AC148" s="39"/>
      <c r="AD148" s="39"/>
      <c r="AE148" s="39"/>
      <c r="AT148" s="18" t="s">
        <v>147</v>
      </c>
      <c r="AU148" s="18" t="s">
        <v>83</v>
      </c>
    </row>
    <row r="149" s="2" customFormat="1">
      <c r="A149" s="39"/>
      <c r="B149" s="40"/>
      <c r="C149" s="41"/>
      <c r="D149" s="219" t="s">
        <v>149</v>
      </c>
      <c r="E149" s="41"/>
      <c r="F149" s="224" t="s">
        <v>150</v>
      </c>
      <c r="G149" s="41"/>
      <c r="H149" s="41"/>
      <c r="I149" s="221"/>
      <c r="J149" s="41"/>
      <c r="K149" s="41"/>
      <c r="L149" s="45"/>
      <c r="M149" s="222"/>
      <c r="N149" s="223"/>
      <c r="O149" s="85"/>
      <c r="P149" s="85"/>
      <c r="Q149" s="85"/>
      <c r="R149" s="85"/>
      <c r="S149" s="85"/>
      <c r="T149" s="86"/>
      <c r="U149" s="39"/>
      <c r="V149" s="39"/>
      <c r="W149" s="39"/>
      <c r="X149" s="39"/>
      <c r="Y149" s="39"/>
      <c r="Z149" s="39"/>
      <c r="AA149" s="39"/>
      <c r="AB149" s="39"/>
      <c r="AC149" s="39"/>
      <c r="AD149" s="39"/>
      <c r="AE149" s="39"/>
      <c r="AT149" s="18" t="s">
        <v>149</v>
      </c>
      <c r="AU149" s="18" t="s">
        <v>83</v>
      </c>
    </row>
    <row r="150" s="2" customFormat="1" ht="16.5" customHeight="1">
      <c r="A150" s="39"/>
      <c r="B150" s="40"/>
      <c r="C150" s="206" t="s">
        <v>7</v>
      </c>
      <c r="D150" s="206" t="s">
        <v>141</v>
      </c>
      <c r="E150" s="207" t="s">
        <v>229</v>
      </c>
      <c r="F150" s="208" t="s">
        <v>230</v>
      </c>
      <c r="G150" s="209" t="s">
        <v>144</v>
      </c>
      <c r="H150" s="210">
        <v>1</v>
      </c>
      <c r="I150" s="211"/>
      <c r="J150" s="212">
        <f>ROUND(I150*H150,2)</f>
        <v>0</v>
      </c>
      <c r="K150" s="208" t="s">
        <v>19</v>
      </c>
      <c r="L150" s="45"/>
      <c r="M150" s="213" t="s">
        <v>19</v>
      </c>
      <c r="N150" s="214" t="s">
        <v>47</v>
      </c>
      <c r="O150" s="85"/>
      <c r="P150" s="215">
        <f>O150*H150</f>
        <v>0</v>
      </c>
      <c r="Q150" s="215">
        <v>0</v>
      </c>
      <c r="R150" s="215">
        <f>Q150*H150</f>
        <v>0</v>
      </c>
      <c r="S150" s="215">
        <v>0</v>
      </c>
      <c r="T150" s="216">
        <f>S150*H150</f>
        <v>0</v>
      </c>
      <c r="U150" s="39"/>
      <c r="V150" s="39"/>
      <c r="W150" s="39"/>
      <c r="X150" s="39"/>
      <c r="Y150" s="39"/>
      <c r="Z150" s="39"/>
      <c r="AA150" s="39"/>
      <c r="AB150" s="39"/>
      <c r="AC150" s="39"/>
      <c r="AD150" s="39"/>
      <c r="AE150" s="39"/>
      <c r="AR150" s="217" t="s">
        <v>145</v>
      </c>
      <c r="AT150" s="217" t="s">
        <v>141</v>
      </c>
      <c r="AU150" s="217" t="s">
        <v>83</v>
      </c>
      <c r="AY150" s="18" t="s">
        <v>140</v>
      </c>
      <c r="BE150" s="218">
        <f>IF(N150="základní",J150,0)</f>
        <v>0</v>
      </c>
      <c r="BF150" s="218">
        <f>IF(N150="snížená",J150,0)</f>
        <v>0</v>
      </c>
      <c r="BG150" s="218">
        <f>IF(N150="zákl. přenesená",J150,0)</f>
        <v>0</v>
      </c>
      <c r="BH150" s="218">
        <f>IF(N150="sníž. přenesená",J150,0)</f>
        <v>0</v>
      </c>
      <c r="BI150" s="218">
        <f>IF(N150="nulová",J150,0)</f>
        <v>0</v>
      </c>
      <c r="BJ150" s="18" t="s">
        <v>83</v>
      </c>
      <c r="BK150" s="218">
        <f>ROUND(I150*H150,2)</f>
        <v>0</v>
      </c>
      <c r="BL150" s="18" t="s">
        <v>145</v>
      </c>
      <c r="BM150" s="217" t="s">
        <v>231</v>
      </c>
    </row>
    <row r="151" s="2" customFormat="1">
      <c r="A151" s="39"/>
      <c r="B151" s="40"/>
      <c r="C151" s="41"/>
      <c r="D151" s="219" t="s">
        <v>147</v>
      </c>
      <c r="E151" s="41"/>
      <c r="F151" s="220" t="s">
        <v>230</v>
      </c>
      <c r="G151" s="41"/>
      <c r="H151" s="41"/>
      <c r="I151" s="221"/>
      <c r="J151" s="41"/>
      <c r="K151" s="41"/>
      <c r="L151" s="45"/>
      <c r="M151" s="222"/>
      <c r="N151" s="223"/>
      <c r="O151" s="85"/>
      <c r="P151" s="85"/>
      <c r="Q151" s="85"/>
      <c r="R151" s="85"/>
      <c r="S151" s="85"/>
      <c r="T151" s="86"/>
      <c r="U151" s="39"/>
      <c r="V151" s="39"/>
      <c r="W151" s="39"/>
      <c r="X151" s="39"/>
      <c r="Y151" s="39"/>
      <c r="Z151" s="39"/>
      <c r="AA151" s="39"/>
      <c r="AB151" s="39"/>
      <c r="AC151" s="39"/>
      <c r="AD151" s="39"/>
      <c r="AE151" s="39"/>
      <c r="AT151" s="18" t="s">
        <v>147</v>
      </c>
      <c r="AU151" s="18" t="s">
        <v>83</v>
      </c>
    </row>
    <row r="152" s="2" customFormat="1">
      <c r="A152" s="39"/>
      <c r="B152" s="40"/>
      <c r="C152" s="41"/>
      <c r="D152" s="219" t="s">
        <v>149</v>
      </c>
      <c r="E152" s="41"/>
      <c r="F152" s="224" t="s">
        <v>150</v>
      </c>
      <c r="G152" s="41"/>
      <c r="H152" s="41"/>
      <c r="I152" s="221"/>
      <c r="J152" s="41"/>
      <c r="K152" s="41"/>
      <c r="L152" s="45"/>
      <c r="M152" s="222"/>
      <c r="N152" s="223"/>
      <c r="O152" s="85"/>
      <c r="P152" s="85"/>
      <c r="Q152" s="85"/>
      <c r="R152" s="85"/>
      <c r="S152" s="85"/>
      <c r="T152" s="86"/>
      <c r="U152" s="39"/>
      <c r="V152" s="39"/>
      <c r="W152" s="39"/>
      <c r="X152" s="39"/>
      <c r="Y152" s="39"/>
      <c r="Z152" s="39"/>
      <c r="AA152" s="39"/>
      <c r="AB152" s="39"/>
      <c r="AC152" s="39"/>
      <c r="AD152" s="39"/>
      <c r="AE152" s="39"/>
      <c r="AT152" s="18" t="s">
        <v>149</v>
      </c>
      <c r="AU152" s="18" t="s">
        <v>83</v>
      </c>
    </row>
    <row r="153" s="2" customFormat="1" ht="16.5" customHeight="1">
      <c r="A153" s="39"/>
      <c r="B153" s="40"/>
      <c r="C153" s="206" t="s">
        <v>232</v>
      </c>
      <c r="D153" s="206" t="s">
        <v>141</v>
      </c>
      <c r="E153" s="207" t="s">
        <v>233</v>
      </c>
      <c r="F153" s="208" t="s">
        <v>234</v>
      </c>
      <c r="G153" s="209" t="s">
        <v>144</v>
      </c>
      <c r="H153" s="210">
        <v>1</v>
      </c>
      <c r="I153" s="211"/>
      <c r="J153" s="212">
        <f>ROUND(I153*H153,2)</f>
        <v>0</v>
      </c>
      <c r="K153" s="208" t="s">
        <v>19</v>
      </c>
      <c r="L153" s="45"/>
      <c r="M153" s="213" t="s">
        <v>19</v>
      </c>
      <c r="N153" s="214" t="s">
        <v>47</v>
      </c>
      <c r="O153" s="85"/>
      <c r="P153" s="215">
        <f>O153*H153</f>
        <v>0</v>
      </c>
      <c r="Q153" s="215">
        <v>0</v>
      </c>
      <c r="R153" s="215">
        <f>Q153*H153</f>
        <v>0</v>
      </c>
      <c r="S153" s="215">
        <v>0</v>
      </c>
      <c r="T153" s="216">
        <f>S153*H153</f>
        <v>0</v>
      </c>
      <c r="U153" s="39"/>
      <c r="V153" s="39"/>
      <c r="W153" s="39"/>
      <c r="X153" s="39"/>
      <c r="Y153" s="39"/>
      <c r="Z153" s="39"/>
      <c r="AA153" s="39"/>
      <c r="AB153" s="39"/>
      <c r="AC153" s="39"/>
      <c r="AD153" s="39"/>
      <c r="AE153" s="39"/>
      <c r="AR153" s="217" t="s">
        <v>145</v>
      </c>
      <c r="AT153" s="217" t="s">
        <v>141</v>
      </c>
      <c r="AU153" s="217" t="s">
        <v>83</v>
      </c>
      <c r="AY153" s="18" t="s">
        <v>140</v>
      </c>
      <c r="BE153" s="218">
        <f>IF(N153="základní",J153,0)</f>
        <v>0</v>
      </c>
      <c r="BF153" s="218">
        <f>IF(N153="snížená",J153,0)</f>
        <v>0</v>
      </c>
      <c r="BG153" s="218">
        <f>IF(N153="zákl. přenesená",J153,0)</f>
        <v>0</v>
      </c>
      <c r="BH153" s="218">
        <f>IF(N153="sníž. přenesená",J153,0)</f>
        <v>0</v>
      </c>
      <c r="BI153" s="218">
        <f>IF(N153="nulová",J153,0)</f>
        <v>0</v>
      </c>
      <c r="BJ153" s="18" t="s">
        <v>83</v>
      </c>
      <c r="BK153" s="218">
        <f>ROUND(I153*H153,2)</f>
        <v>0</v>
      </c>
      <c r="BL153" s="18" t="s">
        <v>145</v>
      </c>
      <c r="BM153" s="217" t="s">
        <v>235</v>
      </c>
    </row>
    <row r="154" s="2" customFormat="1">
      <c r="A154" s="39"/>
      <c r="B154" s="40"/>
      <c r="C154" s="41"/>
      <c r="D154" s="219" t="s">
        <v>147</v>
      </c>
      <c r="E154" s="41"/>
      <c r="F154" s="220" t="s">
        <v>234</v>
      </c>
      <c r="G154" s="41"/>
      <c r="H154" s="41"/>
      <c r="I154" s="221"/>
      <c r="J154" s="41"/>
      <c r="K154" s="41"/>
      <c r="L154" s="45"/>
      <c r="M154" s="222"/>
      <c r="N154" s="223"/>
      <c r="O154" s="85"/>
      <c r="P154" s="85"/>
      <c r="Q154" s="85"/>
      <c r="R154" s="85"/>
      <c r="S154" s="85"/>
      <c r="T154" s="86"/>
      <c r="U154" s="39"/>
      <c r="V154" s="39"/>
      <c r="W154" s="39"/>
      <c r="X154" s="39"/>
      <c r="Y154" s="39"/>
      <c r="Z154" s="39"/>
      <c r="AA154" s="39"/>
      <c r="AB154" s="39"/>
      <c r="AC154" s="39"/>
      <c r="AD154" s="39"/>
      <c r="AE154" s="39"/>
      <c r="AT154" s="18" t="s">
        <v>147</v>
      </c>
      <c r="AU154" s="18" t="s">
        <v>83</v>
      </c>
    </row>
    <row r="155" s="2" customFormat="1">
      <c r="A155" s="39"/>
      <c r="B155" s="40"/>
      <c r="C155" s="41"/>
      <c r="D155" s="219" t="s">
        <v>149</v>
      </c>
      <c r="E155" s="41"/>
      <c r="F155" s="224" t="s">
        <v>150</v>
      </c>
      <c r="G155" s="41"/>
      <c r="H155" s="41"/>
      <c r="I155" s="221"/>
      <c r="J155" s="41"/>
      <c r="K155" s="41"/>
      <c r="L155" s="45"/>
      <c r="M155" s="222"/>
      <c r="N155" s="223"/>
      <c r="O155" s="85"/>
      <c r="P155" s="85"/>
      <c r="Q155" s="85"/>
      <c r="R155" s="85"/>
      <c r="S155" s="85"/>
      <c r="T155" s="86"/>
      <c r="U155" s="39"/>
      <c r="V155" s="39"/>
      <c r="W155" s="39"/>
      <c r="X155" s="39"/>
      <c r="Y155" s="39"/>
      <c r="Z155" s="39"/>
      <c r="AA155" s="39"/>
      <c r="AB155" s="39"/>
      <c r="AC155" s="39"/>
      <c r="AD155" s="39"/>
      <c r="AE155" s="39"/>
      <c r="AT155" s="18" t="s">
        <v>149</v>
      </c>
      <c r="AU155" s="18" t="s">
        <v>83</v>
      </c>
    </row>
    <row r="156" s="2" customFormat="1" ht="16.5" customHeight="1">
      <c r="A156" s="39"/>
      <c r="B156" s="40"/>
      <c r="C156" s="206" t="s">
        <v>236</v>
      </c>
      <c r="D156" s="206" t="s">
        <v>141</v>
      </c>
      <c r="E156" s="207" t="s">
        <v>237</v>
      </c>
      <c r="F156" s="208" t="s">
        <v>238</v>
      </c>
      <c r="G156" s="209" t="s">
        <v>144</v>
      </c>
      <c r="H156" s="210">
        <v>1</v>
      </c>
      <c r="I156" s="211"/>
      <c r="J156" s="212">
        <f>ROUND(I156*H156,2)</f>
        <v>0</v>
      </c>
      <c r="K156" s="208" t="s">
        <v>19</v>
      </c>
      <c r="L156" s="45"/>
      <c r="M156" s="213" t="s">
        <v>19</v>
      </c>
      <c r="N156" s="214" t="s">
        <v>47</v>
      </c>
      <c r="O156" s="85"/>
      <c r="P156" s="215">
        <f>O156*H156</f>
        <v>0</v>
      </c>
      <c r="Q156" s="215">
        <v>0</v>
      </c>
      <c r="R156" s="215">
        <f>Q156*H156</f>
        <v>0</v>
      </c>
      <c r="S156" s="215">
        <v>0</v>
      </c>
      <c r="T156" s="216">
        <f>S156*H156</f>
        <v>0</v>
      </c>
      <c r="U156" s="39"/>
      <c r="V156" s="39"/>
      <c r="W156" s="39"/>
      <c r="X156" s="39"/>
      <c r="Y156" s="39"/>
      <c r="Z156" s="39"/>
      <c r="AA156" s="39"/>
      <c r="AB156" s="39"/>
      <c r="AC156" s="39"/>
      <c r="AD156" s="39"/>
      <c r="AE156" s="39"/>
      <c r="AR156" s="217" t="s">
        <v>145</v>
      </c>
      <c r="AT156" s="217" t="s">
        <v>141</v>
      </c>
      <c r="AU156" s="217" t="s">
        <v>83</v>
      </c>
      <c r="AY156" s="18" t="s">
        <v>140</v>
      </c>
      <c r="BE156" s="218">
        <f>IF(N156="základní",J156,0)</f>
        <v>0</v>
      </c>
      <c r="BF156" s="218">
        <f>IF(N156="snížená",J156,0)</f>
        <v>0</v>
      </c>
      <c r="BG156" s="218">
        <f>IF(N156="zákl. přenesená",J156,0)</f>
        <v>0</v>
      </c>
      <c r="BH156" s="218">
        <f>IF(N156="sníž. přenesená",J156,0)</f>
        <v>0</v>
      </c>
      <c r="BI156" s="218">
        <f>IF(N156="nulová",J156,0)</f>
        <v>0</v>
      </c>
      <c r="BJ156" s="18" t="s">
        <v>83</v>
      </c>
      <c r="BK156" s="218">
        <f>ROUND(I156*H156,2)</f>
        <v>0</v>
      </c>
      <c r="BL156" s="18" t="s">
        <v>145</v>
      </c>
      <c r="BM156" s="217" t="s">
        <v>239</v>
      </c>
    </row>
    <row r="157" s="2" customFormat="1">
      <c r="A157" s="39"/>
      <c r="B157" s="40"/>
      <c r="C157" s="41"/>
      <c r="D157" s="219" t="s">
        <v>147</v>
      </c>
      <c r="E157" s="41"/>
      <c r="F157" s="220" t="s">
        <v>238</v>
      </c>
      <c r="G157" s="41"/>
      <c r="H157" s="41"/>
      <c r="I157" s="221"/>
      <c r="J157" s="41"/>
      <c r="K157" s="41"/>
      <c r="L157" s="45"/>
      <c r="M157" s="222"/>
      <c r="N157" s="223"/>
      <c r="O157" s="85"/>
      <c r="P157" s="85"/>
      <c r="Q157" s="85"/>
      <c r="R157" s="85"/>
      <c r="S157" s="85"/>
      <c r="T157" s="86"/>
      <c r="U157" s="39"/>
      <c r="V157" s="39"/>
      <c r="W157" s="39"/>
      <c r="X157" s="39"/>
      <c r="Y157" s="39"/>
      <c r="Z157" s="39"/>
      <c r="AA157" s="39"/>
      <c r="AB157" s="39"/>
      <c r="AC157" s="39"/>
      <c r="AD157" s="39"/>
      <c r="AE157" s="39"/>
      <c r="AT157" s="18" t="s">
        <v>147</v>
      </c>
      <c r="AU157" s="18" t="s">
        <v>83</v>
      </c>
    </row>
    <row r="158" s="2" customFormat="1">
      <c r="A158" s="39"/>
      <c r="B158" s="40"/>
      <c r="C158" s="41"/>
      <c r="D158" s="219" t="s">
        <v>149</v>
      </c>
      <c r="E158" s="41"/>
      <c r="F158" s="224" t="s">
        <v>150</v>
      </c>
      <c r="G158" s="41"/>
      <c r="H158" s="41"/>
      <c r="I158" s="221"/>
      <c r="J158" s="41"/>
      <c r="K158" s="41"/>
      <c r="L158" s="45"/>
      <c r="M158" s="222"/>
      <c r="N158" s="223"/>
      <c r="O158" s="85"/>
      <c r="P158" s="85"/>
      <c r="Q158" s="85"/>
      <c r="R158" s="85"/>
      <c r="S158" s="85"/>
      <c r="T158" s="86"/>
      <c r="U158" s="39"/>
      <c r="V158" s="39"/>
      <c r="W158" s="39"/>
      <c r="X158" s="39"/>
      <c r="Y158" s="39"/>
      <c r="Z158" s="39"/>
      <c r="AA158" s="39"/>
      <c r="AB158" s="39"/>
      <c r="AC158" s="39"/>
      <c r="AD158" s="39"/>
      <c r="AE158" s="39"/>
      <c r="AT158" s="18" t="s">
        <v>149</v>
      </c>
      <c r="AU158" s="18" t="s">
        <v>83</v>
      </c>
    </row>
    <row r="159" s="2" customFormat="1" ht="16.5" customHeight="1">
      <c r="A159" s="39"/>
      <c r="B159" s="40"/>
      <c r="C159" s="206" t="s">
        <v>240</v>
      </c>
      <c r="D159" s="206" t="s">
        <v>141</v>
      </c>
      <c r="E159" s="207" t="s">
        <v>241</v>
      </c>
      <c r="F159" s="208" t="s">
        <v>242</v>
      </c>
      <c r="G159" s="209" t="s">
        <v>144</v>
      </c>
      <c r="H159" s="210">
        <v>1</v>
      </c>
      <c r="I159" s="211"/>
      <c r="J159" s="212">
        <f>ROUND(I159*H159,2)</f>
        <v>0</v>
      </c>
      <c r="K159" s="208" t="s">
        <v>19</v>
      </c>
      <c r="L159" s="45"/>
      <c r="M159" s="213" t="s">
        <v>19</v>
      </c>
      <c r="N159" s="214" t="s">
        <v>47</v>
      </c>
      <c r="O159" s="85"/>
      <c r="P159" s="215">
        <f>O159*H159</f>
        <v>0</v>
      </c>
      <c r="Q159" s="215">
        <v>0</v>
      </c>
      <c r="R159" s="215">
        <f>Q159*H159</f>
        <v>0</v>
      </c>
      <c r="S159" s="215">
        <v>0</v>
      </c>
      <c r="T159" s="216">
        <f>S159*H159</f>
        <v>0</v>
      </c>
      <c r="U159" s="39"/>
      <c r="V159" s="39"/>
      <c r="W159" s="39"/>
      <c r="X159" s="39"/>
      <c r="Y159" s="39"/>
      <c r="Z159" s="39"/>
      <c r="AA159" s="39"/>
      <c r="AB159" s="39"/>
      <c r="AC159" s="39"/>
      <c r="AD159" s="39"/>
      <c r="AE159" s="39"/>
      <c r="AR159" s="217" t="s">
        <v>145</v>
      </c>
      <c r="AT159" s="217" t="s">
        <v>141</v>
      </c>
      <c r="AU159" s="217" t="s">
        <v>83</v>
      </c>
      <c r="AY159" s="18" t="s">
        <v>140</v>
      </c>
      <c r="BE159" s="218">
        <f>IF(N159="základní",J159,0)</f>
        <v>0</v>
      </c>
      <c r="BF159" s="218">
        <f>IF(N159="snížená",J159,0)</f>
        <v>0</v>
      </c>
      <c r="BG159" s="218">
        <f>IF(N159="zákl. přenesená",J159,0)</f>
        <v>0</v>
      </c>
      <c r="BH159" s="218">
        <f>IF(N159="sníž. přenesená",J159,0)</f>
        <v>0</v>
      </c>
      <c r="BI159" s="218">
        <f>IF(N159="nulová",J159,0)</f>
        <v>0</v>
      </c>
      <c r="BJ159" s="18" t="s">
        <v>83</v>
      </c>
      <c r="BK159" s="218">
        <f>ROUND(I159*H159,2)</f>
        <v>0</v>
      </c>
      <c r="BL159" s="18" t="s">
        <v>145</v>
      </c>
      <c r="BM159" s="217" t="s">
        <v>243</v>
      </c>
    </row>
    <row r="160" s="2" customFormat="1">
      <c r="A160" s="39"/>
      <c r="B160" s="40"/>
      <c r="C160" s="41"/>
      <c r="D160" s="219" t="s">
        <v>147</v>
      </c>
      <c r="E160" s="41"/>
      <c r="F160" s="220" t="s">
        <v>242</v>
      </c>
      <c r="G160" s="41"/>
      <c r="H160" s="41"/>
      <c r="I160" s="221"/>
      <c r="J160" s="41"/>
      <c r="K160" s="41"/>
      <c r="L160" s="45"/>
      <c r="M160" s="222"/>
      <c r="N160" s="223"/>
      <c r="O160" s="85"/>
      <c r="P160" s="85"/>
      <c r="Q160" s="85"/>
      <c r="R160" s="85"/>
      <c r="S160" s="85"/>
      <c r="T160" s="86"/>
      <c r="U160" s="39"/>
      <c r="V160" s="39"/>
      <c r="W160" s="39"/>
      <c r="X160" s="39"/>
      <c r="Y160" s="39"/>
      <c r="Z160" s="39"/>
      <c r="AA160" s="39"/>
      <c r="AB160" s="39"/>
      <c r="AC160" s="39"/>
      <c r="AD160" s="39"/>
      <c r="AE160" s="39"/>
      <c r="AT160" s="18" t="s">
        <v>147</v>
      </c>
      <c r="AU160" s="18" t="s">
        <v>83</v>
      </c>
    </row>
    <row r="161" s="2" customFormat="1">
      <c r="A161" s="39"/>
      <c r="B161" s="40"/>
      <c r="C161" s="41"/>
      <c r="D161" s="219" t="s">
        <v>149</v>
      </c>
      <c r="E161" s="41"/>
      <c r="F161" s="224" t="s">
        <v>150</v>
      </c>
      <c r="G161" s="41"/>
      <c r="H161" s="41"/>
      <c r="I161" s="221"/>
      <c r="J161" s="41"/>
      <c r="K161" s="41"/>
      <c r="L161" s="45"/>
      <c r="M161" s="222"/>
      <c r="N161" s="223"/>
      <c r="O161" s="85"/>
      <c r="P161" s="85"/>
      <c r="Q161" s="85"/>
      <c r="R161" s="85"/>
      <c r="S161" s="85"/>
      <c r="T161" s="86"/>
      <c r="U161" s="39"/>
      <c r="V161" s="39"/>
      <c r="W161" s="39"/>
      <c r="X161" s="39"/>
      <c r="Y161" s="39"/>
      <c r="Z161" s="39"/>
      <c r="AA161" s="39"/>
      <c r="AB161" s="39"/>
      <c r="AC161" s="39"/>
      <c r="AD161" s="39"/>
      <c r="AE161" s="39"/>
      <c r="AT161" s="18" t="s">
        <v>149</v>
      </c>
      <c r="AU161" s="18" t="s">
        <v>83</v>
      </c>
    </row>
    <row r="162" s="2" customFormat="1" ht="16.5" customHeight="1">
      <c r="A162" s="39"/>
      <c r="B162" s="40"/>
      <c r="C162" s="206" t="s">
        <v>244</v>
      </c>
      <c r="D162" s="206" t="s">
        <v>141</v>
      </c>
      <c r="E162" s="207" t="s">
        <v>245</v>
      </c>
      <c r="F162" s="208" t="s">
        <v>246</v>
      </c>
      <c r="G162" s="209" t="s">
        <v>144</v>
      </c>
      <c r="H162" s="210">
        <v>1</v>
      </c>
      <c r="I162" s="211"/>
      <c r="J162" s="212">
        <f>ROUND(I162*H162,2)</f>
        <v>0</v>
      </c>
      <c r="K162" s="208" t="s">
        <v>19</v>
      </c>
      <c r="L162" s="45"/>
      <c r="M162" s="213" t="s">
        <v>19</v>
      </c>
      <c r="N162" s="214" t="s">
        <v>47</v>
      </c>
      <c r="O162" s="85"/>
      <c r="P162" s="215">
        <f>O162*H162</f>
        <v>0</v>
      </c>
      <c r="Q162" s="215">
        <v>0</v>
      </c>
      <c r="R162" s="215">
        <f>Q162*H162</f>
        <v>0</v>
      </c>
      <c r="S162" s="215">
        <v>0</v>
      </c>
      <c r="T162" s="216">
        <f>S162*H162</f>
        <v>0</v>
      </c>
      <c r="U162" s="39"/>
      <c r="V162" s="39"/>
      <c r="W162" s="39"/>
      <c r="X162" s="39"/>
      <c r="Y162" s="39"/>
      <c r="Z162" s="39"/>
      <c r="AA162" s="39"/>
      <c r="AB162" s="39"/>
      <c r="AC162" s="39"/>
      <c r="AD162" s="39"/>
      <c r="AE162" s="39"/>
      <c r="AR162" s="217" t="s">
        <v>145</v>
      </c>
      <c r="AT162" s="217" t="s">
        <v>141</v>
      </c>
      <c r="AU162" s="217" t="s">
        <v>83</v>
      </c>
      <c r="AY162" s="18" t="s">
        <v>140</v>
      </c>
      <c r="BE162" s="218">
        <f>IF(N162="základní",J162,0)</f>
        <v>0</v>
      </c>
      <c r="BF162" s="218">
        <f>IF(N162="snížená",J162,0)</f>
        <v>0</v>
      </c>
      <c r="BG162" s="218">
        <f>IF(N162="zákl. přenesená",J162,0)</f>
        <v>0</v>
      </c>
      <c r="BH162" s="218">
        <f>IF(N162="sníž. přenesená",J162,0)</f>
        <v>0</v>
      </c>
      <c r="BI162" s="218">
        <f>IF(N162="nulová",J162,0)</f>
        <v>0</v>
      </c>
      <c r="BJ162" s="18" t="s">
        <v>83</v>
      </c>
      <c r="BK162" s="218">
        <f>ROUND(I162*H162,2)</f>
        <v>0</v>
      </c>
      <c r="BL162" s="18" t="s">
        <v>145</v>
      </c>
      <c r="BM162" s="217" t="s">
        <v>247</v>
      </c>
    </row>
    <row r="163" s="2" customFormat="1">
      <c r="A163" s="39"/>
      <c r="B163" s="40"/>
      <c r="C163" s="41"/>
      <c r="D163" s="219" t="s">
        <v>147</v>
      </c>
      <c r="E163" s="41"/>
      <c r="F163" s="220" t="s">
        <v>246</v>
      </c>
      <c r="G163" s="41"/>
      <c r="H163" s="41"/>
      <c r="I163" s="221"/>
      <c r="J163" s="41"/>
      <c r="K163" s="41"/>
      <c r="L163" s="45"/>
      <c r="M163" s="222"/>
      <c r="N163" s="223"/>
      <c r="O163" s="85"/>
      <c r="P163" s="85"/>
      <c r="Q163" s="85"/>
      <c r="R163" s="85"/>
      <c r="S163" s="85"/>
      <c r="T163" s="86"/>
      <c r="U163" s="39"/>
      <c r="V163" s="39"/>
      <c r="W163" s="39"/>
      <c r="X163" s="39"/>
      <c r="Y163" s="39"/>
      <c r="Z163" s="39"/>
      <c r="AA163" s="39"/>
      <c r="AB163" s="39"/>
      <c r="AC163" s="39"/>
      <c r="AD163" s="39"/>
      <c r="AE163" s="39"/>
      <c r="AT163" s="18" t="s">
        <v>147</v>
      </c>
      <c r="AU163" s="18" t="s">
        <v>83</v>
      </c>
    </row>
    <row r="164" s="2" customFormat="1">
      <c r="A164" s="39"/>
      <c r="B164" s="40"/>
      <c r="C164" s="41"/>
      <c r="D164" s="219" t="s">
        <v>149</v>
      </c>
      <c r="E164" s="41"/>
      <c r="F164" s="224" t="s">
        <v>150</v>
      </c>
      <c r="G164" s="41"/>
      <c r="H164" s="41"/>
      <c r="I164" s="221"/>
      <c r="J164" s="41"/>
      <c r="K164" s="41"/>
      <c r="L164" s="45"/>
      <c r="M164" s="222"/>
      <c r="N164" s="223"/>
      <c r="O164" s="85"/>
      <c r="P164" s="85"/>
      <c r="Q164" s="85"/>
      <c r="R164" s="85"/>
      <c r="S164" s="85"/>
      <c r="T164" s="86"/>
      <c r="U164" s="39"/>
      <c r="V164" s="39"/>
      <c r="W164" s="39"/>
      <c r="X164" s="39"/>
      <c r="Y164" s="39"/>
      <c r="Z164" s="39"/>
      <c r="AA164" s="39"/>
      <c r="AB164" s="39"/>
      <c r="AC164" s="39"/>
      <c r="AD164" s="39"/>
      <c r="AE164" s="39"/>
      <c r="AT164" s="18" t="s">
        <v>149</v>
      </c>
      <c r="AU164" s="18" t="s">
        <v>83</v>
      </c>
    </row>
    <row r="165" s="2" customFormat="1" ht="16.5" customHeight="1">
      <c r="A165" s="39"/>
      <c r="B165" s="40"/>
      <c r="C165" s="206" t="s">
        <v>248</v>
      </c>
      <c r="D165" s="206" t="s">
        <v>141</v>
      </c>
      <c r="E165" s="207" t="s">
        <v>249</v>
      </c>
      <c r="F165" s="208" t="s">
        <v>250</v>
      </c>
      <c r="G165" s="209" t="s">
        <v>144</v>
      </c>
      <c r="H165" s="210">
        <v>1</v>
      </c>
      <c r="I165" s="211"/>
      <c r="J165" s="212">
        <f>ROUND(I165*H165,2)</f>
        <v>0</v>
      </c>
      <c r="K165" s="208" t="s">
        <v>19</v>
      </c>
      <c r="L165" s="45"/>
      <c r="M165" s="213" t="s">
        <v>19</v>
      </c>
      <c r="N165" s="214" t="s">
        <v>47</v>
      </c>
      <c r="O165" s="85"/>
      <c r="P165" s="215">
        <f>O165*H165</f>
        <v>0</v>
      </c>
      <c r="Q165" s="215">
        <v>0</v>
      </c>
      <c r="R165" s="215">
        <f>Q165*H165</f>
        <v>0</v>
      </c>
      <c r="S165" s="215">
        <v>0</v>
      </c>
      <c r="T165" s="216">
        <f>S165*H165</f>
        <v>0</v>
      </c>
      <c r="U165" s="39"/>
      <c r="V165" s="39"/>
      <c r="W165" s="39"/>
      <c r="X165" s="39"/>
      <c r="Y165" s="39"/>
      <c r="Z165" s="39"/>
      <c r="AA165" s="39"/>
      <c r="AB165" s="39"/>
      <c r="AC165" s="39"/>
      <c r="AD165" s="39"/>
      <c r="AE165" s="39"/>
      <c r="AR165" s="217" t="s">
        <v>145</v>
      </c>
      <c r="AT165" s="217" t="s">
        <v>141</v>
      </c>
      <c r="AU165" s="217" t="s">
        <v>83</v>
      </c>
      <c r="AY165" s="18" t="s">
        <v>140</v>
      </c>
      <c r="BE165" s="218">
        <f>IF(N165="základní",J165,0)</f>
        <v>0</v>
      </c>
      <c r="BF165" s="218">
        <f>IF(N165="snížená",J165,0)</f>
        <v>0</v>
      </c>
      <c r="BG165" s="218">
        <f>IF(N165="zákl. přenesená",J165,0)</f>
        <v>0</v>
      </c>
      <c r="BH165" s="218">
        <f>IF(N165="sníž. přenesená",J165,0)</f>
        <v>0</v>
      </c>
      <c r="BI165" s="218">
        <f>IF(N165="nulová",J165,0)</f>
        <v>0</v>
      </c>
      <c r="BJ165" s="18" t="s">
        <v>83</v>
      </c>
      <c r="BK165" s="218">
        <f>ROUND(I165*H165,2)</f>
        <v>0</v>
      </c>
      <c r="BL165" s="18" t="s">
        <v>145</v>
      </c>
      <c r="BM165" s="217" t="s">
        <v>251</v>
      </c>
    </row>
    <row r="166" s="2" customFormat="1">
      <c r="A166" s="39"/>
      <c r="B166" s="40"/>
      <c r="C166" s="41"/>
      <c r="D166" s="219" t="s">
        <v>147</v>
      </c>
      <c r="E166" s="41"/>
      <c r="F166" s="220" t="s">
        <v>250</v>
      </c>
      <c r="G166" s="41"/>
      <c r="H166" s="41"/>
      <c r="I166" s="221"/>
      <c r="J166" s="41"/>
      <c r="K166" s="41"/>
      <c r="L166" s="45"/>
      <c r="M166" s="222"/>
      <c r="N166" s="223"/>
      <c r="O166" s="85"/>
      <c r="P166" s="85"/>
      <c r="Q166" s="85"/>
      <c r="R166" s="85"/>
      <c r="S166" s="85"/>
      <c r="T166" s="86"/>
      <c r="U166" s="39"/>
      <c r="V166" s="39"/>
      <c r="W166" s="39"/>
      <c r="X166" s="39"/>
      <c r="Y166" s="39"/>
      <c r="Z166" s="39"/>
      <c r="AA166" s="39"/>
      <c r="AB166" s="39"/>
      <c r="AC166" s="39"/>
      <c r="AD166" s="39"/>
      <c r="AE166" s="39"/>
      <c r="AT166" s="18" t="s">
        <v>147</v>
      </c>
      <c r="AU166" s="18" t="s">
        <v>83</v>
      </c>
    </row>
    <row r="167" s="2" customFormat="1">
      <c r="A167" s="39"/>
      <c r="B167" s="40"/>
      <c r="C167" s="41"/>
      <c r="D167" s="219" t="s">
        <v>149</v>
      </c>
      <c r="E167" s="41"/>
      <c r="F167" s="224" t="s">
        <v>150</v>
      </c>
      <c r="G167" s="41"/>
      <c r="H167" s="41"/>
      <c r="I167" s="221"/>
      <c r="J167" s="41"/>
      <c r="K167" s="41"/>
      <c r="L167" s="45"/>
      <c r="M167" s="225"/>
      <c r="N167" s="226"/>
      <c r="O167" s="227"/>
      <c r="P167" s="227"/>
      <c r="Q167" s="227"/>
      <c r="R167" s="227"/>
      <c r="S167" s="227"/>
      <c r="T167" s="228"/>
      <c r="U167" s="39"/>
      <c r="V167" s="39"/>
      <c r="W167" s="39"/>
      <c r="X167" s="39"/>
      <c r="Y167" s="39"/>
      <c r="Z167" s="39"/>
      <c r="AA167" s="39"/>
      <c r="AB167" s="39"/>
      <c r="AC167" s="39"/>
      <c r="AD167" s="39"/>
      <c r="AE167" s="39"/>
      <c r="AT167" s="18" t="s">
        <v>149</v>
      </c>
      <c r="AU167" s="18" t="s">
        <v>83</v>
      </c>
    </row>
    <row r="168" s="2" customFormat="1" ht="6.96" customHeight="1">
      <c r="A168" s="39"/>
      <c r="B168" s="60"/>
      <c r="C168" s="61"/>
      <c r="D168" s="61"/>
      <c r="E168" s="61"/>
      <c r="F168" s="61"/>
      <c r="G168" s="61"/>
      <c r="H168" s="61"/>
      <c r="I168" s="61"/>
      <c r="J168" s="61"/>
      <c r="K168" s="61"/>
      <c r="L168" s="45"/>
      <c r="M168" s="39"/>
      <c r="O168" s="39"/>
      <c r="P168" s="39"/>
      <c r="Q168" s="39"/>
      <c r="R168" s="39"/>
      <c r="S168" s="39"/>
      <c r="T168" s="39"/>
      <c r="U168" s="39"/>
      <c r="V168" s="39"/>
      <c r="W168" s="39"/>
      <c r="X168" s="39"/>
      <c r="Y168" s="39"/>
      <c r="Z168" s="39"/>
      <c r="AA168" s="39"/>
      <c r="AB168" s="39"/>
      <c r="AC168" s="39"/>
      <c r="AD168" s="39"/>
      <c r="AE168" s="39"/>
    </row>
  </sheetData>
  <sheetProtection sheet="1" autoFilter="0" formatColumns="0" formatRows="0" objects="1" scenarios="1" spinCount="100000" saltValue="fvmhrIHOimezSmCTfUExtTGfbeM8f3L4+jJH8+/cZzbTdinjsJxqFvXObM4XcreEKeeL5wkPKgwtcRmuk6EdWw==" hashValue="DuhuZs3XD6o5VQ+h2VaGb0+fufpTFOAtD+GPvv+PORuqYJwOaukA1KiAlrvYclY9Qcc0Tyyhjk3A3hVXWYmjhg==" algorithmName="SHA-512" password="CC35"/>
  <autoFilter ref="C86:K16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39"/>
      <c r="C3" s="140"/>
      <c r="D3" s="140"/>
      <c r="E3" s="140"/>
      <c r="F3" s="140"/>
      <c r="G3" s="140"/>
      <c r="H3" s="140"/>
      <c r="I3" s="140"/>
      <c r="J3" s="140"/>
      <c r="K3" s="140"/>
      <c r="L3" s="21"/>
      <c r="AT3" s="18" t="s">
        <v>85</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MVE Trnávka - rekonstrukce technologie</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252</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15. 6. 2021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30</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31</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33</v>
      </c>
      <c r="E22" s="39"/>
      <c r="F22" s="39"/>
      <c r="G22" s="39"/>
      <c r="H22" s="39"/>
      <c r="I22" s="143" t="s">
        <v>26</v>
      </c>
      <c r="J22" s="134" t="s">
        <v>34</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35</v>
      </c>
      <c r="F23" s="39"/>
      <c r="G23" s="39"/>
      <c r="H23" s="39"/>
      <c r="I23" s="143" t="s">
        <v>29</v>
      </c>
      <c r="J23" s="134" t="s">
        <v>36</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38</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29</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40</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42</v>
      </c>
      <c r="E32" s="39"/>
      <c r="F32" s="39"/>
      <c r="G32" s="39"/>
      <c r="H32" s="39"/>
      <c r="I32" s="39"/>
      <c r="J32" s="154">
        <f>ROUND(J87,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44</v>
      </c>
      <c r="G34" s="39"/>
      <c r="H34" s="39"/>
      <c r="I34" s="155" t="s">
        <v>43</v>
      </c>
      <c r="J34" s="155" t="s">
        <v>45</v>
      </c>
      <c r="K34" s="39"/>
      <c r="L34" s="145"/>
      <c r="S34" s="39"/>
      <c r="T34" s="39"/>
      <c r="U34" s="39"/>
      <c r="V34" s="39"/>
      <c r="W34" s="39"/>
      <c r="X34" s="39"/>
      <c r="Y34" s="39"/>
      <c r="Z34" s="39"/>
      <c r="AA34" s="39"/>
      <c r="AB34" s="39"/>
      <c r="AC34" s="39"/>
      <c r="AD34" s="39"/>
      <c r="AE34" s="39"/>
    </row>
    <row r="35" s="2" customFormat="1" ht="14.4" customHeight="1">
      <c r="A35" s="39"/>
      <c r="B35" s="45"/>
      <c r="C35" s="39"/>
      <c r="D35" s="156" t="s">
        <v>46</v>
      </c>
      <c r="E35" s="143" t="s">
        <v>47</v>
      </c>
      <c r="F35" s="157">
        <f>ROUND((SUM(BE87:BE167)),  2)</f>
        <v>0</v>
      </c>
      <c r="G35" s="39"/>
      <c r="H35" s="39"/>
      <c r="I35" s="158">
        <v>0.20999999999999999</v>
      </c>
      <c r="J35" s="157">
        <f>ROUND(((SUM(BE87:BE167))*I35),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48</v>
      </c>
      <c r="F36" s="157">
        <f>ROUND((SUM(BF87:BF167)),  2)</f>
        <v>0</v>
      </c>
      <c r="G36" s="39"/>
      <c r="H36" s="39"/>
      <c r="I36" s="158">
        <v>0.14999999999999999</v>
      </c>
      <c r="J36" s="157">
        <f>ROUND(((SUM(BF87:BF167))*I36),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49</v>
      </c>
      <c r="F37" s="157">
        <f>ROUND((SUM(BG87:BG167)),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50</v>
      </c>
      <c r="F38" s="157">
        <f>ROUND((SUM(BH87:BH167)),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51</v>
      </c>
      <c r="F39" s="157">
        <f>ROUND((SUM(BI87:BI167)),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52</v>
      </c>
      <c r="E41" s="161"/>
      <c r="F41" s="161"/>
      <c r="G41" s="162" t="s">
        <v>53</v>
      </c>
      <c r="H41" s="163" t="s">
        <v>54</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MVE Trnávka - rekonstrukce technologie</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DPS 01.2 - Soustrojí TG2</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Želiv [796271]</v>
      </c>
      <c r="G56" s="41"/>
      <c r="H56" s="41"/>
      <c r="I56" s="33" t="s">
        <v>23</v>
      </c>
      <c r="J56" s="73" t="str">
        <f>IF(J14="","",J14)</f>
        <v>15. 6. 2021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Povodí Vltavy, státní podnik</v>
      </c>
      <c r="G58" s="41"/>
      <c r="H58" s="41"/>
      <c r="I58" s="33" t="s">
        <v>33</v>
      </c>
      <c r="J58" s="37" t="str">
        <f>E23</f>
        <v>AQUATIS a. s.</v>
      </c>
      <c r="K58" s="41"/>
      <c r="L58" s="145"/>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38</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74</v>
      </c>
      <c r="D63" s="41"/>
      <c r="E63" s="41"/>
      <c r="F63" s="41"/>
      <c r="G63" s="41"/>
      <c r="H63" s="41"/>
      <c r="I63" s="41"/>
      <c r="J63" s="103">
        <f>J87</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253</v>
      </c>
      <c r="E64" s="178"/>
      <c r="F64" s="178"/>
      <c r="G64" s="178"/>
      <c r="H64" s="178"/>
      <c r="I64" s="178"/>
      <c r="J64" s="179">
        <f>J88</f>
        <v>0</v>
      </c>
      <c r="K64" s="176"/>
      <c r="L64" s="180"/>
      <c r="S64" s="9"/>
      <c r="T64" s="9"/>
      <c r="U64" s="9"/>
      <c r="V64" s="9"/>
      <c r="W64" s="9"/>
      <c r="X64" s="9"/>
      <c r="Y64" s="9"/>
      <c r="Z64" s="9"/>
      <c r="AA64" s="9"/>
      <c r="AB64" s="9"/>
      <c r="AC64" s="9"/>
      <c r="AD64" s="9"/>
      <c r="AE64" s="9"/>
    </row>
    <row r="65" s="9" customFormat="1" ht="24.96" customHeight="1">
      <c r="A65" s="9"/>
      <c r="B65" s="175"/>
      <c r="C65" s="176"/>
      <c r="D65" s="177" t="s">
        <v>254</v>
      </c>
      <c r="E65" s="178"/>
      <c r="F65" s="178"/>
      <c r="G65" s="178"/>
      <c r="H65" s="178"/>
      <c r="I65" s="178"/>
      <c r="J65" s="179">
        <f>J143</f>
        <v>0</v>
      </c>
      <c r="K65" s="176"/>
      <c r="L65" s="180"/>
      <c r="S65" s="9"/>
      <c r="T65" s="9"/>
      <c r="U65" s="9"/>
      <c r="V65" s="9"/>
      <c r="W65" s="9"/>
      <c r="X65" s="9"/>
      <c r="Y65" s="9"/>
      <c r="Z65" s="9"/>
      <c r="AA65" s="9"/>
      <c r="AB65" s="9"/>
      <c r="AC65" s="9"/>
      <c r="AD65" s="9"/>
      <c r="AE65" s="9"/>
    </row>
    <row r="66" s="2" customFormat="1" ht="21.84" customHeight="1">
      <c r="A66" s="39"/>
      <c r="B66" s="40"/>
      <c r="C66" s="41"/>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4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45"/>
      <c r="S71" s="39"/>
      <c r="T71" s="39"/>
      <c r="U71" s="39"/>
      <c r="V71" s="39"/>
      <c r="W71" s="39"/>
      <c r="X71" s="39"/>
      <c r="Y71" s="39"/>
      <c r="Z71" s="39"/>
      <c r="AA71" s="39"/>
      <c r="AB71" s="39"/>
      <c r="AC71" s="39"/>
      <c r="AD71" s="39"/>
      <c r="AE71" s="39"/>
    </row>
    <row r="72" s="2" customFormat="1" ht="24.96" customHeight="1">
      <c r="A72" s="39"/>
      <c r="B72" s="40"/>
      <c r="C72" s="24" t="s">
        <v>124</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6.5" customHeight="1">
      <c r="A75" s="39"/>
      <c r="B75" s="40"/>
      <c r="C75" s="41"/>
      <c r="D75" s="41"/>
      <c r="E75" s="170" t="str">
        <f>E7</f>
        <v>MVE Trnávka - rekonstrukce technologie</v>
      </c>
      <c r="F75" s="33"/>
      <c r="G75" s="33"/>
      <c r="H75" s="33"/>
      <c r="I75" s="41"/>
      <c r="J75" s="41"/>
      <c r="K75" s="41"/>
      <c r="L75" s="145"/>
      <c r="S75" s="39"/>
      <c r="T75" s="39"/>
      <c r="U75" s="39"/>
      <c r="V75" s="39"/>
      <c r="W75" s="39"/>
      <c r="X75" s="39"/>
      <c r="Y75" s="39"/>
      <c r="Z75" s="39"/>
      <c r="AA75" s="39"/>
      <c r="AB75" s="39"/>
      <c r="AC75" s="39"/>
      <c r="AD75" s="39"/>
      <c r="AE75" s="39"/>
    </row>
    <row r="76" s="1" customFormat="1" ht="12" customHeight="1">
      <c r="B76" s="22"/>
      <c r="C76" s="33" t="s">
        <v>114</v>
      </c>
      <c r="D76" s="23"/>
      <c r="E76" s="23"/>
      <c r="F76" s="23"/>
      <c r="G76" s="23"/>
      <c r="H76" s="23"/>
      <c r="I76" s="23"/>
      <c r="J76" s="23"/>
      <c r="K76" s="23"/>
      <c r="L76" s="21"/>
    </row>
    <row r="77" s="2" customFormat="1" ht="16.5" customHeight="1">
      <c r="A77" s="39"/>
      <c r="B77" s="40"/>
      <c r="C77" s="41"/>
      <c r="D77" s="41"/>
      <c r="E77" s="170" t="s">
        <v>115</v>
      </c>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116</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E11</f>
        <v>DPS 01.2 - Soustrojí TG2</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Želiv [796271]</v>
      </c>
      <c r="G81" s="41"/>
      <c r="H81" s="41"/>
      <c r="I81" s="33" t="s">
        <v>23</v>
      </c>
      <c r="J81" s="73" t="str">
        <f>IF(J14="","",J14)</f>
        <v>15. 6. 2021</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E17</f>
        <v>Povodí Vltavy, státní podnik</v>
      </c>
      <c r="G83" s="41"/>
      <c r="H83" s="41"/>
      <c r="I83" s="33" t="s">
        <v>33</v>
      </c>
      <c r="J83" s="37" t="str">
        <f>E23</f>
        <v>AQUATIS a. s.</v>
      </c>
      <c r="K83" s="41"/>
      <c r="L83" s="145"/>
      <c r="S83" s="39"/>
      <c r="T83" s="39"/>
      <c r="U83" s="39"/>
      <c r="V83" s="39"/>
      <c r="W83" s="39"/>
      <c r="X83" s="39"/>
      <c r="Y83" s="39"/>
      <c r="Z83" s="39"/>
      <c r="AA83" s="39"/>
      <c r="AB83" s="39"/>
      <c r="AC83" s="39"/>
      <c r="AD83" s="39"/>
      <c r="AE83" s="39"/>
    </row>
    <row r="84" s="2" customFormat="1" ht="15.15" customHeight="1">
      <c r="A84" s="39"/>
      <c r="B84" s="40"/>
      <c r="C84" s="33" t="s">
        <v>31</v>
      </c>
      <c r="D84" s="41"/>
      <c r="E84" s="41"/>
      <c r="F84" s="28" t="str">
        <f>IF(E20="","",E20)</f>
        <v>Vyplň údaj</v>
      </c>
      <c r="G84" s="41"/>
      <c r="H84" s="41"/>
      <c r="I84" s="33" t="s">
        <v>38</v>
      </c>
      <c r="J84" s="37" t="str">
        <f>E26</f>
        <v xml:space="preserve"> </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0" customFormat="1" ht="29.28" customHeight="1">
      <c r="A86" s="181"/>
      <c r="B86" s="182"/>
      <c r="C86" s="183" t="s">
        <v>125</v>
      </c>
      <c r="D86" s="184" t="s">
        <v>61</v>
      </c>
      <c r="E86" s="184" t="s">
        <v>57</v>
      </c>
      <c r="F86" s="184" t="s">
        <v>58</v>
      </c>
      <c r="G86" s="184" t="s">
        <v>126</v>
      </c>
      <c r="H86" s="184" t="s">
        <v>127</v>
      </c>
      <c r="I86" s="184" t="s">
        <v>128</v>
      </c>
      <c r="J86" s="184" t="s">
        <v>120</v>
      </c>
      <c r="K86" s="185" t="s">
        <v>129</v>
      </c>
      <c r="L86" s="186"/>
      <c r="M86" s="93" t="s">
        <v>19</v>
      </c>
      <c r="N86" s="94" t="s">
        <v>46</v>
      </c>
      <c r="O86" s="94" t="s">
        <v>130</v>
      </c>
      <c r="P86" s="94" t="s">
        <v>131</v>
      </c>
      <c r="Q86" s="94" t="s">
        <v>132</v>
      </c>
      <c r="R86" s="94" t="s">
        <v>133</v>
      </c>
      <c r="S86" s="94" t="s">
        <v>134</v>
      </c>
      <c r="T86" s="95" t="s">
        <v>135</v>
      </c>
      <c r="U86" s="181"/>
      <c r="V86" s="181"/>
      <c r="W86" s="181"/>
      <c r="X86" s="181"/>
      <c r="Y86" s="181"/>
      <c r="Z86" s="181"/>
      <c r="AA86" s="181"/>
      <c r="AB86" s="181"/>
      <c r="AC86" s="181"/>
      <c r="AD86" s="181"/>
      <c r="AE86" s="181"/>
    </row>
    <row r="87" s="2" customFormat="1" ht="22.8" customHeight="1">
      <c r="A87" s="39"/>
      <c r="B87" s="40"/>
      <c r="C87" s="100" t="s">
        <v>136</v>
      </c>
      <c r="D87" s="41"/>
      <c r="E87" s="41"/>
      <c r="F87" s="41"/>
      <c r="G87" s="41"/>
      <c r="H87" s="41"/>
      <c r="I87" s="41"/>
      <c r="J87" s="187">
        <f>BK87</f>
        <v>0</v>
      </c>
      <c r="K87" s="41"/>
      <c r="L87" s="45"/>
      <c r="M87" s="96"/>
      <c r="N87" s="188"/>
      <c r="O87" s="97"/>
      <c r="P87" s="189">
        <f>P88+P143</f>
        <v>0</v>
      </c>
      <c r="Q87" s="97"/>
      <c r="R87" s="189">
        <f>R88+R143</f>
        <v>0</v>
      </c>
      <c r="S87" s="97"/>
      <c r="T87" s="190">
        <f>T88+T143</f>
        <v>0</v>
      </c>
      <c r="U87" s="39"/>
      <c r="V87" s="39"/>
      <c r="W87" s="39"/>
      <c r="X87" s="39"/>
      <c r="Y87" s="39"/>
      <c r="Z87" s="39"/>
      <c r="AA87" s="39"/>
      <c r="AB87" s="39"/>
      <c r="AC87" s="39"/>
      <c r="AD87" s="39"/>
      <c r="AE87" s="39"/>
      <c r="AT87" s="18" t="s">
        <v>75</v>
      </c>
      <c r="AU87" s="18" t="s">
        <v>121</v>
      </c>
      <c r="BK87" s="191">
        <f>BK88+BK143</f>
        <v>0</v>
      </c>
    </row>
    <row r="88" s="11" customFormat="1" ht="25.92" customHeight="1">
      <c r="A88" s="11"/>
      <c r="B88" s="192"/>
      <c r="C88" s="193"/>
      <c r="D88" s="194" t="s">
        <v>75</v>
      </c>
      <c r="E88" s="195" t="s">
        <v>255</v>
      </c>
      <c r="F88" s="195" t="s">
        <v>256</v>
      </c>
      <c r="G88" s="193"/>
      <c r="H88" s="193"/>
      <c r="I88" s="196"/>
      <c r="J88" s="197">
        <f>BK88</f>
        <v>0</v>
      </c>
      <c r="K88" s="193"/>
      <c r="L88" s="198"/>
      <c r="M88" s="199"/>
      <c r="N88" s="200"/>
      <c r="O88" s="200"/>
      <c r="P88" s="201">
        <f>SUM(P89:P142)</f>
        <v>0</v>
      </c>
      <c r="Q88" s="200"/>
      <c r="R88" s="201">
        <f>SUM(R89:R142)</f>
        <v>0</v>
      </c>
      <c r="S88" s="200"/>
      <c r="T88" s="202">
        <f>SUM(T89:T142)</f>
        <v>0</v>
      </c>
      <c r="U88" s="11"/>
      <c r="V88" s="11"/>
      <c r="W88" s="11"/>
      <c r="X88" s="11"/>
      <c r="Y88" s="11"/>
      <c r="Z88" s="11"/>
      <c r="AA88" s="11"/>
      <c r="AB88" s="11"/>
      <c r="AC88" s="11"/>
      <c r="AD88" s="11"/>
      <c r="AE88" s="11"/>
      <c r="AR88" s="203" t="s">
        <v>139</v>
      </c>
      <c r="AT88" s="204" t="s">
        <v>75</v>
      </c>
      <c r="AU88" s="204" t="s">
        <v>76</v>
      </c>
      <c r="AY88" s="203" t="s">
        <v>140</v>
      </c>
      <c r="BK88" s="205">
        <f>SUM(BK89:BK142)</f>
        <v>0</v>
      </c>
    </row>
    <row r="89" s="2" customFormat="1" ht="16.5" customHeight="1">
      <c r="A89" s="39"/>
      <c r="B89" s="40"/>
      <c r="C89" s="206" t="s">
        <v>83</v>
      </c>
      <c r="D89" s="206" t="s">
        <v>141</v>
      </c>
      <c r="E89" s="207" t="s">
        <v>257</v>
      </c>
      <c r="F89" s="208" t="s">
        <v>143</v>
      </c>
      <c r="G89" s="209" t="s">
        <v>144</v>
      </c>
      <c r="H89" s="210">
        <v>1</v>
      </c>
      <c r="I89" s="211"/>
      <c r="J89" s="212">
        <f>ROUND(I89*H89,2)</f>
        <v>0</v>
      </c>
      <c r="K89" s="208" t="s">
        <v>19</v>
      </c>
      <c r="L89" s="45"/>
      <c r="M89" s="213" t="s">
        <v>19</v>
      </c>
      <c r="N89" s="214" t="s">
        <v>47</v>
      </c>
      <c r="O89" s="85"/>
      <c r="P89" s="215">
        <f>O89*H89</f>
        <v>0</v>
      </c>
      <c r="Q89" s="215">
        <v>0</v>
      </c>
      <c r="R89" s="215">
        <f>Q89*H89</f>
        <v>0</v>
      </c>
      <c r="S89" s="215">
        <v>0</v>
      </c>
      <c r="T89" s="216">
        <f>S89*H89</f>
        <v>0</v>
      </c>
      <c r="U89" s="39"/>
      <c r="V89" s="39"/>
      <c r="W89" s="39"/>
      <c r="X89" s="39"/>
      <c r="Y89" s="39"/>
      <c r="Z89" s="39"/>
      <c r="AA89" s="39"/>
      <c r="AB89" s="39"/>
      <c r="AC89" s="39"/>
      <c r="AD89" s="39"/>
      <c r="AE89" s="39"/>
      <c r="AR89" s="217" t="s">
        <v>145</v>
      </c>
      <c r="AT89" s="217" t="s">
        <v>141</v>
      </c>
      <c r="AU89" s="217" t="s">
        <v>83</v>
      </c>
      <c r="AY89" s="18" t="s">
        <v>140</v>
      </c>
      <c r="BE89" s="218">
        <f>IF(N89="základní",J89,0)</f>
        <v>0</v>
      </c>
      <c r="BF89" s="218">
        <f>IF(N89="snížená",J89,0)</f>
        <v>0</v>
      </c>
      <c r="BG89" s="218">
        <f>IF(N89="zákl. přenesená",J89,0)</f>
        <v>0</v>
      </c>
      <c r="BH89" s="218">
        <f>IF(N89="sníž. přenesená",J89,0)</f>
        <v>0</v>
      </c>
      <c r="BI89" s="218">
        <f>IF(N89="nulová",J89,0)</f>
        <v>0</v>
      </c>
      <c r="BJ89" s="18" t="s">
        <v>83</v>
      </c>
      <c r="BK89" s="218">
        <f>ROUND(I89*H89,2)</f>
        <v>0</v>
      </c>
      <c r="BL89" s="18" t="s">
        <v>145</v>
      </c>
      <c r="BM89" s="217" t="s">
        <v>258</v>
      </c>
    </row>
    <row r="90" s="2" customFormat="1">
      <c r="A90" s="39"/>
      <c r="B90" s="40"/>
      <c r="C90" s="41"/>
      <c r="D90" s="219" t="s">
        <v>147</v>
      </c>
      <c r="E90" s="41"/>
      <c r="F90" s="220" t="s">
        <v>148</v>
      </c>
      <c r="G90" s="41"/>
      <c r="H90" s="41"/>
      <c r="I90" s="221"/>
      <c r="J90" s="41"/>
      <c r="K90" s="41"/>
      <c r="L90" s="45"/>
      <c r="M90" s="222"/>
      <c r="N90" s="223"/>
      <c r="O90" s="85"/>
      <c r="P90" s="85"/>
      <c r="Q90" s="85"/>
      <c r="R90" s="85"/>
      <c r="S90" s="85"/>
      <c r="T90" s="86"/>
      <c r="U90" s="39"/>
      <c r="V90" s="39"/>
      <c r="W90" s="39"/>
      <c r="X90" s="39"/>
      <c r="Y90" s="39"/>
      <c r="Z90" s="39"/>
      <c r="AA90" s="39"/>
      <c r="AB90" s="39"/>
      <c r="AC90" s="39"/>
      <c r="AD90" s="39"/>
      <c r="AE90" s="39"/>
      <c r="AT90" s="18" t="s">
        <v>147</v>
      </c>
      <c r="AU90" s="18" t="s">
        <v>83</v>
      </c>
    </row>
    <row r="91" s="2" customFormat="1">
      <c r="A91" s="39"/>
      <c r="B91" s="40"/>
      <c r="C91" s="41"/>
      <c r="D91" s="219" t="s">
        <v>149</v>
      </c>
      <c r="E91" s="41"/>
      <c r="F91" s="224" t="s">
        <v>259</v>
      </c>
      <c r="G91" s="41"/>
      <c r="H91" s="41"/>
      <c r="I91" s="221"/>
      <c r="J91" s="41"/>
      <c r="K91" s="41"/>
      <c r="L91" s="45"/>
      <c r="M91" s="222"/>
      <c r="N91" s="223"/>
      <c r="O91" s="85"/>
      <c r="P91" s="85"/>
      <c r="Q91" s="85"/>
      <c r="R91" s="85"/>
      <c r="S91" s="85"/>
      <c r="T91" s="86"/>
      <c r="U91" s="39"/>
      <c r="V91" s="39"/>
      <c r="W91" s="39"/>
      <c r="X91" s="39"/>
      <c r="Y91" s="39"/>
      <c r="Z91" s="39"/>
      <c r="AA91" s="39"/>
      <c r="AB91" s="39"/>
      <c r="AC91" s="39"/>
      <c r="AD91" s="39"/>
      <c r="AE91" s="39"/>
      <c r="AT91" s="18" t="s">
        <v>149</v>
      </c>
      <c r="AU91" s="18" t="s">
        <v>83</v>
      </c>
    </row>
    <row r="92" s="2" customFormat="1" ht="16.5" customHeight="1">
      <c r="A92" s="39"/>
      <c r="B92" s="40"/>
      <c r="C92" s="206" t="s">
        <v>85</v>
      </c>
      <c r="D92" s="206" t="s">
        <v>141</v>
      </c>
      <c r="E92" s="207" t="s">
        <v>260</v>
      </c>
      <c r="F92" s="208" t="s">
        <v>152</v>
      </c>
      <c r="G92" s="209" t="s">
        <v>144</v>
      </c>
      <c r="H92" s="210">
        <v>1</v>
      </c>
      <c r="I92" s="211"/>
      <c r="J92" s="212">
        <f>ROUND(I92*H92,2)</f>
        <v>0</v>
      </c>
      <c r="K92" s="208" t="s">
        <v>19</v>
      </c>
      <c r="L92" s="45"/>
      <c r="M92" s="213" t="s">
        <v>19</v>
      </c>
      <c r="N92" s="214" t="s">
        <v>47</v>
      </c>
      <c r="O92" s="85"/>
      <c r="P92" s="215">
        <f>O92*H92</f>
        <v>0</v>
      </c>
      <c r="Q92" s="215">
        <v>0</v>
      </c>
      <c r="R92" s="215">
        <f>Q92*H92</f>
        <v>0</v>
      </c>
      <c r="S92" s="215">
        <v>0</v>
      </c>
      <c r="T92" s="216">
        <f>S92*H92</f>
        <v>0</v>
      </c>
      <c r="U92" s="39"/>
      <c r="V92" s="39"/>
      <c r="W92" s="39"/>
      <c r="X92" s="39"/>
      <c r="Y92" s="39"/>
      <c r="Z92" s="39"/>
      <c r="AA92" s="39"/>
      <c r="AB92" s="39"/>
      <c r="AC92" s="39"/>
      <c r="AD92" s="39"/>
      <c r="AE92" s="39"/>
      <c r="AR92" s="217" t="s">
        <v>145</v>
      </c>
      <c r="AT92" s="217" t="s">
        <v>141</v>
      </c>
      <c r="AU92" s="217" t="s">
        <v>83</v>
      </c>
      <c r="AY92" s="18" t="s">
        <v>140</v>
      </c>
      <c r="BE92" s="218">
        <f>IF(N92="základní",J92,0)</f>
        <v>0</v>
      </c>
      <c r="BF92" s="218">
        <f>IF(N92="snížená",J92,0)</f>
        <v>0</v>
      </c>
      <c r="BG92" s="218">
        <f>IF(N92="zákl. přenesená",J92,0)</f>
        <v>0</v>
      </c>
      <c r="BH92" s="218">
        <f>IF(N92="sníž. přenesená",J92,0)</f>
        <v>0</v>
      </c>
      <c r="BI92" s="218">
        <f>IF(N92="nulová",J92,0)</f>
        <v>0</v>
      </c>
      <c r="BJ92" s="18" t="s">
        <v>83</v>
      </c>
      <c r="BK92" s="218">
        <f>ROUND(I92*H92,2)</f>
        <v>0</v>
      </c>
      <c r="BL92" s="18" t="s">
        <v>145</v>
      </c>
      <c r="BM92" s="217" t="s">
        <v>261</v>
      </c>
    </row>
    <row r="93" s="2" customFormat="1">
      <c r="A93" s="39"/>
      <c r="B93" s="40"/>
      <c r="C93" s="41"/>
      <c r="D93" s="219" t="s">
        <v>147</v>
      </c>
      <c r="E93" s="41"/>
      <c r="F93" s="220" t="s">
        <v>152</v>
      </c>
      <c r="G93" s="41"/>
      <c r="H93" s="41"/>
      <c r="I93" s="221"/>
      <c r="J93" s="41"/>
      <c r="K93" s="41"/>
      <c r="L93" s="45"/>
      <c r="M93" s="222"/>
      <c r="N93" s="223"/>
      <c r="O93" s="85"/>
      <c r="P93" s="85"/>
      <c r="Q93" s="85"/>
      <c r="R93" s="85"/>
      <c r="S93" s="85"/>
      <c r="T93" s="86"/>
      <c r="U93" s="39"/>
      <c r="V93" s="39"/>
      <c r="W93" s="39"/>
      <c r="X93" s="39"/>
      <c r="Y93" s="39"/>
      <c r="Z93" s="39"/>
      <c r="AA93" s="39"/>
      <c r="AB93" s="39"/>
      <c r="AC93" s="39"/>
      <c r="AD93" s="39"/>
      <c r="AE93" s="39"/>
      <c r="AT93" s="18" t="s">
        <v>147</v>
      </c>
      <c r="AU93" s="18" t="s">
        <v>83</v>
      </c>
    </row>
    <row r="94" s="2" customFormat="1">
      <c r="A94" s="39"/>
      <c r="B94" s="40"/>
      <c r="C94" s="41"/>
      <c r="D94" s="219" t="s">
        <v>149</v>
      </c>
      <c r="E94" s="41"/>
      <c r="F94" s="224" t="s">
        <v>259</v>
      </c>
      <c r="G94" s="41"/>
      <c r="H94" s="41"/>
      <c r="I94" s="221"/>
      <c r="J94" s="41"/>
      <c r="K94" s="41"/>
      <c r="L94" s="45"/>
      <c r="M94" s="222"/>
      <c r="N94" s="223"/>
      <c r="O94" s="85"/>
      <c r="P94" s="85"/>
      <c r="Q94" s="85"/>
      <c r="R94" s="85"/>
      <c r="S94" s="85"/>
      <c r="T94" s="86"/>
      <c r="U94" s="39"/>
      <c r="V94" s="39"/>
      <c r="W94" s="39"/>
      <c r="X94" s="39"/>
      <c r="Y94" s="39"/>
      <c r="Z94" s="39"/>
      <c r="AA94" s="39"/>
      <c r="AB94" s="39"/>
      <c r="AC94" s="39"/>
      <c r="AD94" s="39"/>
      <c r="AE94" s="39"/>
      <c r="AT94" s="18" t="s">
        <v>149</v>
      </c>
      <c r="AU94" s="18" t="s">
        <v>83</v>
      </c>
    </row>
    <row r="95" s="2" customFormat="1" ht="16.5" customHeight="1">
      <c r="A95" s="39"/>
      <c r="B95" s="40"/>
      <c r="C95" s="206" t="s">
        <v>139</v>
      </c>
      <c r="D95" s="206" t="s">
        <v>141</v>
      </c>
      <c r="E95" s="207" t="s">
        <v>262</v>
      </c>
      <c r="F95" s="208" t="s">
        <v>155</v>
      </c>
      <c r="G95" s="209" t="s">
        <v>144</v>
      </c>
      <c r="H95" s="210">
        <v>1</v>
      </c>
      <c r="I95" s="211"/>
      <c r="J95" s="212">
        <f>ROUND(I95*H95,2)</f>
        <v>0</v>
      </c>
      <c r="K95" s="208" t="s">
        <v>19</v>
      </c>
      <c r="L95" s="45"/>
      <c r="M95" s="213" t="s">
        <v>19</v>
      </c>
      <c r="N95" s="214" t="s">
        <v>47</v>
      </c>
      <c r="O95" s="85"/>
      <c r="P95" s="215">
        <f>O95*H95</f>
        <v>0</v>
      </c>
      <c r="Q95" s="215">
        <v>0</v>
      </c>
      <c r="R95" s="215">
        <f>Q95*H95</f>
        <v>0</v>
      </c>
      <c r="S95" s="215">
        <v>0</v>
      </c>
      <c r="T95" s="216">
        <f>S95*H95</f>
        <v>0</v>
      </c>
      <c r="U95" s="39"/>
      <c r="V95" s="39"/>
      <c r="W95" s="39"/>
      <c r="X95" s="39"/>
      <c r="Y95" s="39"/>
      <c r="Z95" s="39"/>
      <c r="AA95" s="39"/>
      <c r="AB95" s="39"/>
      <c r="AC95" s="39"/>
      <c r="AD95" s="39"/>
      <c r="AE95" s="39"/>
      <c r="AR95" s="217" t="s">
        <v>145</v>
      </c>
      <c r="AT95" s="217" t="s">
        <v>141</v>
      </c>
      <c r="AU95" s="217" t="s">
        <v>83</v>
      </c>
      <c r="AY95" s="18" t="s">
        <v>140</v>
      </c>
      <c r="BE95" s="218">
        <f>IF(N95="základní",J95,0)</f>
        <v>0</v>
      </c>
      <c r="BF95" s="218">
        <f>IF(N95="snížená",J95,0)</f>
        <v>0</v>
      </c>
      <c r="BG95" s="218">
        <f>IF(N95="zákl. přenesená",J95,0)</f>
        <v>0</v>
      </c>
      <c r="BH95" s="218">
        <f>IF(N95="sníž. přenesená",J95,0)</f>
        <v>0</v>
      </c>
      <c r="BI95" s="218">
        <f>IF(N95="nulová",J95,0)</f>
        <v>0</v>
      </c>
      <c r="BJ95" s="18" t="s">
        <v>83</v>
      </c>
      <c r="BK95" s="218">
        <f>ROUND(I95*H95,2)</f>
        <v>0</v>
      </c>
      <c r="BL95" s="18" t="s">
        <v>145</v>
      </c>
      <c r="BM95" s="217" t="s">
        <v>263</v>
      </c>
    </row>
    <row r="96" s="2" customFormat="1">
      <c r="A96" s="39"/>
      <c r="B96" s="40"/>
      <c r="C96" s="41"/>
      <c r="D96" s="219" t="s">
        <v>147</v>
      </c>
      <c r="E96" s="41"/>
      <c r="F96" s="220" t="s">
        <v>155</v>
      </c>
      <c r="G96" s="41"/>
      <c r="H96" s="41"/>
      <c r="I96" s="221"/>
      <c r="J96" s="41"/>
      <c r="K96" s="41"/>
      <c r="L96" s="45"/>
      <c r="M96" s="222"/>
      <c r="N96" s="223"/>
      <c r="O96" s="85"/>
      <c r="P96" s="85"/>
      <c r="Q96" s="85"/>
      <c r="R96" s="85"/>
      <c r="S96" s="85"/>
      <c r="T96" s="86"/>
      <c r="U96" s="39"/>
      <c r="V96" s="39"/>
      <c r="W96" s="39"/>
      <c r="X96" s="39"/>
      <c r="Y96" s="39"/>
      <c r="Z96" s="39"/>
      <c r="AA96" s="39"/>
      <c r="AB96" s="39"/>
      <c r="AC96" s="39"/>
      <c r="AD96" s="39"/>
      <c r="AE96" s="39"/>
      <c r="AT96" s="18" t="s">
        <v>147</v>
      </c>
      <c r="AU96" s="18" t="s">
        <v>83</v>
      </c>
    </row>
    <row r="97" s="2" customFormat="1">
      <c r="A97" s="39"/>
      <c r="B97" s="40"/>
      <c r="C97" s="41"/>
      <c r="D97" s="219" t="s">
        <v>149</v>
      </c>
      <c r="E97" s="41"/>
      <c r="F97" s="224" t="s">
        <v>259</v>
      </c>
      <c r="G97" s="41"/>
      <c r="H97" s="41"/>
      <c r="I97" s="221"/>
      <c r="J97" s="41"/>
      <c r="K97" s="41"/>
      <c r="L97" s="45"/>
      <c r="M97" s="222"/>
      <c r="N97" s="223"/>
      <c r="O97" s="85"/>
      <c r="P97" s="85"/>
      <c r="Q97" s="85"/>
      <c r="R97" s="85"/>
      <c r="S97" s="85"/>
      <c r="T97" s="86"/>
      <c r="U97" s="39"/>
      <c r="V97" s="39"/>
      <c r="W97" s="39"/>
      <c r="X97" s="39"/>
      <c r="Y97" s="39"/>
      <c r="Z97" s="39"/>
      <c r="AA97" s="39"/>
      <c r="AB97" s="39"/>
      <c r="AC97" s="39"/>
      <c r="AD97" s="39"/>
      <c r="AE97" s="39"/>
      <c r="AT97" s="18" t="s">
        <v>149</v>
      </c>
      <c r="AU97" s="18" t="s">
        <v>83</v>
      </c>
    </row>
    <row r="98" s="2" customFormat="1" ht="16.5" customHeight="1">
      <c r="A98" s="39"/>
      <c r="B98" s="40"/>
      <c r="C98" s="206" t="s">
        <v>157</v>
      </c>
      <c r="D98" s="206" t="s">
        <v>141</v>
      </c>
      <c r="E98" s="207" t="s">
        <v>264</v>
      </c>
      <c r="F98" s="208" t="s">
        <v>159</v>
      </c>
      <c r="G98" s="209" t="s">
        <v>144</v>
      </c>
      <c r="H98" s="210">
        <v>1</v>
      </c>
      <c r="I98" s="211"/>
      <c r="J98" s="212">
        <f>ROUND(I98*H98,2)</f>
        <v>0</v>
      </c>
      <c r="K98" s="208" t="s">
        <v>19</v>
      </c>
      <c r="L98" s="45"/>
      <c r="M98" s="213" t="s">
        <v>19</v>
      </c>
      <c r="N98" s="214" t="s">
        <v>47</v>
      </c>
      <c r="O98" s="85"/>
      <c r="P98" s="215">
        <f>O98*H98</f>
        <v>0</v>
      </c>
      <c r="Q98" s="215">
        <v>0</v>
      </c>
      <c r="R98" s="215">
        <f>Q98*H98</f>
        <v>0</v>
      </c>
      <c r="S98" s="215">
        <v>0</v>
      </c>
      <c r="T98" s="216">
        <f>S98*H98</f>
        <v>0</v>
      </c>
      <c r="U98" s="39"/>
      <c r="V98" s="39"/>
      <c r="W98" s="39"/>
      <c r="X98" s="39"/>
      <c r="Y98" s="39"/>
      <c r="Z98" s="39"/>
      <c r="AA98" s="39"/>
      <c r="AB98" s="39"/>
      <c r="AC98" s="39"/>
      <c r="AD98" s="39"/>
      <c r="AE98" s="39"/>
      <c r="AR98" s="217" t="s">
        <v>145</v>
      </c>
      <c r="AT98" s="217" t="s">
        <v>141</v>
      </c>
      <c r="AU98" s="217" t="s">
        <v>83</v>
      </c>
      <c r="AY98" s="18" t="s">
        <v>140</v>
      </c>
      <c r="BE98" s="218">
        <f>IF(N98="základní",J98,0)</f>
        <v>0</v>
      </c>
      <c r="BF98" s="218">
        <f>IF(N98="snížená",J98,0)</f>
        <v>0</v>
      </c>
      <c r="BG98" s="218">
        <f>IF(N98="zákl. přenesená",J98,0)</f>
        <v>0</v>
      </c>
      <c r="BH98" s="218">
        <f>IF(N98="sníž. přenesená",J98,0)</f>
        <v>0</v>
      </c>
      <c r="BI98" s="218">
        <f>IF(N98="nulová",J98,0)</f>
        <v>0</v>
      </c>
      <c r="BJ98" s="18" t="s">
        <v>83</v>
      </c>
      <c r="BK98" s="218">
        <f>ROUND(I98*H98,2)</f>
        <v>0</v>
      </c>
      <c r="BL98" s="18" t="s">
        <v>145</v>
      </c>
      <c r="BM98" s="217" t="s">
        <v>265</v>
      </c>
    </row>
    <row r="99" s="2" customFormat="1">
      <c r="A99" s="39"/>
      <c r="B99" s="40"/>
      <c r="C99" s="41"/>
      <c r="D99" s="219" t="s">
        <v>147</v>
      </c>
      <c r="E99" s="41"/>
      <c r="F99" s="220" t="s">
        <v>161</v>
      </c>
      <c r="G99" s="41"/>
      <c r="H99" s="41"/>
      <c r="I99" s="221"/>
      <c r="J99" s="41"/>
      <c r="K99" s="41"/>
      <c r="L99" s="45"/>
      <c r="M99" s="222"/>
      <c r="N99" s="223"/>
      <c r="O99" s="85"/>
      <c r="P99" s="85"/>
      <c r="Q99" s="85"/>
      <c r="R99" s="85"/>
      <c r="S99" s="85"/>
      <c r="T99" s="86"/>
      <c r="U99" s="39"/>
      <c r="V99" s="39"/>
      <c r="W99" s="39"/>
      <c r="X99" s="39"/>
      <c r="Y99" s="39"/>
      <c r="Z99" s="39"/>
      <c r="AA99" s="39"/>
      <c r="AB99" s="39"/>
      <c r="AC99" s="39"/>
      <c r="AD99" s="39"/>
      <c r="AE99" s="39"/>
      <c r="AT99" s="18" t="s">
        <v>147</v>
      </c>
      <c r="AU99" s="18" t="s">
        <v>83</v>
      </c>
    </row>
    <row r="100" s="2" customFormat="1">
      <c r="A100" s="39"/>
      <c r="B100" s="40"/>
      <c r="C100" s="41"/>
      <c r="D100" s="219" t="s">
        <v>149</v>
      </c>
      <c r="E100" s="41"/>
      <c r="F100" s="224" t="s">
        <v>259</v>
      </c>
      <c r="G100" s="41"/>
      <c r="H100" s="41"/>
      <c r="I100" s="221"/>
      <c r="J100" s="41"/>
      <c r="K100" s="41"/>
      <c r="L100" s="45"/>
      <c r="M100" s="222"/>
      <c r="N100" s="223"/>
      <c r="O100" s="85"/>
      <c r="P100" s="85"/>
      <c r="Q100" s="85"/>
      <c r="R100" s="85"/>
      <c r="S100" s="85"/>
      <c r="T100" s="86"/>
      <c r="U100" s="39"/>
      <c r="V100" s="39"/>
      <c r="W100" s="39"/>
      <c r="X100" s="39"/>
      <c r="Y100" s="39"/>
      <c r="Z100" s="39"/>
      <c r="AA100" s="39"/>
      <c r="AB100" s="39"/>
      <c r="AC100" s="39"/>
      <c r="AD100" s="39"/>
      <c r="AE100" s="39"/>
      <c r="AT100" s="18" t="s">
        <v>149</v>
      </c>
      <c r="AU100" s="18" t="s">
        <v>83</v>
      </c>
    </row>
    <row r="101" s="2" customFormat="1" ht="16.5" customHeight="1">
      <c r="A101" s="39"/>
      <c r="B101" s="40"/>
      <c r="C101" s="206" t="s">
        <v>162</v>
      </c>
      <c r="D101" s="206" t="s">
        <v>141</v>
      </c>
      <c r="E101" s="207" t="s">
        <v>266</v>
      </c>
      <c r="F101" s="208" t="s">
        <v>164</v>
      </c>
      <c r="G101" s="209" t="s">
        <v>144</v>
      </c>
      <c r="H101" s="210">
        <v>1</v>
      </c>
      <c r="I101" s="211"/>
      <c r="J101" s="212">
        <f>ROUND(I101*H101,2)</f>
        <v>0</v>
      </c>
      <c r="K101" s="208" t="s">
        <v>19</v>
      </c>
      <c r="L101" s="45"/>
      <c r="M101" s="213" t="s">
        <v>19</v>
      </c>
      <c r="N101" s="214" t="s">
        <v>47</v>
      </c>
      <c r="O101" s="85"/>
      <c r="P101" s="215">
        <f>O101*H101</f>
        <v>0</v>
      </c>
      <c r="Q101" s="215">
        <v>0</v>
      </c>
      <c r="R101" s="215">
        <f>Q101*H101</f>
        <v>0</v>
      </c>
      <c r="S101" s="215">
        <v>0</v>
      </c>
      <c r="T101" s="216">
        <f>S101*H101</f>
        <v>0</v>
      </c>
      <c r="U101" s="39"/>
      <c r="V101" s="39"/>
      <c r="W101" s="39"/>
      <c r="X101" s="39"/>
      <c r="Y101" s="39"/>
      <c r="Z101" s="39"/>
      <c r="AA101" s="39"/>
      <c r="AB101" s="39"/>
      <c r="AC101" s="39"/>
      <c r="AD101" s="39"/>
      <c r="AE101" s="39"/>
      <c r="AR101" s="217" t="s">
        <v>145</v>
      </c>
      <c r="AT101" s="217" t="s">
        <v>141</v>
      </c>
      <c r="AU101" s="217" t="s">
        <v>83</v>
      </c>
      <c r="AY101" s="18" t="s">
        <v>140</v>
      </c>
      <c r="BE101" s="218">
        <f>IF(N101="základní",J101,0)</f>
        <v>0</v>
      </c>
      <c r="BF101" s="218">
        <f>IF(N101="snížená",J101,0)</f>
        <v>0</v>
      </c>
      <c r="BG101" s="218">
        <f>IF(N101="zákl. přenesená",J101,0)</f>
        <v>0</v>
      </c>
      <c r="BH101" s="218">
        <f>IF(N101="sníž. přenesená",J101,0)</f>
        <v>0</v>
      </c>
      <c r="BI101" s="218">
        <f>IF(N101="nulová",J101,0)</f>
        <v>0</v>
      </c>
      <c r="BJ101" s="18" t="s">
        <v>83</v>
      </c>
      <c r="BK101" s="218">
        <f>ROUND(I101*H101,2)</f>
        <v>0</v>
      </c>
      <c r="BL101" s="18" t="s">
        <v>145</v>
      </c>
      <c r="BM101" s="217" t="s">
        <v>267</v>
      </c>
    </row>
    <row r="102" s="2" customFormat="1">
      <c r="A102" s="39"/>
      <c r="B102" s="40"/>
      <c r="C102" s="41"/>
      <c r="D102" s="219" t="s">
        <v>147</v>
      </c>
      <c r="E102" s="41"/>
      <c r="F102" s="220" t="s">
        <v>164</v>
      </c>
      <c r="G102" s="41"/>
      <c r="H102" s="41"/>
      <c r="I102" s="221"/>
      <c r="J102" s="41"/>
      <c r="K102" s="41"/>
      <c r="L102" s="45"/>
      <c r="M102" s="222"/>
      <c r="N102" s="223"/>
      <c r="O102" s="85"/>
      <c r="P102" s="85"/>
      <c r="Q102" s="85"/>
      <c r="R102" s="85"/>
      <c r="S102" s="85"/>
      <c r="T102" s="86"/>
      <c r="U102" s="39"/>
      <c r="V102" s="39"/>
      <c r="W102" s="39"/>
      <c r="X102" s="39"/>
      <c r="Y102" s="39"/>
      <c r="Z102" s="39"/>
      <c r="AA102" s="39"/>
      <c r="AB102" s="39"/>
      <c r="AC102" s="39"/>
      <c r="AD102" s="39"/>
      <c r="AE102" s="39"/>
      <c r="AT102" s="18" t="s">
        <v>147</v>
      </c>
      <c r="AU102" s="18" t="s">
        <v>83</v>
      </c>
    </row>
    <row r="103" s="2" customFormat="1">
      <c r="A103" s="39"/>
      <c r="B103" s="40"/>
      <c r="C103" s="41"/>
      <c r="D103" s="219" t="s">
        <v>149</v>
      </c>
      <c r="E103" s="41"/>
      <c r="F103" s="224" t="s">
        <v>259</v>
      </c>
      <c r="G103" s="41"/>
      <c r="H103" s="41"/>
      <c r="I103" s="221"/>
      <c r="J103" s="41"/>
      <c r="K103" s="41"/>
      <c r="L103" s="45"/>
      <c r="M103" s="222"/>
      <c r="N103" s="223"/>
      <c r="O103" s="85"/>
      <c r="P103" s="85"/>
      <c r="Q103" s="85"/>
      <c r="R103" s="85"/>
      <c r="S103" s="85"/>
      <c r="T103" s="86"/>
      <c r="U103" s="39"/>
      <c r="V103" s="39"/>
      <c r="W103" s="39"/>
      <c r="X103" s="39"/>
      <c r="Y103" s="39"/>
      <c r="Z103" s="39"/>
      <c r="AA103" s="39"/>
      <c r="AB103" s="39"/>
      <c r="AC103" s="39"/>
      <c r="AD103" s="39"/>
      <c r="AE103" s="39"/>
      <c r="AT103" s="18" t="s">
        <v>149</v>
      </c>
      <c r="AU103" s="18" t="s">
        <v>83</v>
      </c>
    </row>
    <row r="104" s="2" customFormat="1" ht="16.5" customHeight="1">
      <c r="A104" s="39"/>
      <c r="B104" s="40"/>
      <c r="C104" s="206" t="s">
        <v>166</v>
      </c>
      <c r="D104" s="206" t="s">
        <v>141</v>
      </c>
      <c r="E104" s="207" t="s">
        <v>268</v>
      </c>
      <c r="F104" s="208" t="s">
        <v>168</v>
      </c>
      <c r="G104" s="209" t="s">
        <v>144</v>
      </c>
      <c r="H104" s="210">
        <v>1</v>
      </c>
      <c r="I104" s="211"/>
      <c r="J104" s="212">
        <f>ROUND(I104*H104,2)</f>
        <v>0</v>
      </c>
      <c r="K104" s="208" t="s">
        <v>19</v>
      </c>
      <c r="L104" s="45"/>
      <c r="M104" s="213" t="s">
        <v>19</v>
      </c>
      <c r="N104" s="214" t="s">
        <v>47</v>
      </c>
      <c r="O104" s="85"/>
      <c r="P104" s="215">
        <f>O104*H104</f>
        <v>0</v>
      </c>
      <c r="Q104" s="215">
        <v>0</v>
      </c>
      <c r="R104" s="215">
        <f>Q104*H104</f>
        <v>0</v>
      </c>
      <c r="S104" s="215">
        <v>0</v>
      </c>
      <c r="T104" s="216">
        <f>S104*H104</f>
        <v>0</v>
      </c>
      <c r="U104" s="39"/>
      <c r="V104" s="39"/>
      <c r="W104" s="39"/>
      <c r="X104" s="39"/>
      <c r="Y104" s="39"/>
      <c r="Z104" s="39"/>
      <c r="AA104" s="39"/>
      <c r="AB104" s="39"/>
      <c r="AC104" s="39"/>
      <c r="AD104" s="39"/>
      <c r="AE104" s="39"/>
      <c r="AR104" s="217" t="s">
        <v>145</v>
      </c>
      <c r="AT104" s="217" t="s">
        <v>141</v>
      </c>
      <c r="AU104" s="217" t="s">
        <v>83</v>
      </c>
      <c r="AY104" s="18" t="s">
        <v>140</v>
      </c>
      <c r="BE104" s="218">
        <f>IF(N104="základní",J104,0)</f>
        <v>0</v>
      </c>
      <c r="BF104" s="218">
        <f>IF(N104="snížená",J104,0)</f>
        <v>0</v>
      </c>
      <c r="BG104" s="218">
        <f>IF(N104="zákl. přenesená",J104,0)</f>
        <v>0</v>
      </c>
      <c r="BH104" s="218">
        <f>IF(N104="sníž. přenesená",J104,0)</f>
        <v>0</v>
      </c>
      <c r="BI104" s="218">
        <f>IF(N104="nulová",J104,0)</f>
        <v>0</v>
      </c>
      <c r="BJ104" s="18" t="s">
        <v>83</v>
      </c>
      <c r="BK104" s="218">
        <f>ROUND(I104*H104,2)</f>
        <v>0</v>
      </c>
      <c r="BL104" s="18" t="s">
        <v>145</v>
      </c>
      <c r="BM104" s="217" t="s">
        <v>269</v>
      </c>
    </row>
    <row r="105" s="2" customFormat="1">
      <c r="A105" s="39"/>
      <c r="B105" s="40"/>
      <c r="C105" s="41"/>
      <c r="D105" s="219" t="s">
        <v>147</v>
      </c>
      <c r="E105" s="41"/>
      <c r="F105" s="220" t="s">
        <v>168</v>
      </c>
      <c r="G105" s="41"/>
      <c r="H105" s="41"/>
      <c r="I105" s="221"/>
      <c r="J105" s="41"/>
      <c r="K105" s="41"/>
      <c r="L105" s="45"/>
      <c r="M105" s="222"/>
      <c r="N105" s="223"/>
      <c r="O105" s="85"/>
      <c r="P105" s="85"/>
      <c r="Q105" s="85"/>
      <c r="R105" s="85"/>
      <c r="S105" s="85"/>
      <c r="T105" s="86"/>
      <c r="U105" s="39"/>
      <c r="V105" s="39"/>
      <c r="W105" s="39"/>
      <c r="X105" s="39"/>
      <c r="Y105" s="39"/>
      <c r="Z105" s="39"/>
      <c r="AA105" s="39"/>
      <c r="AB105" s="39"/>
      <c r="AC105" s="39"/>
      <c r="AD105" s="39"/>
      <c r="AE105" s="39"/>
      <c r="AT105" s="18" t="s">
        <v>147</v>
      </c>
      <c r="AU105" s="18" t="s">
        <v>83</v>
      </c>
    </row>
    <row r="106" s="2" customFormat="1">
      <c r="A106" s="39"/>
      <c r="B106" s="40"/>
      <c r="C106" s="41"/>
      <c r="D106" s="219" t="s">
        <v>149</v>
      </c>
      <c r="E106" s="41"/>
      <c r="F106" s="224" t="s">
        <v>259</v>
      </c>
      <c r="G106" s="41"/>
      <c r="H106" s="41"/>
      <c r="I106" s="221"/>
      <c r="J106" s="41"/>
      <c r="K106" s="41"/>
      <c r="L106" s="45"/>
      <c r="M106" s="222"/>
      <c r="N106" s="223"/>
      <c r="O106" s="85"/>
      <c r="P106" s="85"/>
      <c r="Q106" s="85"/>
      <c r="R106" s="85"/>
      <c r="S106" s="85"/>
      <c r="T106" s="86"/>
      <c r="U106" s="39"/>
      <c r="V106" s="39"/>
      <c r="W106" s="39"/>
      <c r="X106" s="39"/>
      <c r="Y106" s="39"/>
      <c r="Z106" s="39"/>
      <c r="AA106" s="39"/>
      <c r="AB106" s="39"/>
      <c r="AC106" s="39"/>
      <c r="AD106" s="39"/>
      <c r="AE106" s="39"/>
      <c r="AT106" s="18" t="s">
        <v>149</v>
      </c>
      <c r="AU106" s="18" t="s">
        <v>83</v>
      </c>
    </row>
    <row r="107" s="2" customFormat="1" ht="16.5" customHeight="1">
      <c r="A107" s="39"/>
      <c r="B107" s="40"/>
      <c r="C107" s="206" t="s">
        <v>170</v>
      </c>
      <c r="D107" s="206" t="s">
        <v>141</v>
      </c>
      <c r="E107" s="207" t="s">
        <v>270</v>
      </c>
      <c r="F107" s="208" t="s">
        <v>172</v>
      </c>
      <c r="G107" s="209" t="s">
        <v>144</v>
      </c>
      <c r="H107" s="210">
        <v>1</v>
      </c>
      <c r="I107" s="211"/>
      <c r="J107" s="212">
        <f>ROUND(I107*H107,2)</f>
        <v>0</v>
      </c>
      <c r="K107" s="208" t="s">
        <v>19</v>
      </c>
      <c r="L107" s="45"/>
      <c r="M107" s="213" t="s">
        <v>19</v>
      </c>
      <c r="N107" s="214" t="s">
        <v>47</v>
      </c>
      <c r="O107" s="85"/>
      <c r="P107" s="215">
        <f>O107*H107</f>
        <v>0</v>
      </c>
      <c r="Q107" s="215">
        <v>0</v>
      </c>
      <c r="R107" s="215">
        <f>Q107*H107</f>
        <v>0</v>
      </c>
      <c r="S107" s="215">
        <v>0</v>
      </c>
      <c r="T107" s="216">
        <f>S107*H107</f>
        <v>0</v>
      </c>
      <c r="U107" s="39"/>
      <c r="V107" s="39"/>
      <c r="W107" s="39"/>
      <c r="X107" s="39"/>
      <c r="Y107" s="39"/>
      <c r="Z107" s="39"/>
      <c r="AA107" s="39"/>
      <c r="AB107" s="39"/>
      <c r="AC107" s="39"/>
      <c r="AD107" s="39"/>
      <c r="AE107" s="39"/>
      <c r="AR107" s="217" t="s">
        <v>145</v>
      </c>
      <c r="AT107" s="217" t="s">
        <v>141</v>
      </c>
      <c r="AU107" s="217" t="s">
        <v>83</v>
      </c>
      <c r="AY107" s="18" t="s">
        <v>140</v>
      </c>
      <c r="BE107" s="218">
        <f>IF(N107="základní",J107,0)</f>
        <v>0</v>
      </c>
      <c r="BF107" s="218">
        <f>IF(N107="snížená",J107,0)</f>
        <v>0</v>
      </c>
      <c r="BG107" s="218">
        <f>IF(N107="zákl. přenesená",J107,0)</f>
        <v>0</v>
      </c>
      <c r="BH107" s="218">
        <f>IF(N107="sníž. přenesená",J107,0)</f>
        <v>0</v>
      </c>
      <c r="BI107" s="218">
        <f>IF(N107="nulová",J107,0)</f>
        <v>0</v>
      </c>
      <c r="BJ107" s="18" t="s">
        <v>83</v>
      </c>
      <c r="BK107" s="218">
        <f>ROUND(I107*H107,2)</f>
        <v>0</v>
      </c>
      <c r="BL107" s="18" t="s">
        <v>145</v>
      </c>
      <c r="BM107" s="217" t="s">
        <v>271</v>
      </c>
    </row>
    <row r="108" s="2" customFormat="1">
      <c r="A108" s="39"/>
      <c r="B108" s="40"/>
      <c r="C108" s="41"/>
      <c r="D108" s="219" t="s">
        <v>147</v>
      </c>
      <c r="E108" s="41"/>
      <c r="F108" s="220" t="s">
        <v>172</v>
      </c>
      <c r="G108" s="41"/>
      <c r="H108" s="41"/>
      <c r="I108" s="221"/>
      <c r="J108" s="41"/>
      <c r="K108" s="41"/>
      <c r="L108" s="45"/>
      <c r="M108" s="222"/>
      <c r="N108" s="223"/>
      <c r="O108" s="85"/>
      <c r="P108" s="85"/>
      <c r="Q108" s="85"/>
      <c r="R108" s="85"/>
      <c r="S108" s="85"/>
      <c r="T108" s="86"/>
      <c r="U108" s="39"/>
      <c r="V108" s="39"/>
      <c r="W108" s="39"/>
      <c r="X108" s="39"/>
      <c r="Y108" s="39"/>
      <c r="Z108" s="39"/>
      <c r="AA108" s="39"/>
      <c r="AB108" s="39"/>
      <c r="AC108" s="39"/>
      <c r="AD108" s="39"/>
      <c r="AE108" s="39"/>
      <c r="AT108" s="18" t="s">
        <v>147</v>
      </c>
      <c r="AU108" s="18" t="s">
        <v>83</v>
      </c>
    </row>
    <row r="109" s="2" customFormat="1">
      <c r="A109" s="39"/>
      <c r="B109" s="40"/>
      <c r="C109" s="41"/>
      <c r="D109" s="219" t="s">
        <v>149</v>
      </c>
      <c r="E109" s="41"/>
      <c r="F109" s="224" t="s">
        <v>259</v>
      </c>
      <c r="G109" s="41"/>
      <c r="H109" s="41"/>
      <c r="I109" s="221"/>
      <c r="J109" s="41"/>
      <c r="K109" s="41"/>
      <c r="L109" s="45"/>
      <c r="M109" s="222"/>
      <c r="N109" s="223"/>
      <c r="O109" s="85"/>
      <c r="P109" s="85"/>
      <c r="Q109" s="85"/>
      <c r="R109" s="85"/>
      <c r="S109" s="85"/>
      <c r="T109" s="86"/>
      <c r="U109" s="39"/>
      <c r="V109" s="39"/>
      <c r="W109" s="39"/>
      <c r="X109" s="39"/>
      <c r="Y109" s="39"/>
      <c r="Z109" s="39"/>
      <c r="AA109" s="39"/>
      <c r="AB109" s="39"/>
      <c r="AC109" s="39"/>
      <c r="AD109" s="39"/>
      <c r="AE109" s="39"/>
      <c r="AT109" s="18" t="s">
        <v>149</v>
      </c>
      <c r="AU109" s="18" t="s">
        <v>83</v>
      </c>
    </row>
    <row r="110" s="2" customFormat="1" ht="16.5" customHeight="1">
      <c r="A110" s="39"/>
      <c r="B110" s="40"/>
      <c r="C110" s="206" t="s">
        <v>174</v>
      </c>
      <c r="D110" s="206" t="s">
        <v>141</v>
      </c>
      <c r="E110" s="207" t="s">
        <v>272</v>
      </c>
      <c r="F110" s="208" t="s">
        <v>176</v>
      </c>
      <c r="G110" s="209" t="s">
        <v>144</v>
      </c>
      <c r="H110" s="210">
        <v>1</v>
      </c>
      <c r="I110" s="211"/>
      <c r="J110" s="212">
        <f>ROUND(I110*H110,2)</f>
        <v>0</v>
      </c>
      <c r="K110" s="208" t="s">
        <v>19</v>
      </c>
      <c r="L110" s="45"/>
      <c r="M110" s="213" t="s">
        <v>19</v>
      </c>
      <c r="N110" s="214" t="s">
        <v>47</v>
      </c>
      <c r="O110" s="85"/>
      <c r="P110" s="215">
        <f>O110*H110</f>
        <v>0</v>
      </c>
      <c r="Q110" s="215">
        <v>0</v>
      </c>
      <c r="R110" s="215">
        <f>Q110*H110</f>
        <v>0</v>
      </c>
      <c r="S110" s="215">
        <v>0</v>
      </c>
      <c r="T110" s="216">
        <f>S110*H110</f>
        <v>0</v>
      </c>
      <c r="U110" s="39"/>
      <c r="V110" s="39"/>
      <c r="W110" s="39"/>
      <c r="X110" s="39"/>
      <c r="Y110" s="39"/>
      <c r="Z110" s="39"/>
      <c r="AA110" s="39"/>
      <c r="AB110" s="39"/>
      <c r="AC110" s="39"/>
      <c r="AD110" s="39"/>
      <c r="AE110" s="39"/>
      <c r="AR110" s="217" t="s">
        <v>145</v>
      </c>
      <c r="AT110" s="217" t="s">
        <v>141</v>
      </c>
      <c r="AU110" s="217" t="s">
        <v>83</v>
      </c>
      <c r="AY110" s="18" t="s">
        <v>140</v>
      </c>
      <c r="BE110" s="218">
        <f>IF(N110="základní",J110,0)</f>
        <v>0</v>
      </c>
      <c r="BF110" s="218">
        <f>IF(N110="snížená",J110,0)</f>
        <v>0</v>
      </c>
      <c r="BG110" s="218">
        <f>IF(N110="zákl. přenesená",J110,0)</f>
        <v>0</v>
      </c>
      <c r="BH110" s="218">
        <f>IF(N110="sníž. přenesená",J110,0)</f>
        <v>0</v>
      </c>
      <c r="BI110" s="218">
        <f>IF(N110="nulová",J110,0)</f>
        <v>0</v>
      </c>
      <c r="BJ110" s="18" t="s">
        <v>83</v>
      </c>
      <c r="BK110" s="218">
        <f>ROUND(I110*H110,2)</f>
        <v>0</v>
      </c>
      <c r="BL110" s="18" t="s">
        <v>145</v>
      </c>
      <c r="BM110" s="217" t="s">
        <v>273</v>
      </c>
    </row>
    <row r="111" s="2" customFormat="1">
      <c r="A111" s="39"/>
      <c r="B111" s="40"/>
      <c r="C111" s="41"/>
      <c r="D111" s="219" t="s">
        <v>147</v>
      </c>
      <c r="E111" s="41"/>
      <c r="F111" s="220" t="s">
        <v>176</v>
      </c>
      <c r="G111" s="41"/>
      <c r="H111" s="41"/>
      <c r="I111" s="221"/>
      <c r="J111" s="41"/>
      <c r="K111" s="41"/>
      <c r="L111" s="45"/>
      <c r="M111" s="222"/>
      <c r="N111" s="223"/>
      <c r="O111" s="85"/>
      <c r="P111" s="85"/>
      <c r="Q111" s="85"/>
      <c r="R111" s="85"/>
      <c r="S111" s="85"/>
      <c r="T111" s="86"/>
      <c r="U111" s="39"/>
      <c r="V111" s="39"/>
      <c r="W111" s="39"/>
      <c r="X111" s="39"/>
      <c r="Y111" s="39"/>
      <c r="Z111" s="39"/>
      <c r="AA111" s="39"/>
      <c r="AB111" s="39"/>
      <c r="AC111" s="39"/>
      <c r="AD111" s="39"/>
      <c r="AE111" s="39"/>
      <c r="AT111" s="18" t="s">
        <v>147</v>
      </c>
      <c r="AU111" s="18" t="s">
        <v>83</v>
      </c>
    </row>
    <row r="112" s="2" customFormat="1">
      <c r="A112" s="39"/>
      <c r="B112" s="40"/>
      <c r="C112" s="41"/>
      <c r="D112" s="219" t="s">
        <v>149</v>
      </c>
      <c r="E112" s="41"/>
      <c r="F112" s="224" t="s">
        <v>259</v>
      </c>
      <c r="G112" s="41"/>
      <c r="H112" s="41"/>
      <c r="I112" s="221"/>
      <c r="J112" s="41"/>
      <c r="K112" s="41"/>
      <c r="L112" s="45"/>
      <c r="M112" s="222"/>
      <c r="N112" s="223"/>
      <c r="O112" s="85"/>
      <c r="P112" s="85"/>
      <c r="Q112" s="85"/>
      <c r="R112" s="85"/>
      <c r="S112" s="85"/>
      <c r="T112" s="86"/>
      <c r="U112" s="39"/>
      <c r="V112" s="39"/>
      <c r="W112" s="39"/>
      <c r="X112" s="39"/>
      <c r="Y112" s="39"/>
      <c r="Z112" s="39"/>
      <c r="AA112" s="39"/>
      <c r="AB112" s="39"/>
      <c r="AC112" s="39"/>
      <c r="AD112" s="39"/>
      <c r="AE112" s="39"/>
      <c r="AT112" s="18" t="s">
        <v>149</v>
      </c>
      <c r="AU112" s="18" t="s">
        <v>83</v>
      </c>
    </row>
    <row r="113" s="2" customFormat="1" ht="16.5" customHeight="1">
      <c r="A113" s="39"/>
      <c r="B113" s="40"/>
      <c r="C113" s="206" t="s">
        <v>178</v>
      </c>
      <c r="D113" s="206" t="s">
        <v>141</v>
      </c>
      <c r="E113" s="207" t="s">
        <v>274</v>
      </c>
      <c r="F113" s="208" t="s">
        <v>180</v>
      </c>
      <c r="G113" s="209" t="s">
        <v>144</v>
      </c>
      <c r="H113" s="210">
        <v>1</v>
      </c>
      <c r="I113" s="211"/>
      <c r="J113" s="212">
        <f>ROUND(I113*H113,2)</f>
        <v>0</v>
      </c>
      <c r="K113" s="208" t="s">
        <v>19</v>
      </c>
      <c r="L113" s="45"/>
      <c r="M113" s="213" t="s">
        <v>19</v>
      </c>
      <c r="N113" s="214" t="s">
        <v>47</v>
      </c>
      <c r="O113" s="85"/>
      <c r="P113" s="215">
        <f>O113*H113</f>
        <v>0</v>
      </c>
      <c r="Q113" s="215">
        <v>0</v>
      </c>
      <c r="R113" s="215">
        <f>Q113*H113</f>
        <v>0</v>
      </c>
      <c r="S113" s="215">
        <v>0</v>
      </c>
      <c r="T113" s="216">
        <f>S113*H113</f>
        <v>0</v>
      </c>
      <c r="U113" s="39"/>
      <c r="V113" s="39"/>
      <c r="W113" s="39"/>
      <c r="X113" s="39"/>
      <c r="Y113" s="39"/>
      <c r="Z113" s="39"/>
      <c r="AA113" s="39"/>
      <c r="AB113" s="39"/>
      <c r="AC113" s="39"/>
      <c r="AD113" s="39"/>
      <c r="AE113" s="39"/>
      <c r="AR113" s="217" t="s">
        <v>145</v>
      </c>
      <c r="AT113" s="217" t="s">
        <v>141</v>
      </c>
      <c r="AU113" s="217" t="s">
        <v>83</v>
      </c>
      <c r="AY113" s="18" t="s">
        <v>140</v>
      </c>
      <c r="BE113" s="218">
        <f>IF(N113="základní",J113,0)</f>
        <v>0</v>
      </c>
      <c r="BF113" s="218">
        <f>IF(N113="snížená",J113,0)</f>
        <v>0</v>
      </c>
      <c r="BG113" s="218">
        <f>IF(N113="zákl. přenesená",J113,0)</f>
        <v>0</v>
      </c>
      <c r="BH113" s="218">
        <f>IF(N113="sníž. přenesená",J113,0)</f>
        <v>0</v>
      </c>
      <c r="BI113" s="218">
        <f>IF(N113="nulová",J113,0)</f>
        <v>0</v>
      </c>
      <c r="BJ113" s="18" t="s">
        <v>83</v>
      </c>
      <c r="BK113" s="218">
        <f>ROUND(I113*H113,2)</f>
        <v>0</v>
      </c>
      <c r="BL113" s="18" t="s">
        <v>145</v>
      </c>
      <c r="BM113" s="217" t="s">
        <v>275</v>
      </c>
    </row>
    <row r="114" s="2" customFormat="1">
      <c r="A114" s="39"/>
      <c r="B114" s="40"/>
      <c r="C114" s="41"/>
      <c r="D114" s="219" t="s">
        <v>147</v>
      </c>
      <c r="E114" s="41"/>
      <c r="F114" s="220" t="s">
        <v>180</v>
      </c>
      <c r="G114" s="41"/>
      <c r="H114" s="41"/>
      <c r="I114" s="221"/>
      <c r="J114" s="41"/>
      <c r="K114" s="41"/>
      <c r="L114" s="45"/>
      <c r="M114" s="222"/>
      <c r="N114" s="223"/>
      <c r="O114" s="85"/>
      <c r="P114" s="85"/>
      <c r="Q114" s="85"/>
      <c r="R114" s="85"/>
      <c r="S114" s="85"/>
      <c r="T114" s="86"/>
      <c r="U114" s="39"/>
      <c r="V114" s="39"/>
      <c r="W114" s="39"/>
      <c r="X114" s="39"/>
      <c r="Y114" s="39"/>
      <c r="Z114" s="39"/>
      <c r="AA114" s="39"/>
      <c r="AB114" s="39"/>
      <c r="AC114" s="39"/>
      <c r="AD114" s="39"/>
      <c r="AE114" s="39"/>
      <c r="AT114" s="18" t="s">
        <v>147</v>
      </c>
      <c r="AU114" s="18" t="s">
        <v>83</v>
      </c>
    </row>
    <row r="115" s="2" customFormat="1">
      <c r="A115" s="39"/>
      <c r="B115" s="40"/>
      <c r="C115" s="41"/>
      <c r="D115" s="219" t="s">
        <v>149</v>
      </c>
      <c r="E115" s="41"/>
      <c r="F115" s="224" t="s">
        <v>259</v>
      </c>
      <c r="G115" s="41"/>
      <c r="H115" s="41"/>
      <c r="I115" s="221"/>
      <c r="J115" s="41"/>
      <c r="K115" s="41"/>
      <c r="L115" s="45"/>
      <c r="M115" s="222"/>
      <c r="N115" s="223"/>
      <c r="O115" s="85"/>
      <c r="P115" s="85"/>
      <c r="Q115" s="85"/>
      <c r="R115" s="85"/>
      <c r="S115" s="85"/>
      <c r="T115" s="86"/>
      <c r="U115" s="39"/>
      <c r="V115" s="39"/>
      <c r="W115" s="39"/>
      <c r="X115" s="39"/>
      <c r="Y115" s="39"/>
      <c r="Z115" s="39"/>
      <c r="AA115" s="39"/>
      <c r="AB115" s="39"/>
      <c r="AC115" s="39"/>
      <c r="AD115" s="39"/>
      <c r="AE115" s="39"/>
      <c r="AT115" s="18" t="s">
        <v>149</v>
      </c>
      <c r="AU115" s="18" t="s">
        <v>83</v>
      </c>
    </row>
    <row r="116" s="2" customFormat="1" ht="16.5" customHeight="1">
      <c r="A116" s="39"/>
      <c r="B116" s="40"/>
      <c r="C116" s="206" t="s">
        <v>182</v>
      </c>
      <c r="D116" s="206" t="s">
        <v>141</v>
      </c>
      <c r="E116" s="207" t="s">
        <v>276</v>
      </c>
      <c r="F116" s="208" t="s">
        <v>277</v>
      </c>
      <c r="G116" s="209" t="s">
        <v>144</v>
      </c>
      <c r="H116" s="210">
        <v>1</v>
      </c>
      <c r="I116" s="211"/>
      <c r="J116" s="212">
        <f>ROUND(I116*H116,2)</f>
        <v>0</v>
      </c>
      <c r="K116" s="208" t="s">
        <v>19</v>
      </c>
      <c r="L116" s="45"/>
      <c r="M116" s="213" t="s">
        <v>19</v>
      </c>
      <c r="N116" s="214" t="s">
        <v>47</v>
      </c>
      <c r="O116" s="85"/>
      <c r="P116" s="215">
        <f>O116*H116</f>
        <v>0</v>
      </c>
      <c r="Q116" s="215">
        <v>0</v>
      </c>
      <c r="R116" s="215">
        <f>Q116*H116</f>
        <v>0</v>
      </c>
      <c r="S116" s="215">
        <v>0</v>
      </c>
      <c r="T116" s="216">
        <f>S116*H116</f>
        <v>0</v>
      </c>
      <c r="U116" s="39"/>
      <c r="V116" s="39"/>
      <c r="W116" s="39"/>
      <c r="X116" s="39"/>
      <c r="Y116" s="39"/>
      <c r="Z116" s="39"/>
      <c r="AA116" s="39"/>
      <c r="AB116" s="39"/>
      <c r="AC116" s="39"/>
      <c r="AD116" s="39"/>
      <c r="AE116" s="39"/>
      <c r="AR116" s="217" t="s">
        <v>145</v>
      </c>
      <c r="AT116" s="217" t="s">
        <v>141</v>
      </c>
      <c r="AU116" s="217" t="s">
        <v>83</v>
      </c>
      <c r="AY116" s="18" t="s">
        <v>140</v>
      </c>
      <c r="BE116" s="218">
        <f>IF(N116="základní",J116,0)</f>
        <v>0</v>
      </c>
      <c r="BF116" s="218">
        <f>IF(N116="snížená",J116,0)</f>
        <v>0</v>
      </c>
      <c r="BG116" s="218">
        <f>IF(N116="zákl. přenesená",J116,0)</f>
        <v>0</v>
      </c>
      <c r="BH116" s="218">
        <f>IF(N116="sníž. přenesená",J116,0)</f>
        <v>0</v>
      </c>
      <c r="BI116" s="218">
        <f>IF(N116="nulová",J116,0)</f>
        <v>0</v>
      </c>
      <c r="BJ116" s="18" t="s">
        <v>83</v>
      </c>
      <c r="BK116" s="218">
        <f>ROUND(I116*H116,2)</f>
        <v>0</v>
      </c>
      <c r="BL116" s="18" t="s">
        <v>145</v>
      </c>
      <c r="BM116" s="217" t="s">
        <v>278</v>
      </c>
    </row>
    <row r="117" s="2" customFormat="1">
      <c r="A117" s="39"/>
      <c r="B117" s="40"/>
      <c r="C117" s="41"/>
      <c r="D117" s="219" t="s">
        <v>147</v>
      </c>
      <c r="E117" s="41"/>
      <c r="F117" s="220" t="s">
        <v>277</v>
      </c>
      <c r="G117" s="41"/>
      <c r="H117" s="41"/>
      <c r="I117" s="221"/>
      <c r="J117" s="41"/>
      <c r="K117" s="41"/>
      <c r="L117" s="45"/>
      <c r="M117" s="222"/>
      <c r="N117" s="223"/>
      <c r="O117" s="85"/>
      <c r="P117" s="85"/>
      <c r="Q117" s="85"/>
      <c r="R117" s="85"/>
      <c r="S117" s="85"/>
      <c r="T117" s="86"/>
      <c r="U117" s="39"/>
      <c r="V117" s="39"/>
      <c r="W117" s="39"/>
      <c r="X117" s="39"/>
      <c r="Y117" s="39"/>
      <c r="Z117" s="39"/>
      <c r="AA117" s="39"/>
      <c r="AB117" s="39"/>
      <c r="AC117" s="39"/>
      <c r="AD117" s="39"/>
      <c r="AE117" s="39"/>
      <c r="AT117" s="18" t="s">
        <v>147</v>
      </c>
      <c r="AU117" s="18" t="s">
        <v>83</v>
      </c>
    </row>
    <row r="118" s="2" customFormat="1">
      <c r="A118" s="39"/>
      <c r="B118" s="40"/>
      <c r="C118" s="41"/>
      <c r="D118" s="219" t="s">
        <v>149</v>
      </c>
      <c r="E118" s="41"/>
      <c r="F118" s="224" t="s">
        <v>259</v>
      </c>
      <c r="G118" s="41"/>
      <c r="H118" s="41"/>
      <c r="I118" s="221"/>
      <c r="J118" s="41"/>
      <c r="K118" s="41"/>
      <c r="L118" s="45"/>
      <c r="M118" s="222"/>
      <c r="N118" s="223"/>
      <c r="O118" s="85"/>
      <c r="P118" s="85"/>
      <c r="Q118" s="85"/>
      <c r="R118" s="85"/>
      <c r="S118" s="85"/>
      <c r="T118" s="86"/>
      <c r="U118" s="39"/>
      <c r="V118" s="39"/>
      <c r="W118" s="39"/>
      <c r="X118" s="39"/>
      <c r="Y118" s="39"/>
      <c r="Z118" s="39"/>
      <c r="AA118" s="39"/>
      <c r="AB118" s="39"/>
      <c r="AC118" s="39"/>
      <c r="AD118" s="39"/>
      <c r="AE118" s="39"/>
      <c r="AT118" s="18" t="s">
        <v>149</v>
      </c>
      <c r="AU118" s="18" t="s">
        <v>83</v>
      </c>
    </row>
    <row r="119" s="2" customFormat="1" ht="16.5" customHeight="1">
      <c r="A119" s="39"/>
      <c r="B119" s="40"/>
      <c r="C119" s="206" t="s">
        <v>186</v>
      </c>
      <c r="D119" s="206" t="s">
        <v>141</v>
      </c>
      <c r="E119" s="207" t="s">
        <v>279</v>
      </c>
      <c r="F119" s="208" t="s">
        <v>192</v>
      </c>
      <c r="G119" s="209" t="s">
        <v>144</v>
      </c>
      <c r="H119" s="210">
        <v>2</v>
      </c>
      <c r="I119" s="211"/>
      <c r="J119" s="212">
        <f>ROUND(I119*H119,2)</f>
        <v>0</v>
      </c>
      <c r="K119" s="208" t="s">
        <v>19</v>
      </c>
      <c r="L119" s="45"/>
      <c r="M119" s="213" t="s">
        <v>19</v>
      </c>
      <c r="N119" s="214" t="s">
        <v>47</v>
      </c>
      <c r="O119" s="85"/>
      <c r="P119" s="215">
        <f>O119*H119</f>
        <v>0</v>
      </c>
      <c r="Q119" s="215">
        <v>0</v>
      </c>
      <c r="R119" s="215">
        <f>Q119*H119</f>
        <v>0</v>
      </c>
      <c r="S119" s="215">
        <v>0</v>
      </c>
      <c r="T119" s="216">
        <f>S119*H119</f>
        <v>0</v>
      </c>
      <c r="U119" s="39"/>
      <c r="V119" s="39"/>
      <c r="W119" s="39"/>
      <c r="X119" s="39"/>
      <c r="Y119" s="39"/>
      <c r="Z119" s="39"/>
      <c r="AA119" s="39"/>
      <c r="AB119" s="39"/>
      <c r="AC119" s="39"/>
      <c r="AD119" s="39"/>
      <c r="AE119" s="39"/>
      <c r="AR119" s="217" t="s">
        <v>145</v>
      </c>
      <c r="AT119" s="217" t="s">
        <v>141</v>
      </c>
      <c r="AU119" s="217" t="s">
        <v>83</v>
      </c>
      <c r="AY119" s="18" t="s">
        <v>140</v>
      </c>
      <c r="BE119" s="218">
        <f>IF(N119="základní",J119,0)</f>
        <v>0</v>
      </c>
      <c r="BF119" s="218">
        <f>IF(N119="snížená",J119,0)</f>
        <v>0</v>
      </c>
      <c r="BG119" s="218">
        <f>IF(N119="zákl. přenesená",J119,0)</f>
        <v>0</v>
      </c>
      <c r="BH119" s="218">
        <f>IF(N119="sníž. přenesená",J119,0)</f>
        <v>0</v>
      </c>
      <c r="BI119" s="218">
        <f>IF(N119="nulová",J119,0)</f>
        <v>0</v>
      </c>
      <c r="BJ119" s="18" t="s">
        <v>83</v>
      </c>
      <c r="BK119" s="218">
        <f>ROUND(I119*H119,2)</f>
        <v>0</v>
      </c>
      <c r="BL119" s="18" t="s">
        <v>145</v>
      </c>
      <c r="BM119" s="217" t="s">
        <v>280</v>
      </c>
    </row>
    <row r="120" s="2" customFormat="1">
      <c r="A120" s="39"/>
      <c r="B120" s="40"/>
      <c r="C120" s="41"/>
      <c r="D120" s="219" t="s">
        <v>147</v>
      </c>
      <c r="E120" s="41"/>
      <c r="F120" s="220" t="s">
        <v>192</v>
      </c>
      <c r="G120" s="41"/>
      <c r="H120" s="41"/>
      <c r="I120" s="221"/>
      <c r="J120" s="41"/>
      <c r="K120" s="41"/>
      <c r="L120" s="45"/>
      <c r="M120" s="222"/>
      <c r="N120" s="223"/>
      <c r="O120" s="85"/>
      <c r="P120" s="85"/>
      <c r="Q120" s="85"/>
      <c r="R120" s="85"/>
      <c r="S120" s="85"/>
      <c r="T120" s="86"/>
      <c r="U120" s="39"/>
      <c r="V120" s="39"/>
      <c r="W120" s="39"/>
      <c r="X120" s="39"/>
      <c r="Y120" s="39"/>
      <c r="Z120" s="39"/>
      <c r="AA120" s="39"/>
      <c r="AB120" s="39"/>
      <c r="AC120" s="39"/>
      <c r="AD120" s="39"/>
      <c r="AE120" s="39"/>
      <c r="AT120" s="18" t="s">
        <v>147</v>
      </c>
      <c r="AU120" s="18" t="s">
        <v>83</v>
      </c>
    </row>
    <row r="121" s="2" customFormat="1">
      <c r="A121" s="39"/>
      <c r="B121" s="40"/>
      <c r="C121" s="41"/>
      <c r="D121" s="219" t="s">
        <v>149</v>
      </c>
      <c r="E121" s="41"/>
      <c r="F121" s="224" t="s">
        <v>259</v>
      </c>
      <c r="G121" s="41"/>
      <c r="H121" s="41"/>
      <c r="I121" s="221"/>
      <c r="J121" s="41"/>
      <c r="K121" s="41"/>
      <c r="L121" s="45"/>
      <c r="M121" s="222"/>
      <c r="N121" s="223"/>
      <c r="O121" s="85"/>
      <c r="P121" s="85"/>
      <c r="Q121" s="85"/>
      <c r="R121" s="85"/>
      <c r="S121" s="85"/>
      <c r="T121" s="86"/>
      <c r="U121" s="39"/>
      <c r="V121" s="39"/>
      <c r="W121" s="39"/>
      <c r="X121" s="39"/>
      <c r="Y121" s="39"/>
      <c r="Z121" s="39"/>
      <c r="AA121" s="39"/>
      <c r="AB121" s="39"/>
      <c r="AC121" s="39"/>
      <c r="AD121" s="39"/>
      <c r="AE121" s="39"/>
      <c r="AT121" s="18" t="s">
        <v>149</v>
      </c>
      <c r="AU121" s="18" t="s">
        <v>83</v>
      </c>
    </row>
    <row r="122" s="2" customFormat="1" ht="16.5" customHeight="1">
      <c r="A122" s="39"/>
      <c r="B122" s="40"/>
      <c r="C122" s="206" t="s">
        <v>190</v>
      </c>
      <c r="D122" s="206" t="s">
        <v>141</v>
      </c>
      <c r="E122" s="207" t="s">
        <v>281</v>
      </c>
      <c r="F122" s="208" t="s">
        <v>196</v>
      </c>
      <c r="G122" s="209" t="s">
        <v>144</v>
      </c>
      <c r="H122" s="210">
        <v>1</v>
      </c>
      <c r="I122" s="211"/>
      <c r="J122" s="212">
        <f>ROUND(I122*H122,2)</f>
        <v>0</v>
      </c>
      <c r="K122" s="208" t="s">
        <v>19</v>
      </c>
      <c r="L122" s="45"/>
      <c r="M122" s="213" t="s">
        <v>19</v>
      </c>
      <c r="N122" s="214" t="s">
        <v>47</v>
      </c>
      <c r="O122" s="85"/>
      <c r="P122" s="215">
        <f>O122*H122</f>
        <v>0</v>
      </c>
      <c r="Q122" s="215">
        <v>0</v>
      </c>
      <c r="R122" s="215">
        <f>Q122*H122</f>
        <v>0</v>
      </c>
      <c r="S122" s="215">
        <v>0</v>
      </c>
      <c r="T122" s="216">
        <f>S122*H122</f>
        <v>0</v>
      </c>
      <c r="U122" s="39"/>
      <c r="V122" s="39"/>
      <c r="W122" s="39"/>
      <c r="X122" s="39"/>
      <c r="Y122" s="39"/>
      <c r="Z122" s="39"/>
      <c r="AA122" s="39"/>
      <c r="AB122" s="39"/>
      <c r="AC122" s="39"/>
      <c r="AD122" s="39"/>
      <c r="AE122" s="39"/>
      <c r="AR122" s="217" t="s">
        <v>145</v>
      </c>
      <c r="AT122" s="217" t="s">
        <v>141</v>
      </c>
      <c r="AU122" s="217" t="s">
        <v>83</v>
      </c>
      <c r="AY122" s="18" t="s">
        <v>140</v>
      </c>
      <c r="BE122" s="218">
        <f>IF(N122="základní",J122,0)</f>
        <v>0</v>
      </c>
      <c r="BF122" s="218">
        <f>IF(N122="snížená",J122,0)</f>
        <v>0</v>
      </c>
      <c r="BG122" s="218">
        <f>IF(N122="zákl. přenesená",J122,0)</f>
        <v>0</v>
      </c>
      <c r="BH122" s="218">
        <f>IF(N122="sníž. přenesená",J122,0)</f>
        <v>0</v>
      </c>
      <c r="BI122" s="218">
        <f>IF(N122="nulová",J122,0)</f>
        <v>0</v>
      </c>
      <c r="BJ122" s="18" t="s">
        <v>83</v>
      </c>
      <c r="BK122" s="218">
        <f>ROUND(I122*H122,2)</f>
        <v>0</v>
      </c>
      <c r="BL122" s="18" t="s">
        <v>145</v>
      </c>
      <c r="BM122" s="217" t="s">
        <v>282</v>
      </c>
    </row>
    <row r="123" s="2" customFormat="1">
      <c r="A123" s="39"/>
      <c r="B123" s="40"/>
      <c r="C123" s="41"/>
      <c r="D123" s="219" t="s">
        <v>147</v>
      </c>
      <c r="E123" s="41"/>
      <c r="F123" s="220" t="s">
        <v>196</v>
      </c>
      <c r="G123" s="41"/>
      <c r="H123" s="41"/>
      <c r="I123" s="221"/>
      <c r="J123" s="41"/>
      <c r="K123" s="41"/>
      <c r="L123" s="45"/>
      <c r="M123" s="222"/>
      <c r="N123" s="223"/>
      <c r="O123" s="85"/>
      <c r="P123" s="85"/>
      <c r="Q123" s="85"/>
      <c r="R123" s="85"/>
      <c r="S123" s="85"/>
      <c r="T123" s="86"/>
      <c r="U123" s="39"/>
      <c r="V123" s="39"/>
      <c r="W123" s="39"/>
      <c r="X123" s="39"/>
      <c r="Y123" s="39"/>
      <c r="Z123" s="39"/>
      <c r="AA123" s="39"/>
      <c r="AB123" s="39"/>
      <c r="AC123" s="39"/>
      <c r="AD123" s="39"/>
      <c r="AE123" s="39"/>
      <c r="AT123" s="18" t="s">
        <v>147</v>
      </c>
      <c r="AU123" s="18" t="s">
        <v>83</v>
      </c>
    </row>
    <row r="124" s="2" customFormat="1">
      <c r="A124" s="39"/>
      <c r="B124" s="40"/>
      <c r="C124" s="41"/>
      <c r="D124" s="219" t="s">
        <v>149</v>
      </c>
      <c r="E124" s="41"/>
      <c r="F124" s="224" t="s">
        <v>259</v>
      </c>
      <c r="G124" s="41"/>
      <c r="H124" s="41"/>
      <c r="I124" s="221"/>
      <c r="J124" s="41"/>
      <c r="K124" s="41"/>
      <c r="L124" s="45"/>
      <c r="M124" s="222"/>
      <c r="N124" s="223"/>
      <c r="O124" s="85"/>
      <c r="P124" s="85"/>
      <c r="Q124" s="85"/>
      <c r="R124" s="85"/>
      <c r="S124" s="85"/>
      <c r="T124" s="86"/>
      <c r="U124" s="39"/>
      <c r="V124" s="39"/>
      <c r="W124" s="39"/>
      <c r="X124" s="39"/>
      <c r="Y124" s="39"/>
      <c r="Z124" s="39"/>
      <c r="AA124" s="39"/>
      <c r="AB124" s="39"/>
      <c r="AC124" s="39"/>
      <c r="AD124" s="39"/>
      <c r="AE124" s="39"/>
      <c r="AT124" s="18" t="s">
        <v>149</v>
      </c>
      <c r="AU124" s="18" t="s">
        <v>83</v>
      </c>
    </row>
    <row r="125" s="2" customFormat="1" ht="16.5" customHeight="1">
      <c r="A125" s="39"/>
      <c r="B125" s="40"/>
      <c r="C125" s="206" t="s">
        <v>194</v>
      </c>
      <c r="D125" s="206" t="s">
        <v>141</v>
      </c>
      <c r="E125" s="207" t="s">
        <v>283</v>
      </c>
      <c r="F125" s="208" t="s">
        <v>284</v>
      </c>
      <c r="G125" s="209" t="s">
        <v>201</v>
      </c>
      <c r="H125" s="210">
        <v>4.5</v>
      </c>
      <c r="I125" s="211"/>
      <c r="J125" s="212">
        <f>ROUND(I125*H125,2)</f>
        <v>0</v>
      </c>
      <c r="K125" s="208" t="s">
        <v>19</v>
      </c>
      <c r="L125" s="45"/>
      <c r="M125" s="213" t="s">
        <v>19</v>
      </c>
      <c r="N125" s="214" t="s">
        <v>47</v>
      </c>
      <c r="O125" s="85"/>
      <c r="P125" s="215">
        <f>O125*H125</f>
        <v>0</v>
      </c>
      <c r="Q125" s="215">
        <v>0</v>
      </c>
      <c r="R125" s="215">
        <f>Q125*H125</f>
        <v>0</v>
      </c>
      <c r="S125" s="215">
        <v>0</v>
      </c>
      <c r="T125" s="216">
        <f>S125*H125</f>
        <v>0</v>
      </c>
      <c r="U125" s="39"/>
      <c r="V125" s="39"/>
      <c r="W125" s="39"/>
      <c r="X125" s="39"/>
      <c r="Y125" s="39"/>
      <c r="Z125" s="39"/>
      <c r="AA125" s="39"/>
      <c r="AB125" s="39"/>
      <c r="AC125" s="39"/>
      <c r="AD125" s="39"/>
      <c r="AE125" s="39"/>
      <c r="AR125" s="217" t="s">
        <v>145</v>
      </c>
      <c r="AT125" s="217" t="s">
        <v>141</v>
      </c>
      <c r="AU125" s="217" t="s">
        <v>83</v>
      </c>
      <c r="AY125" s="18" t="s">
        <v>140</v>
      </c>
      <c r="BE125" s="218">
        <f>IF(N125="základní",J125,0)</f>
        <v>0</v>
      </c>
      <c r="BF125" s="218">
        <f>IF(N125="snížená",J125,0)</f>
        <v>0</v>
      </c>
      <c r="BG125" s="218">
        <f>IF(N125="zákl. přenesená",J125,0)</f>
        <v>0</v>
      </c>
      <c r="BH125" s="218">
        <f>IF(N125="sníž. přenesená",J125,0)</f>
        <v>0</v>
      </c>
      <c r="BI125" s="218">
        <f>IF(N125="nulová",J125,0)</f>
        <v>0</v>
      </c>
      <c r="BJ125" s="18" t="s">
        <v>83</v>
      </c>
      <c r="BK125" s="218">
        <f>ROUND(I125*H125,2)</f>
        <v>0</v>
      </c>
      <c r="BL125" s="18" t="s">
        <v>145</v>
      </c>
      <c r="BM125" s="217" t="s">
        <v>285</v>
      </c>
    </row>
    <row r="126" s="2" customFormat="1">
      <c r="A126" s="39"/>
      <c r="B126" s="40"/>
      <c r="C126" s="41"/>
      <c r="D126" s="219" t="s">
        <v>147</v>
      </c>
      <c r="E126" s="41"/>
      <c r="F126" s="220" t="s">
        <v>284</v>
      </c>
      <c r="G126" s="41"/>
      <c r="H126" s="41"/>
      <c r="I126" s="221"/>
      <c r="J126" s="41"/>
      <c r="K126" s="41"/>
      <c r="L126" s="45"/>
      <c r="M126" s="222"/>
      <c r="N126" s="223"/>
      <c r="O126" s="85"/>
      <c r="P126" s="85"/>
      <c r="Q126" s="85"/>
      <c r="R126" s="85"/>
      <c r="S126" s="85"/>
      <c r="T126" s="86"/>
      <c r="U126" s="39"/>
      <c r="V126" s="39"/>
      <c r="W126" s="39"/>
      <c r="X126" s="39"/>
      <c r="Y126" s="39"/>
      <c r="Z126" s="39"/>
      <c r="AA126" s="39"/>
      <c r="AB126" s="39"/>
      <c r="AC126" s="39"/>
      <c r="AD126" s="39"/>
      <c r="AE126" s="39"/>
      <c r="AT126" s="18" t="s">
        <v>147</v>
      </c>
      <c r="AU126" s="18" t="s">
        <v>83</v>
      </c>
    </row>
    <row r="127" s="2" customFormat="1">
      <c r="A127" s="39"/>
      <c r="B127" s="40"/>
      <c r="C127" s="41"/>
      <c r="D127" s="219" t="s">
        <v>149</v>
      </c>
      <c r="E127" s="41"/>
      <c r="F127" s="224" t="s">
        <v>259</v>
      </c>
      <c r="G127" s="41"/>
      <c r="H127" s="41"/>
      <c r="I127" s="221"/>
      <c r="J127" s="41"/>
      <c r="K127" s="41"/>
      <c r="L127" s="45"/>
      <c r="M127" s="222"/>
      <c r="N127" s="223"/>
      <c r="O127" s="85"/>
      <c r="P127" s="85"/>
      <c r="Q127" s="85"/>
      <c r="R127" s="85"/>
      <c r="S127" s="85"/>
      <c r="T127" s="86"/>
      <c r="U127" s="39"/>
      <c r="V127" s="39"/>
      <c r="W127" s="39"/>
      <c r="X127" s="39"/>
      <c r="Y127" s="39"/>
      <c r="Z127" s="39"/>
      <c r="AA127" s="39"/>
      <c r="AB127" s="39"/>
      <c r="AC127" s="39"/>
      <c r="AD127" s="39"/>
      <c r="AE127" s="39"/>
      <c r="AT127" s="18" t="s">
        <v>149</v>
      </c>
      <c r="AU127" s="18" t="s">
        <v>83</v>
      </c>
    </row>
    <row r="128" s="2" customFormat="1" ht="16.5" customHeight="1">
      <c r="A128" s="39"/>
      <c r="B128" s="40"/>
      <c r="C128" s="206" t="s">
        <v>198</v>
      </c>
      <c r="D128" s="206" t="s">
        <v>141</v>
      </c>
      <c r="E128" s="207" t="s">
        <v>286</v>
      </c>
      <c r="F128" s="208" t="s">
        <v>204</v>
      </c>
      <c r="G128" s="209" t="s">
        <v>144</v>
      </c>
      <c r="H128" s="210">
        <v>1</v>
      </c>
      <c r="I128" s="211"/>
      <c r="J128" s="212">
        <f>ROUND(I128*H128,2)</f>
        <v>0</v>
      </c>
      <c r="K128" s="208" t="s">
        <v>19</v>
      </c>
      <c r="L128" s="45"/>
      <c r="M128" s="213" t="s">
        <v>19</v>
      </c>
      <c r="N128" s="214" t="s">
        <v>47</v>
      </c>
      <c r="O128" s="85"/>
      <c r="P128" s="215">
        <f>O128*H128</f>
        <v>0</v>
      </c>
      <c r="Q128" s="215">
        <v>0</v>
      </c>
      <c r="R128" s="215">
        <f>Q128*H128</f>
        <v>0</v>
      </c>
      <c r="S128" s="215">
        <v>0</v>
      </c>
      <c r="T128" s="216">
        <f>S128*H128</f>
        <v>0</v>
      </c>
      <c r="U128" s="39"/>
      <c r="V128" s="39"/>
      <c r="W128" s="39"/>
      <c r="X128" s="39"/>
      <c r="Y128" s="39"/>
      <c r="Z128" s="39"/>
      <c r="AA128" s="39"/>
      <c r="AB128" s="39"/>
      <c r="AC128" s="39"/>
      <c r="AD128" s="39"/>
      <c r="AE128" s="39"/>
      <c r="AR128" s="217" t="s">
        <v>145</v>
      </c>
      <c r="AT128" s="217" t="s">
        <v>141</v>
      </c>
      <c r="AU128" s="217" t="s">
        <v>83</v>
      </c>
      <c r="AY128" s="18" t="s">
        <v>140</v>
      </c>
      <c r="BE128" s="218">
        <f>IF(N128="základní",J128,0)</f>
        <v>0</v>
      </c>
      <c r="BF128" s="218">
        <f>IF(N128="snížená",J128,0)</f>
        <v>0</v>
      </c>
      <c r="BG128" s="218">
        <f>IF(N128="zákl. přenesená",J128,0)</f>
        <v>0</v>
      </c>
      <c r="BH128" s="218">
        <f>IF(N128="sníž. přenesená",J128,0)</f>
        <v>0</v>
      </c>
      <c r="BI128" s="218">
        <f>IF(N128="nulová",J128,0)</f>
        <v>0</v>
      </c>
      <c r="BJ128" s="18" t="s">
        <v>83</v>
      </c>
      <c r="BK128" s="218">
        <f>ROUND(I128*H128,2)</f>
        <v>0</v>
      </c>
      <c r="BL128" s="18" t="s">
        <v>145</v>
      </c>
      <c r="BM128" s="217" t="s">
        <v>287</v>
      </c>
    </row>
    <row r="129" s="2" customFormat="1">
      <c r="A129" s="39"/>
      <c r="B129" s="40"/>
      <c r="C129" s="41"/>
      <c r="D129" s="219" t="s">
        <v>147</v>
      </c>
      <c r="E129" s="41"/>
      <c r="F129" s="220" t="s">
        <v>204</v>
      </c>
      <c r="G129" s="41"/>
      <c r="H129" s="41"/>
      <c r="I129" s="221"/>
      <c r="J129" s="41"/>
      <c r="K129" s="41"/>
      <c r="L129" s="45"/>
      <c r="M129" s="222"/>
      <c r="N129" s="223"/>
      <c r="O129" s="85"/>
      <c r="P129" s="85"/>
      <c r="Q129" s="85"/>
      <c r="R129" s="85"/>
      <c r="S129" s="85"/>
      <c r="T129" s="86"/>
      <c r="U129" s="39"/>
      <c r="V129" s="39"/>
      <c r="W129" s="39"/>
      <c r="X129" s="39"/>
      <c r="Y129" s="39"/>
      <c r="Z129" s="39"/>
      <c r="AA129" s="39"/>
      <c r="AB129" s="39"/>
      <c r="AC129" s="39"/>
      <c r="AD129" s="39"/>
      <c r="AE129" s="39"/>
      <c r="AT129" s="18" t="s">
        <v>147</v>
      </c>
      <c r="AU129" s="18" t="s">
        <v>83</v>
      </c>
    </row>
    <row r="130" s="2" customFormat="1">
      <c r="A130" s="39"/>
      <c r="B130" s="40"/>
      <c r="C130" s="41"/>
      <c r="D130" s="219" t="s">
        <v>149</v>
      </c>
      <c r="E130" s="41"/>
      <c r="F130" s="224" t="s">
        <v>259</v>
      </c>
      <c r="G130" s="41"/>
      <c r="H130" s="41"/>
      <c r="I130" s="221"/>
      <c r="J130" s="41"/>
      <c r="K130" s="41"/>
      <c r="L130" s="45"/>
      <c r="M130" s="222"/>
      <c r="N130" s="223"/>
      <c r="O130" s="85"/>
      <c r="P130" s="85"/>
      <c r="Q130" s="85"/>
      <c r="R130" s="85"/>
      <c r="S130" s="85"/>
      <c r="T130" s="86"/>
      <c r="U130" s="39"/>
      <c r="V130" s="39"/>
      <c r="W130" s="39"/>
      <c r="X130" s="39"/>
      <c r="Y130" s="39"/>
      <c r="Z130" s="39"/>
      <c r="AA130" s="39"/>
      <c r="AB130" s="39"/>
      <c r="AC130" s="39"/>
      <c r="AD130" s="39"/>
      <c r="AE130" s="39"/>
      <c r="AT130" s="18" t="s">
        <v>149</v>
      </c>
      <c r="AU130" s="18" t="s">
        <v>83</v>
      </c>
    </row>
    <row r="131" s="2" customFormat="1" ht="16.5" customHeight="1">
      <c r="A131" s="39"/>
      <c r="B131" s="40"/>
      <c r="C131" s="206" t="s">
        <v>8</v>
      </c>
      <c r="D131" s="206" t="s">
        <v>141</v>
      </c>
      <c r="E131" s="207" t="s">
        <v>288</v>
      </c>
      <c r="F131" s="208" t="s">
        <v>208</v>
      </c>
      <c r="G131" s="209" t="s">
        <v>209</v>
      </c>
      <c r="H131" s="210">
        <v>50</v>
      </c>
      <c r="I131" s="211"/>
      <c r="J131" s="212">
        <f>ROUND(I131*H131,2)</f>
        <v>0</v>
      </c>
      <c r="K131" s="208" t="s">
        <v>19</v>
      </c>
      <c r="L131" s="45"/>
      <c r="M131" s="213" t="s">
        <v>19</v>
      </c>
      <c r="N131" s="214" t="s">
        <v>47</v>
      </c>
      <c r="O131" s="85"/>
      <c r="P131" s="215">
        <f>O131*H131</f>
        <v>0</v>
      </c>
      <c r="Q131" s="215">
        <v>0</v>
      </c>
      <c r="R131" s="215">
        <f>Q131*H131</f>
        <v>0</v>
      </c>
      <c r="S131" s="215">
        <v>0</v>
      </c>
      <c r="T131" s="216">
        <f>S131*H131</f>
        <v>0</v>
      </c>
      <c r="U131" s="39"/>
      <c r="V131" s="39"/>
      <c r="W131" s="39"/>
      <c r="X131" s="39"/>
      <c r="Y131" s="39"/>
      <c r="Z131" s="39"/>
      <c r="AA131" s="39"/>
      <c r="AB131" s="39"/>
      <c r="AC131" s="39"/>
      <c r="AD131" s="39"/>
      <c r="AE131" s="39"/>
      <c r="AR131" s="217" t="s">
        <v>145</v>
      </c>
      <c r="AT131" s="217" t="s">
        <v>141</v>
      </c>
      <c r="AU131" s="217" t="s">
        <v>83</v>
      </c>
      <c r="AY131" s="18" t="s">
        <v>140</v>
      </c>
      <c r="BE131" s="218">
        <f>IF(N131="základní",J131,0)</f>
        <v>0</v>
      </c>
      <c r="BF131" s="218">
        <f>IF(N131="snížená",J131,0)</f>
        <v>0</v>
      </c>
      <c r="BG131" s="218">
        <f>IF(N131="zákl. přenesená",J131,0)</f>
        <v>0</v>
      </c>
      <c r="BH131" s="218">
        <f>IF(N131="sníž. přenesená",J131,0)</f>
        <v>0</v>
      </c>
      <c r="BI131" s="218">
        <f>IF(N131="nulová",J131,0)</f>
        <v>0</v>
      </c>
      <c r="BJ131" s="18" t="s">
        <v>83</v>
      </c>
      <c r="BK131" s="218">
        <f>ROUND(I131*H131,2)</f>
        <v>0</v>
      </c>
      <c r="BL131" s="18" t="s">
        <v>145</v>
      </c>
      <c r="BM131" s="217" t="s">
        <v>289</v>
      </c>
    </row>
    <row r="132" s="2" customFormat="1">
      <c r="A132" s="39"/>
      <c r="B132" s="40"/>
      <c r="C132" s="41"/>
      <c r="D132" s="219" t="s">
        <v>147</v>
      </c>
      <c r="E132" s="41"/>
      <c r="F132" s="220" t="s">
        <v>208</v>
      </c>
      <c r="G132" s="41"/>
      <c r="H132" s="41"/>
      <c r="I132" s="221"/>
      <c r="J132" s="41"/>
      <c r="K132" s="41"/>
      <c r="L132" s="45"/>
      <c r="M132" s="222"/>
      <c r="N132" s="223"/>
      <c r="O132" s="85"/>
      <c r="P132" s="85"/>
      <c r="Q132" s="85"/>
      <c r="R132" s="85"/>
      <c r="S132" s="85"/>
      <c r="T132" s="86"/>
      <c r="U132" s="39"/>
      <c r="V132" s="39"/>
      <c r="W132" s="39"/>
      <c r="X132" s="39"/>
      <c r="Y132" s="39"/>
      <c r="Z132" s="39"/>
      <c r="AA132" s="39"/>
      <c r="AB132" s="39"/>
      <c r="AC132" s="39"/>
      <c r="AD132" s="39"/>
      <c r="AE132" s="39"/>
      <c r="AT132" s="18" t="s">
        <v>147</v>
      </c>
      <c r="AU132" s="18" t="s">
        <v>83</v>
      </c>
    </row>
    <row r="133" s="2" customFormat="1">
      <c r="A133" s="39"/>
      <c r="B133" s="40"/>
      <c r="C133" s="41"/>
      <c r="D133" s="219" t="s">
        <v>149</v>
      </c>
      <c r="E133" s="41"/>
      <c r="F133" s="224" t="s">
        <v>259</v>
      </c>
      <c r="G133" s="41"/>
      <c r="H133" s="41"/>
      <c r="I133" s="221"/>
      <c r="J133" s="41"/>
      <c r="K133" s="41"/>
      <c r="L133" s="45"/>
      <c r="M133" s="222"/>
      <c r="N133" s="223"/>
      <c r="O133" s="85"/>
      <c r="P133" s="85"/>
      <c r="Q133" s="85"/>
      <c r="R133" s="85"/>
      <c r="S133" s="85"/>
      <c r="T133" s="86"/>
      <c r="U133" s="39"/>
      <c r="V133" s="39"/>
      <c r="W133" s="39"/>
      <c r="X133" s="39"/>
      <c r="Y133" s="39"/>
      <c r="Z133" s="39"/>
      <c r="AA133" s="39"/>
      <c r="AB133" s="39"/>
      <c r="AC133" s="39"/>
      <c r="AD133" s="39"/>
      <c r="AE133" s="39"/>
      <c r="AT133" s="18" t="s">
        <v>149</v>
      </c>
      <c r="AU133" s="18" t="s">
        <v>83</v>
      </c>
    </row>
    <row r="134" s="2" customFormat="1" ht="16.5" customHeight="1">
      <c r="A134" s="39"/>
      <c r="B134" s="40"/>
      <c r="C134" s="206" t="s">
        <v>206</v>
      </c>
      <c r="D134" s="206" t="s">
        <v>141</v>
      </c>
      <c r="E134" s="207" t="s">
        <v>290</v>
      </c>
      <c r="F134" s="208" t="s">
        <v>213</v>
      </c>
      <c r="G134" s="209" t="s">
        <v>144</v>
      </c>
      <c r="H134" s="210">
        <v>1</v>
      </c>
      <c r="I134" s="211"/>
      <c r="J134" s="212">
        <f>ROUND(I134*H134,2)</f>
        <v>0</v>
      </c>
      <c r="K134" s="208" t="s">
        <v>19</v>
      </c>
      <c r="L134" s="45"/>
      <c r="M134" s="213" t="s">
        <v>19</v>
      </c>
      <c r="N134" s="214" t="s">
        <v>47</v>
      </c>
      <c r="O134" s="85"/>
      <c r="P134" s="215">
        <f>O134*H134</f>
        <v>0</v>
      </c>
      <c r="Q134" s="215">
        <v>0</v>
      </c>
      <c r="R134" s="215">
        <f>Q134*H134</f>
        <v>0</v>
      </c>
      <c r="S134" s="215">
        <v>0</v>
      </c>
      <c r="T134" s="216">
        <f>S134*H134</f>
        <v>0</v>
      </c>
      <c r="U134" s="39"/>
      <c r="V134" s="39"/>
      <c r="W134" s="39"/>
      <c r="X134" s="39"/>
      <c r="Y134" s="39"/>
      <c r="Z134" s="39"/>
      <c r="AA134" s="39"/>
      <c r="AB134" s="39"/>
      <c r="AC134" s="39"/>
      <c r="AD134" s="39"/>
      <c r="AE134" s="39"/>
      <c r="AR134" s="217" t="s">
        <v>145</v>
      </c>
      <c r="AT134" s="217" t="s">
        <v>141</v>
      </c>
      <c r="AU134" s="217" t="s">
        <v>83</v>
      </c>
      <c r="AY134" s="18" t="s">
        <v>140</v>
      </c>
      <c r="BE134" s="218">
        <f>IF(N134="základní",J134,0)</f>
        <v>0</v>
      </c>
      <c r="BF134" s="218">
        <f>IF(N134="snížená",J134,0)</f>
        <v>0</v>
      </c>
      <c r="BG134" s="218">
        <f>IF(N134="zákl. přenesená",J134,0)</f>
        <v>0</v>
      </c>
      <c r="BH134" s="218">
        <f>IF(N134="sníž. přenesená",J134,0)</f>
        <v>0</v>
      </c>
      <c r="BI134" s="218">
        <f>IF(N134="nulová",J134,0)</f>
        <v>0</v>
      </c>
      <c r="BJ134" s="18" t="s">
        <v>83</v>
      </c>
      <c r="BK134" s="218">
        <f>ROUND(I134*H134,2)</f>
        <v>0</v>
      </c>
      <c r="BL134" s="18" t="s">
        <v>145</v>
      </c>
      <c r="BM134" s="217" t="s">
        <v>291</v>
      </c>
    </row>
    <row r="135" s="2" customFormat="1">
      <c r="A135" s="39"/>
      <c r="B135" s="40"/>
      <c r="C135" s="41"/>
      <c r="D135" s="219" t="s">
        <v>147</v>
      </c>
      <c r="E135" s="41"/>
      <c r="F135" s="220" t="s">
        <v>213</v>
      </c>
      <c r="G135" s="41"/>
      <c r="H135" s="41"/>
      <c r="I135" s="221"/>
      <c r="J135" s="41"/>
      <c r="K135" s="41"/>
      <c r="L135" s="45"/>
      <c r="M135" s="222"/>
      <c r="N135" s="223"/>
      <c r="O135" s="85"/>
      <c r="P135" s="85"/>
      <c r="Q135" s="85"/>
      <c r="R135" s="85"/>
      <c r="S135" s="85"/>
      <c r="T135" s="86"/>
      <c r="U135" s="39"/>
      <c r="V135" s="39"/>
      <c r="W135" s="39"/>
      <c r="X135" s="39"/>
      <c r="Y135" s="39"/>
      <c r="Z135" s="39"/>
      <c r="AA135" s="39"/>
      <c r="AB135" s="39"/>
      <c r="AC135" s="39"/>
      <c r="AD135" s="39"/>
      <c r="AE135" s="39"/>
      <c r="AT135" s="18" t="s">
        <v>147</v>
      </c>
      <c r="AU135" s="18" t="s">
        <v>83</v>
      </c>
    </row>
    <row r="136" s="2" customFormat="1">
      <c r="A136" s="39"/>
      <c r="B136" s="40"/>
      <c r="C136" s="41"/>
      <c r="D136" s="219" t="s">
        <v>149</v>
      </c>
      <c r="E136" s="41"/>
      <c r="F136" s="224" t="s">
        <v>259</v>
      </c>
      <c r="G136" s="41"/>
      <c r="H136" s="41"/>
      <c r="I136" s="221"/>
      <c r="J136" s="41"/>
      <c r="K136" s="41"/>
      <c r="L136" s="45"/>
      <c r="M136" s="222"/>
      <c r="N136" s="223"/>
      <c r="O136" s="85"/>
      <c r="P136" s="85"/>
      <c r="Q136" s="85"/>
      <c r="R136" s="85"/>
      <c r="S136" s="85"/>
      <c r="T136" s="86"/>
      <c r="U136" s="39"/>
      <c r="V136" s="39"/>
      <c r="W136" s="39"/>
      <c r="X136" s="39"/>
      <c r="Y136" s="39"/>
      <c r="Z136" s="39"/>
      <c r="AA136" s="39"/>
      <c r="AB136" s="39"/>
      <c r="AC136" s="39"/>
      <c r="AD136" s="39"/>
      <c r="AE136" s="39"/>
      <c r="AT136" s="18" t="s">
        <v>149</v>
      </c>
      <c r="AU136" s="18" t="s">
        <v>83</v>
      </c>
    </row>
    <row r="137" s="2" customFormat="1" ht="16.5" customHeight="1">
      <c r="A137" s="39"/>
      <c r="B137" s="40"/>
      <c r="C137" s="206" t="s">
        <v>211</v>
      </c>
      <c r="D137" s="206" t="s">
        <v>141</v>
      </c>
      <c r="E137" s="207" t="s">
        <v>292</v>
      </c>
      <c r="F137" s="208" t="s">
        <v>217</v>
      </c>
      <c r="G137" s="209" t="s">
        <v>144</v>
      </c>
      <c r="H137" s="210">
        <v>1</v>
      </c>
      <c r="I137" s="211"/>
      <c r="J137" s="212">
        <f>ROUND(I137*H137,2)</f>
        <v>0</v>
      </c>
      <c r="K137" s="208" t="s">
        <v>19</v>
      </c>
      <c r="L137" s="45"/>
      <c r="M137" s="213" t="s">
        <v>19</v>
      </c>
      <c r="N137" s="214" t="s">
        <v>47</v>
      </c>
      <c r="O137" s="85"/>
      <c r="P137" s="215">
        <f>O137*H137</f>
        <v>0</v>
      </c>
      <c r="Q137" s="215">
        <v>0</v>
      </c>
      <c r="R137" s="215">
        <f>Q137*H137</f>
        <v>0</v>
      </c>
      <c r="S137" s="215">
        <v>0</v>
      </c>
      <c r="T137" s="216">
        <f>S137*H137</f>
        <v>0</v>
      </c>
      <c r="U137" s="39"/>
      <c r="V137" s="39"/>
      <c r="W137" s="39"/>
      <c r="X137" s="39"/>
      <c r="Y137" s="39"/>
      <c r="Z137" s="39"/>
      <c r="AA137" s="39"/>
      <c r="AB137" s="39"/>
      <c r="AC137" s="39"/>
      <c r="AD137" s="39"/>
      <c r="AE137" s="39"/>
      <c r="AR137" s="217" t="s">
        <v>145</v>
      </c>
      <c r="AT137" s="217" t="s">
        <v>141</v>
      </c>
      <c r="AU137" s="217" t="s">
        <v>83</v>
      </c>
      <c r="AY137" s="18" t="s">
        <v>140</v>
      </c>
      <c r="BE137" s="218">
        <f>IF(N137="základní",J137,0)</f>
        <v>0</v>
      </c>
      <c r="BF137" s="218">
        <f>IF(N137="snížená",J137,0)</f>
        <v>0</v>
      </c>
      <c r="BG137" s="218">
        <f>IF(N137="zákl. přenesená",J137,0)</f>
        <v>0</v>
      </c>
      <c r="BH137" s="218">
        <f>IF(N137="sníž. přenesená",J137,0)</f>
        <v>0</v>
      </c>
      <c r="BI137" s="218">
        <f>IF(N137="nulová",J137,0)</f>
        <v>0</v>
      </c>
      <c r="BJ137" s="18" t="s">
        <v>83</v>
      </c>
      <c r="BK137" s="218">
        <f>ROUND(I137*H137,2)</f>
        <v>0</v>
      </c>
      <c r="BL137" s="18" t="s">
        <v>145</v>
      </c>
      <c r="BM137" s="217" t="s">
        <v>293</v>
      </c>
    </row>
    <row r="138" s="2" customFormat="1">
      <c r="A138" s="39"/>
      <c r="B138" s="40"/>
      <c r="C138" s="41"/>
      <c r="D138" s="219" t="s">
        <v>147</v>
      </c>
      <c r="E138" s="41"/>
      <c r="F138" s="220" t="s">
        <v>217</v>
      </c>
      <c r="G138" s="41"/>
      <c r="H138" s="41"/>
      <c r="I138" s="221"/>
      <c r="J138" s="41"/>
      <c r="K138" s="41"/>
      <c r="L138" s="45"/>
      <c r="M138" s="222"/>
      <c r="N138" s="223"/>
      <c r="O138" s="85"/>
      <c r="P138" s="85"/>
      <c r="Q138" s="85"/>
      <c r="R138" s="85"/>
      <c r="S138" s="85"/>
      <c r="T138" s="86"/>
      <c r="U138" s="39"/>
      <c r="V138" s="39"/>
      <c r="W138" s="39"/>
      <c r="X138" s="39"/>
      <c r="Y138" s="39"/>
      <c r="Z138" s="39"/>
      <c r="AA138" s="39"/>
      <c r="AB138" s="39"/>
      <c r="AC138" s="39"/>
      <c r="AD138" s="39"/>
      <c r="AE138" s="39"/>
      <c r="AT138" s="18" t="s">
        <v>147</v>
      </c>
      <c r="AU138" s="18" t="s">
        <v>83</v>
      </c>
    </row>
    <row r="139" s="2" customFormat="1">
      <c r="A139" s="39"/>
      <c r="B139" s="40"/>
      <c r="C139" s="41"/>
      <c r="D139" s="219" t="s">
        <v>149</v>
      </c>
      <c r="E139" s="41"/>
      <c r="F139" s="224" t="s">
        <v>259</v>
      </c>
      <c r="G139" s="41"/>
      <c r="H139" s="41"/>
      <c r="I139" s="221"/>
      <c r="J139" s="41"/>
      <c r="K139" s="41"/>
      <c r="L139" s="45"/>
      <c r="M139" s="222"/>
      <c r="N139" s="223"/>
      <c r="O139" s="85"/>
      <c r="P139" s="85"/>
      <c r="Q139" s="85"/>
      <c r="R139" s="85"/>
      <c r="S139" s="85"/>
      <c r="T139" s="86"/>
      <c r="U139" s="39"/>
      <c r="V139" s="39"/>
      <c r="W139" s="39"/>
      <c r="X139" s="39"/>
      <c r="Y139" s="39"/>
      <c r="Z139" s="39"/>
      <c r="AA139" s="39"/>
      <c r="AB139" s="39"/>
      <c r="AC139" s="39"/>
      <c r="AD139" s="39"/>
      <c r="AE139" s="39"/>
      <c r="AT139" s="18" t="s">
        <v>149</v>
      </c>
      <c r="AU139" s="18" t="s">
        <v>83</v>
      </c>
    </row>
    <row r="140" s="2" customFormat="1" ht="16.5" customHeight="1">
      <c r="A140" s="39"/>
      <c r="B140" s="40"/>
      <c r="C140" s="206" t="s">
        <v>215</v>
      </c>
      <c r="D140" s="206" t="s">
        <v>141</v>
      </c>
      <c r="E140" s="207" t="s">
        <v>294</v>
      </c>
      <c r="F140" s="208" t="s">
        <v>221</v>
      </c>
      <c r="G140" s="209" t="s">
        <v>144</v>
      </c>
      <c r="H140" s="210">
        <v>1</v>
      </c>
      <c r="I140" s="211"/>
      <c r="J140" s="212">
        <f>ROUND(I140*H140,2)</f>
        <v>0</v>
      </c>
      <c r="K140" s="208" t="s">
        <v>19</v>
      </c>
      <c r="L140" s="45"/>
      <c r="M140" s="213" t="s">
        <v>19</v>
      </c>
      <c r="N140" s="214" t="s">
        <v>47</v>
      </c>
      <c r="O140" s="85"/>
      <c r="P140" s="215">
        <f>O140*H140</f>
        <v>0</v>
      </c>
      <c r="Q140" s="215">
        <v>0</v>
      </c>
      <c r="R140" s="215">
        <f>Q140*H140</f>
        <v>0</v>
      </c>
      <c r="S140" s="215">
        <v>0</v>
      </c>
      <c r="T140" s="216">
        <f>S140*H140</f>
        <v>0</v>
      </c>
      <c r="U140" s="39"/>
      <c r="V140" s="39"/>
      <c r="W140" s="39"/>
      <c r="X140" s="39"/>
      <c r="Y140" s="39"/>
      <c r="Z140" s="39"/>
      <c r="AA140" s="39"/>
      <c r="AB140" s="39"/>
      <c r="AC140" s="39"/>
      <c r="AD140" s="39"/>
      <c r="AE140" s="39"/>
      <c r="AR140" s="217" t="s">
        <v>145</v>
      </c>
      <c r="AT140" s="217" t="s">
        <v>141</v>
      </c>
      <c r="AU140" s="217" t="s">
        <v>83</v>
      </c>
      <c r="AY140" s="18" t="s">
        <v>140</v>
      </c>
      <c r="BE140" s="218">
        <f>IF(N140="základní",J140,0)</f>
        <v>0</v>
      </c>
      <c r="BF140" s="218">
        <f>IF(N140="snížená",J140,0)</f>
        <v>0</v>
      </c>
      <c r="BG140" s="218">
        <f>IF(N140="zákl. přenesená",J140,0)</f>
        <v>0</v>
      </c>
      <c r="BH140" s="218">
        <f>IF(N140="sníž. přenesená",J140,0)</f>
        <v>0</v>
      </c>
      <c r="BI140" s="218">
        <f>IF(N140="nulová",J140,0)</f>
        <v>0</v>
      </c>
      <c r="BJ140" s="18" t="s">
        <v>83</v>
      </c>
      <c r="BK140" s="218">
        <f>ROUND(I140*H140,2)</f>
        <v>0</v>
      </c>
      <c r="BL140" s="18" t="s">
        <v>145</v>
      </c>
      <c r="BM140" s="217" t="s">
        <v>295</v>
      </c>
    </row>
    <row r="141" s="2" customFormat="1">
      <c r="A141" s="39"/>
      <c r="B141" s="40"/>
      <c r="C141" s="41"/>
      <c r="D141" s="219" t="s">
        <v>147</v>
      </c>
      <c r="E141" s="41"/>
      <c r="F141" s="220" t="s">
        <v>221</v>
      </c>
      <c r="G141" s="41"/>
      <c r="H141" s="41"/>
      <c r="I141" s="221"/>
      <c r="J141" s="41"/>
      <c r="K141" s="41"/>
      <c r="L141" s="45"/>
      <c r="M141" s="222"/>
      <c r="N141" s="223"/>
      <c r="O141" s="85"/>
      <c r="P141" s="85"/>
      <c r="Q141" s="85"/>
      <c r="R141" s="85"/>
      <c r="S141" s="85"/>
      <c r="T141" s="86"/>
      <c r="U141" s="39"/>
      <c r="V141" s="39"/>
      <c r="W141" s="39"/>
      <c r="X141" s="39"/>
      <c r="Y141" s="39"/>
      <c r="Z141" s="39"/>
      <c r="AA141" s="39"/>
      <c r="AB141" s="39"/>
      <c r="AC141" s="39"/>
      <c r="AD141" s="39"/>
      <c r="AE141" s="39"/>
      <c r="AT141" s="18" t="s">
        <v>147</v>
      </c>
      <c r="AU141" s="18" t="s">
        <v>83</v>
      </c>
    </row>
    <row r="142" s="2" customFormat="1">
      <c r="A142" s="39"/>
      <c r="B142" s="40"/>
      <c r="C142" s="41"/>
      <c r="D142" s="219" t="s">
        <v>149</v>
      </c>
      <c r="E142" s="41"/>
      <c r="F142" s="224" t="s">
        <v>259</v>
      </c>
      <c r="G142" s="41"/>
      <c r="H142" s="41"/>
      <c r="I142" s="221"/>
      <c r="J142" s="41"/>
      <c r="K142" s="41"/>
      <c r="L142" s="45"/>
      <c r="M142" s="222"/>
      <c r="N142" s="223"/>
      <c r="O142" s="85"/>
      <c r="P142" s="85"/>
      <c r="Q142" s="85"/>
      <c r="R142" s="85"/>
      <c r="S142" s="85"/>
      <c r="T142" s="86"/>
      <c r="U142" s="39"/>
      <c r="V142" s="39"/>
      <c r="W142" s="39"/>
      <c r="X142" s="39"/>
      <c r="Y142" s="39"/>
      <c r="Z142" s="39"/>
      <c r="AA142" s="39"/>
      <c r="AB142" s="39"/>
      <c r="AC142" s="39"/>
      <c r="AD142" s="39"/>
      <c r="AE142" s="39"/>
      <c r="AT142" s="18" t="s">
        <v>149</v>
      </c>
      <c r="AU142" s="18" t="s">
        <v>83</v>
      </c>
    </row>
    <row r="143" s="11" customFormat="1" ht="25.92" customHeight="1">
      <c r="A143" s="11"/>
      <c r="B143" s="192"/>
      <c r="C143" s="193"/>
      <c r="D143" s="194" t="s">
        <v>75</v>
      </c>
      <c r="E143" s="195" t="s">
        <v>296</v>
      </c>
      <c r="F143" s="195" t="s">
        <v>297</v>
      </c>
      <c r="G143" s="193"/>
      <c r="H143" s="193"/>
      <c r="I143" s="196"/>
      <c r="J143" s="197">
        <f>BK143</f>
        <v>0</v>
      </c>
      <c r="K143" s="193"/>
      <c r="L143" s="198"/>
      <c r="M143" s="199"/>
      <c r="N143" s="200"/>
      <c r="O143" s="200"/>
      <c r="P143" s="201">
        <f>SUM(P144:P167)</f>
        <v>0</v>
      </c>
      <c r="Q143" s="200"/>
      <c r="R143" s="201">
        <f>SUM(R144:R167)</f>
        <v>0</v>
      </c>
      <c r="S143" s="200"/>
      <c r="T143" s="202">
        <f>SUM(T144:T167)</f>
        <v>0</v>
      </c>
      <c r="U143" s="11"/>
      <c r="V143" s="11"/>
      <c r="W143" s="11"/>
      <c r="X143" s="11"/>
      <c r="Y143" s="11"/>
      <c r="Z143" s="11"/>
      <c r="AA143" s="11"/>
      <c r="AB143" s="11"/>
      <c r="AC143" s="11"/>
      <c r="AD143" s="11"/>
      <c r="AE143" s="11"/>
      <c r="AR143" s="203" t="s">
        <v>139</v>
      </c>
      <c r="AT143" s="204" t="s">
        <v>75</v>
      </c>
      <c r="AU143" s="204" t="s">
        <v>76</v>
      </c>
      <c r="AY143" s="203" t="s">
        <v>140</v>
      </c>
      <c r="BK143" s="205">
        <f>SUM(BK144:BK167)</f>
        <v>0</v>
      </c>
    </row>
    <row r="144" s="2" customFormat="1" ht="16.5" customHeight="1">
      <c r="A144" s="39"/>
      <c r="B144" s="40"/>
      <c r="C144" s="206" t="s">
        <v>219</v>
      </c>
      <c r="D144" s="206" t="s">
        <v>141</v>
      </c>
      <c r="E144" s="207" t="s">
        <v>298</v>
      </c>
      <c r="F144" s="208" t="s">
        <v>227</v>
      </c>
      <c r="G144" s="209" t="s">
        <v>144</v>
      </c>
      <c r="H144" s="210">
        <v>1</v>
      </c>
      <c r="I144" s="211"/>
      <c r="J144" s="212">
        <f>ROUND(I144*H144,2)</f>
        <v>0</v>
      </c>
      <c r="K144" s="208" t="s">
        <v>19</v>
      </c>
      <c r="L144" s="45"/>
      <c r="M144" s="213" t="s">
        <v>19</v>
      </c>
      <c r="N144" s="214" t="s">
        <v>47</v>
      </c>
      <c r="O144" s="85"/>
      <c r="P144" s="215">
        <f>O144*H144</f>
        <v>0</v>
      </c>
      <c r="Q144" s="215">
        <v>0</v>
      </c>
      <c r="R144" s="215">
        <f>Q144*H144</f>
        <v>0</v>
      </c>
      <c r="S144" s="215">
        <v>0</v>
      </c>
      <c r="T144" s="216">
        <f>S144*H144</f>
        <v>0</v>
      </c>
      <c r="U144" s="39"/>
      <c r="V144" s="39"/>
      <c r="W144" s="39"/>
      <c r="X144" s="39"/>
      <c r="Y144" s="39"/>
      <c r="Z144" s="39"/>
      <c r="AA144" s="39"/>
      <c r="AB144" s="39"/>
      <c r="AC144" s="39"/>
      <c r="AD144" s="39"/>
      <c r="AE144" s="39"/>
      <c r="AR144" s="217" t="s">
        <v>145</v>
      </c>
      <c r="AT144" s="217" t="s">
        <v>141</v>
      </c>
      <c r="AU144" s="217" t="s">
        <v>83</v>
      </c>
      <c r="AY144" s="18" t="s">
        <v>140</v>
      </c>
      <c r="BE144" s="218">
        <f>IF(N144="základní",J144,0)</f>
        <v>0</v>
      </c>
      <c r="BF144" s="218">
        <f>IF(N144="snížená",J144,0)</f>
        <v>0</v>
      </c>
      <c r="BG144" s="218">
        <f>IF(N144="zákl. přenesená",J144,0)</f>
        <v>0</v>
      </c>
      <c r="BH144" s="218">
        <f>IF(N144="sníž. přenesená",J144,0)</f>
        <v>0</v>
      </c>
      <c r="BI144" s="218">
        <f>IF(N144="nulová",J144,0)</f>
        <v>0</v>
      </c>
      <c r="BJ144" s="18" t="s">
        <v>83</v>
      </c>
      <c r="BK144" s="218">
        <f>ROUND(I144*H144,2)</f>
        <v>0</v>
      </c>
      <c r="BL144" s="18" t="s">
        <v>145</v>
      </c>
      <c r="BM144" s="217" t="s">
        <v>299</v>
      </c>
    </row>
    <row r="145" s="2" customFormat="1">
      <c r="A145" s="39"/>
      <c r="B145" s="40"/>
      <c r="C145" s="41"/>
      <c r="D145" s="219" t="s">
        <v>147</v>
      </c>
      <c r="E145" s="41"/>
      <c r="F145" s="220" t="s">
        <v>227</v>
      </c>
      <c r="G145" s="41"/>
      <c r="H145" s="41"/>
      <c r="I145" s="221"/>
      <c r="J145" s="41"/>
      <c r="K145" s="41"/>
      <c r="L145" s="45"/>
      <c r="M145" s="222"/>
      <c r="N145" s="223"/>
      <c r="O145" s="85"/>
      <c r="P145" s="85"/>
      <c r="Q145" s="85"/>
      <c r="R145" s="85"/>
      <c r="S145" s="85"/>
      <c r="T145" s="86"/>
      <c r="U145" s="39"/>
      <c r="V145" s="39"/>
      <c r="W145" s="39"/>
      <c r="X145" s="39"/>
      <c r="Y145" s="39"/>
      <c r="Z145" s="39"/>
      <c r="AA145" s="39"/>
      <c r="AB145" s="39"/>
      <c r="AC145" s="39"/>
      <c r="AD145" s="39"/>
      <c r="AE145" s="39"/>
      <c r="AT145" s="18" t="s">
        <v>147</v>
      </c>
      <c r="AU145" s="18" t="s">
        <v>83</v>
      </c>
    </row>
    <row r="146" s="2" customFormat="1">
      <c r="A146" s="39"/>
      <c r="B146" s="40"/>
      <c r="C146" s="41"/>
      <c r="D146" s="219" t="s">
        <v>149</v>
      </c>
      <c r="E146" s="41"/>
      <c r="F146" s="224" t="s">
        <v>259</v>
      </c>
      <c r="G146" s="41"/>
      <c r="H146" s="41"/>
      <c r="I146" s="221"/>
      <c r="J146" s="41"/>
      <c r="K146" s="41"/>
      <c r="L146" s="45"/>
      <c r="M146" s="222"/>
      <c r="N146" s="223"/>
      <c r="O146" s="85"/>
      <c r="P146" s="85"/>
      <c r="Q146" s="85"/>
      <c r="R146" s="85"/>
      <c r="S146" s="85"/>
      <c r="T146" s="86"/>
      <c r="U146" s="39"/>
      <c r="V146" s="39"/>
      <c r="W146" s="39"/>
      <c r="X146" s="39"/>
      <c r="Y146" s="39"/>
      <c r="Z146" s="39"/>
      <c r="AA146" s="39"/>
      <c r="AB146" s="39"/>
      <c r="AC146" s="39"/>
      <c r="AD146" s="39"/>
      <c r="AE146" s="39"/>
      <c r="AT146" s="18" t="s">
        <v>149</v>
      </c>
      <c r="AU146" s="18" t="s">
        <v>83</v>
      </c>
    </row>
    <row r="147" s="2" customFormat="1" ht="16.5" customHeight="1">
      <c r="A147" s="39"/>
      <c r="B147" s="40"/>
      <c r="C147" s="206" t="s">
        <v>225</v>
      </c>
      <c r="D147" s="206" t="s">
        <v>141</v>
      </c>
      <c r="E147" s="207" t="s">
        <v>300</v>
      </c>
      <c r="F147" s="208" t="s">
        <v>230</v>
      </c>
      <c r="G147" s="209" t="s">
        <v>144</v>
      </c>
      <c r="H147" s="210">
        <v>1</v>
      </c>
      <c r="I147" s="211"/>
      <c r="J147" s="212">
        <f>ROUND(I147*H147,2)</f>
        <v>0</v>
      </c>
      <c r="K147" s="208" t="s">
        <v>19</v>
      </c>
      <c r="L147" s="45"/>
      <c r="M147" s="213" t="s">
        <v>19</v>
      </c>
      <c r="N147" s="214" t="s">
        <v>47</v>
      </c>
      <c r="O147" s="85"/>
      <c r="P147" s="215">
        <f>O147*H147</f>
        <v>0</v>
      </c>
      <c r="Q147" s="215">
        <v>0</v>
      </c>
      <c r="R147" s="215">
        <f>Q147*H147</f>
        <v>0</v>
      </c>
      <c r="S147" s="215">
        <v>0</v>
      </c>
      <c r="T147" s="216">
        <f>S147*H147</f>
        <v>0</v>
      </c>
      <c r="U147" s="39"/>
      <c r="V147" s="39"/>
      <c r="W147" s="39"/>
      <c r="X147" s="39"/>
      <c r="Y147" s="39"/>
      <c r="Z147" s="39"/>
      <c r="AA147" s="39"/>
      <c r="AB147" s="39"/>
      <c r="AC147" s="39"/>
      <c r="AD147" s="39"/>
      <c r="AE147" s="39"/>
      <c r="AR147" s="217" t="s">
        <v>145</v>
      </c>
      <c r="AT147" s="217" t="s">
        <v>141</v>
      </c>
      <c r="AU147" s="217" t="s">
        <v>83</v>
      </c>
      <c r="AY147" s="18" t="s">
        <v>140</v>
      </c>
      <c r="BE147" s="218">
        <f>IF(N147="základní",J147,0)</f>
        <v>0</v>
      </c>
      <c r="BF147" s="218">
        <f>IF(N147="snížená",J147,0)</f>
        <v>0</v>
      </c>
      <c r="BG147" s="218">
        <f>IF(N147="zákl. přenesená",J147,0)</f>
        <v>0</v>
      </c>
      <c r="BH147" s="218">
        <f>IF(N147="sníž. přenesená",J147,0)</f>
        <v>0</v>
      </c>
      <c r="BI147" s="218">
        <f>IF(N147="nulová",J147,0)</f>
        <v>0</v>
      </c>
      <c r="BJ147" s="18" t="s">
        <v>83</v>
      </c>
      <c r="BK147" s="218">
        <f>ROUND(I147*H147,2)</f>
        <v>0</v>
      </c>
      <c r="BL147" s="18" t="s">
        <v>145</v>
      </c>
      <c r="BM147" s="217" t="s">
        <v>301</v>
      </c>
    </row>
    <row r="148" s="2" customFormat="1">
      <c r="A148" s="39"/>
      <c r="B148" s="40"/>
      <c r="C148" s="41"/>
      <c r="D148" s="219" t="s">
        <v>147</v>
      </c>
      <c r="E148" s="41"/>
      <c r="F148" s="220" t="s">
        <v>230</v>
      </c>
      <c r="G148" s="41"/>
      <c r="H148" s="41"/>
      <c r="I148" s="221"/>
      <c r="J148" s="41"/>
      <c r="K148" s="41"/>
      <c r="L148" s="45"/>
      <c r="M148" s="222"/>
      <c r="N148" s="223"/>
      <c r="O148" s="85"/>
      <c r="P148" s="85"/>
      <c r="Q148" s="85"/>
      <c r="R148" s="85"/>
      <c r="S148" s="85"/>
      <c r="T148" s="86"/>
      <c r="U148" s="39"/>
      <c r="V148" s="39"/>
      <c r="W148" s="39"/>
      <c r="X148" s="39"/>
      <c r="Y148" s="39"/>
      <c r="Z148" s="39"/>
      <c r="AA148" s="39"/>
      <c r="AB148" s="39"/>
      <c r="AC148" s="39"/>
      <c r="AD148" s="39"/>
      <c r="AE148" s="39"/>
      <c r="AT148" s="18" t="s">
        <v>147</v>
      </c>
      <c r="AU148" s="18" t="s">
        <v>83</v>
      </c>
    </row>
    <row r="149" s="2" customFormat="1">
      <c r="A149" s="39"/>
      <c r="B149" s="40"/>
      <c r="C149" s="41"/>
      <c r="D149" s="219" t="s">
        <v>149</v>
      </c>
      <c r="E149" s="41"/>
      <c r="F149" s="224" t="s">
        <v>259</v>
      </c>
      <c r="G149" s="41"/>
      <c r="H149" s="41"/>
      <c r="I149" s="221"/>
      <c r="J149" s="41"/>
      <c r="K149" s="41"/>
      <c r="L149" s="45"/>
      <c r="M149" s="222"/>
      <c r="N149" s="223"/>
      <c r="O149" s="85"/>
      <c r="P149" s="85"/>
      <c r="Q149" s="85"/>
      <c r="R149" s="85"/>
      <c r="S149" s="85"/>
      <c r="T149" s="86"/>
      <c r="U149" s="39"/>
      <c r="V149" s="39"/>
      <c r="W149" s="39"/>
      <c r="X149" s="39"/>
      <c r="Y149" s="39"/>
      <c r="Z149" s="39"/>
      <c r="AA149" s="39"/>
      <c r="AB149" s="39"/>
      <c r="AC149" s="39"/>
      <c r="AD149" s="39"/>
      <c r="AE149" s="39"/>
      <c r="AT149" s="18" t="s">
        <v>149</v>
      </c>
      <c r="AU149" s="18" t="s">
        <v>83</v>
      </c>
    </row>
    <row r="150" s="2" customFormat="1" ht="16.5" customHeight="1">
      <c r="A150" s="39"/>
      <c r="B150" s="40"/>
      <c r="C150" s="206" t="s">
        <v>7</v>
      </c>
      <c r="D150" s="206" t="s">
        <v>141</v>
      </c>
      <c r="E150" s="207" t="s">
        <v>302</v>
      </c>
      <c r="F150" s="208" t="s">
        <v>303</v>
      </c>
      <c r="G150" s="209" t="s">
        <v>144</v>
      </c>
      <c r="H150" s="210">
        <v>1</v>
      </c>
      <c r="I150" s="211"/>
      <c r="J150" s="212">
        <f>ROUND(I150*H150,2)</f>
        <v>0</v>
      </c>
      <c r="K150" s="208" t="s">
        <v>19</v>
      </c>
      <c r="L150" s="45"/>
      <c r="M150" s="213" t="s">
        <v>19</v>
      </c>
      <c r="N150" s="214" t="s">
        <v>47</v>
      </c>
      <c r="O150" s="85"/>
      <c r="P150" s="215">
        <f>O150*H150</f>
        <v>0</v>
      </c>
      <c r="Q150" s="215">
        <v>0</v>
      </c>
      <c r="R150" s="215">
        <f>Q150*H150</f>
        <v>0</v>
      </c>
      <c r="S150" s="215">
        <v>0</v>
      </c>
      <c r="T150" s="216">
        <f>S150*H150</f>
        <v>0</v>
      </c>
      <c r="U150" s="39"/>
      <c r="V150" s="39"/>
      <c r="W150" s="39"/>
      <c r="X150" s="39"/>
      <c r="Y150" s="39"/>
      <c r="Z150" s="39"/>
      <c r="AA150" s="39"/>
      <c r="AB150" s="39"/>
      <c r="AC150" s="39"/>
      <c r="AD150" s="39"/>
      <c r="AE150" s="39"/>
      <c r="AR150" s="217" t="s">
        <v>145</v>
      </c>
      <c r="AT150" s="217" t="s">
        <v>141</v>
      </c>
      <c r="AU150" s="217" t="s">
        <v>83</v>
      </c>
      <c r="AY150" s="18" t="s">
        <v>140</v>
      </c>
      <c r="BE150" s="218">
        <f>IF(N150="základní",J150,0)</f>
        <v>0</v>
      </c>
      <c r="BF150" s="218">
        <f>IF(N150="snížená",J150,0)</f>
        <v>0</v>
      </c>
      <c r="BG150" s="218">
        <f>IF(N150="zákl. přenesená",J150,0)</f>
        <v>0</v>
      </c>
      <c r="BH150" s="218">
        <f>IF(N150="sníž. přenesená",J150,0)</f>
        <v>0</v>
      </c>
      <c r="BI150" s="218">
        <f>IF(N150="nulová",J150,0)</f>
        <v>0</v>
      </c>
      <c r="BJ150" s="18" t="s">
        <v>83</v>
      </c>
      <c r="BK150" s="218">
        <f>ROUND(I150*H150,2)</f>
        <v>0</v>
      </c>
      <c r="BL150" s="18" t="s">
        <v>145</v>
      </c>
      <c r="BM150" s="217" t="s">
        <v>304</v>
      </c>
    </row>
    <row r="151" s="2" customFormat="1">
      <c r="A151" s="39"/>
      <c r="B151" s="40"/>
      <c r="C151" s="41"/>
      <c r="D151" s="219" t="s">
        <v>147</v>
      </c>
      <c r="E151" s="41"/>
      <c r="F151" s="220" t="s">
        <v>303</v>
      </c>
      <c r="G151" s="41"/>
      <c r="H151" s="41"/>
      <c r="I151" s="221"/>
      <c r="J151" s="41"/>
      <c r="K151" s="41"/>
      <c r="L151" s="45"/>
      <c r="M151" s="222"/>
      <c r="N151" s="223"/>
      <c r="O151" s="85"/>
      <c r="P151" s="85"/>
      <c r="Q151" s="85"/>
      <c r="R151" s="85"/>
      <c r="S151" s="85"/>
      <c r="T151" s="86"/>
      <c r="U151" s="39"/>
      <c r="V151" s="39"/>
      <c r="W151" s="39"/>
      <c r="X151" s="39"/>
      <c r="Y151" s="39"/>
      <c r="Z151" s="39"/>
      <c r="AA151" s="39"/>
      <c r="AB151" s="39"/>
      <c r="AC151" s="39"/>
      <c r="AD151" s="39"/>
      <c r="AE151" s="39"/>
      <c r="AT151" s="18" t="s">
        <v>147</v>
      </c>
      <c r="AU151" s="18" t="s">
        <v>83</v>
      </c>
    </row>
    <row r="152" s="2" customFormat="1">
      <c r="A152" s="39"/>
      <c r="B152" s="40"/>
      <c r="C152" s="41"/>
      <c r="D152" s="219" t="s">
        <v>149</v>
      </c>
      <c r="E152" s="41"/>
      <c r="F152" s="224" t="s">
        <v>259</v>
      </c>
      <c r="G152" s="41"/>
      <c r="H152" s="41"/>
      <c r="I152" s="221"/>
      <c r="J152" s="41"/>
      <c r="K152" s="41"/>
      <c r="L152" s="45"/>
      <c r="M152" s="222"/>
      <c r="N152" s="223"/>
      <c r="O152" s="85"/>
      <c r="P152" s="85"/>
      <c r="Q152" s="85"/>
      <c r="R152" s="85"/>
      <c r="S152" s="85"/>
      <c r="T152" s="86"/>
      <c r="U152" s="39"/>
      <c r="V152" s="39"/>
      <c r="W152" s="39"/>
      <c r="X152" s="39"/>
      <c r="Y152" s="39"/>
      <c r="Z152" s="39"/>
      <c r="AA152" s="39"/>
      <c r="AB152" s="39"/>
      <c r="AC152" s="39"/>
      <c r="AD152" s="39"/>
      <c r="AE152" s="39"/>
      <c r="AT152" s="18" t="s">
        <v>149</v>
      </c>
      <c r="AU152" s="18" t="s">
        <v>83</v>
      </c>
    </row>
    <row r="153" s="2" customFormat="1" ht="16.5" customHeight="1">
      <c r="A153" s="39"/>
      <c r="B153" s="40"/>
      <c r="C153" s="206" t="s">
        <v>232</v>
      </c>
      <c r="D153" s="206" t="s">
        <v>141</v>
      </c>
      <c r="E153" s="207" t="s">
        <v>305</v>
      </c>
      <c r="F153" s="208" t="s">
        <v>234</v>
      </c>
      <c r="G153" s="209" t="s">
        <v>144</v>
      </c>
      <c r="H153" s="210">
        <v>1</v>
      </c>
      <c r="I153" s="211"/>
      <c r="J153" s="212">
        <f>ROUND(I153*H153,2)</f>
        <v>0</v>
      </c>
      <c r="K153" s="208" t="s">
        <v>19</v>
      </c>
      <c r="L153" s="45"/>
      <c r="M153" s="213" t="s">
        <v>19</v>
      </c>
      <c r="N153" s="214" t="s">
        <v>47</v>
      </c>
      <c r="O153" s="85"/>
      <c r="P153" s="215">
        <f>O153*H153</f>
        <v>0</v>
      </c>
      <c r="Q153" s="215">
        <v>0</v>
      </c>
      <c r="R153" s="215">
        <f>Q153*H153</f>
        <v>0</v>
      </c>
      <c r="S153" s="215">
        <v>0</v>
      </c>
      <c r="T153" s="216">
        <f>S153*H153</f>
        <v>0</v>
      </c>
      <c r="U153" s="39"/>
      <c r="V153" s="39"/>
      <c r="W153" s="39"/>
      <c r="X153" s="39"/>
      <c r="Y153" s="39"/>
      <c r="Z153" s="39"/>
      <c r="AA153" s="39"/>
      <c r="AB153" s="39"/>
      <c r="AC153" s="39"/>
      <c r="AD153" s="39"/>
      <c r="AE153" s="39"/>
      <c r="AR153" s="217" t="s">
        <v>145</v>
      </c>
      <c r="AT153" s="217" t="s">
        <v>141</v>
      </c>
      <c r="AU153" s="217" t="s">
        <v>83</v>
      </c>
      <c r="AY153" s="18" t="s">
        <v>140</v>
      </c>
      <c r="BE153" s="218">
        <f>IF(N153="základní",J153,0)</f>
        <v>0</v>
      </c>
      <c r="BF153" s="218">
        <f>IF(N153="snížená",J153,0)</f>
        <v>0</v>
      </c>
      <c r="BG153" s="218">
        <f>IF(N153="zákl. přenesená",J153,0)</f>
        <v>0</v>
      </c>
      <c r="BH153" s="218">
        <f>IF(N153="sníž. přenesená",J153,0)</f>
        <v>0</v>
      </c>
      <c r="BI153" s="218">
        <f>IF(N153="nulová",J153,0)</f>
        <v>0</v>
      </c>
      <c r="BJ153" s="18" t="s">
        <v>83</v>
      </c>
      <c r="BK153" s="218">
        <f>ROUND(I153*H153,2)</f>
        <v>0</v>
      </c>
      <c r="BL153" s="18" t="s">
        <v>145</v>
      </c>
      <c r="BM153" s="217" t="s">
        <v>306</v>
      </c>
    </row>
    <row r="154" s="2" customFormat="1">
      <c r="A154" s="39"/>
      <c r="B154" s="40"/>
      <c r="C154" s="41"/>
      <c r="D154" s="219" t="s">
        <v>147</v>
      </c>
      <c r="E154" s="41"/>
      <c r="F154" s="220" t="s">
        <v>234</v>
      </c>
      <c r="G154" s="41"/>
      <c r="H154" s="41"/>
      <c r="I154" s="221"/>
      <c r="J154" s="41"/>
      <c r="K154" s="41"/>
      <c r="L154" s="45"/>
      <c r="M154" s="222"/>
      <c r="N154" s="223"/>
      <c r="O154" s="85"/>
      <c r="P154" s="85"/>
      <c r="Q154" s="85"/>
      <c r="R154" s="85"/>
      <c r="S154" s="85"/>
      <c r="T154" s="86"/>
      <c r="U154" s="39"/>
      <c r="V154" s="39"/>
      <c r="W154" s="39"/>
      <c r="X154" s="39"/>
      <c r="Y154" s="39"/>
      <c r="Z154" s="39"/>
      <c r="AA154" s="39"/>
      <c r="AB154" s="39"/>
      <c r="AC154" s="39"/>
      <c r="AD154" s="39"/>
      <c r="AE154" s="39"/>
      <c r="AT154" s="18" t="s">
        <v>147</v>
      </c>
      <c r="AU154" s="18" t="s">
        <v>83</v>
      </c>
    </row>
    <row r="155" s="2" customFormat="1">
      <c r="A155" s="39"/>
      <c r="B155" s="40"/>
      <c r="C155" s="41"/>
      <c r="D155" s="219" t="s">
        <v>149</v>
      </c>
      <c r="E155" s="41"/>
      <c r="F155" s="224" t="s">
        <v>259</v>
      </c>
      <c r="G155" s="41"/>
      <c r="H155" s="41"/>
      <c r="I155" s="221"/>
      <c r="J155" s="41"/>
      <c r="K155" s="41"/>
      <c r="L155" s="45"/>
      <c r="M155" s="222"/>
      <c r="N155" s="223"/>
      <c r="O155" s="85"/>
      <c r="P155" s="85"/>
      <c r="Q155" s="85"/>
      <c r="R155" s="85"/>
      <c r="S155" s="85"/>
      <c r="T155" s="86"/>
      <c r="U155" s="39"/>
      <c r="V155" s="39"/>
      <c r="W155" s="39"/>
      <c r="X155" s="39"/>
      <c r="Y155" s="39"/>
      <c r="Z155" s="39"/>
      <c r="AA155" s="39"/>
      <c r="AB155" s="39"/>
      <c r="AC155" s="39"/>
      <c r="AD155" s="39"/>
      <c r="AE155" s="39"/>
      <c r="AT155" s="18" t="s">
        <v>149</v>
      </c>
      <c r="AU155" s="18" t="s">
        <v>83</v>
      </c>
    </row>
    <row r="156" s="2" customFormat="1" ht="16.5" customHeight="1">
      <c r="A156" s="39"/>
      <c r="B156" s="40"/>
      <c r="C156" s="206" t="s">
        <v>236</v>
      </c>
      <c r="D156" s="206" t="s">
        <v>141</v>
      </c>
      <c r="E156" s="207" t="s">
        <v>307</v>
      </c>
      <c r="F156" s="208" t="s">
        <v>238</v>
      </c>
      <c r="G156" s="209" t="s">
        <v>144</v>
      </c>
      <c r="H156" s="210">
        <v>1</v>
      </c>
      <c r="I156" s="211"/>
      <c r="J156" s="212">
        <f>ROUND(I156*H156,2)</f>
        <v>0</v>
      </c>
      <c r="K156" s="208" t="s">
        <v>19</v>
      </c>
      <c r="L156" s="45"/>
      <c r="M156" s="213" t="s">
        <v>19</v>
      </c>
      <c r="N156" s="214" t="s">
        <v>47</v>
      </c>
      <c r="O156" s="85"/>
      <c r="P156" s="215">
        <f>O156*H156</f>
        <v>0</v>
      </c>
      <c r="Q156" s="215">
        <v>0</v>
      </c>
      <c r="R156" s="215">
        <f>Q156*H156</f>
        <v>0</v>
      </c>
      <c r="S156" s="215">
        <v>0</v>
      </c>
      <c r="T156" s="216">
        <f>S156*H156</f>
        <v>0</v>
      </c>
      <c r="U156" s="39"/>
      <c r="V156" s="39"/>
      <c r="W156" s="39"/>
      <c r="X156" s="39"/>
      <c r="Y156" s="39"/>
      <c r="Z156" s="39"/>
      <c r="AA156" s="39"/>
      <c r="AB156" s="39"/>
      <c r="AC156" s="39"/>
      <c r="AD156" s="39"/>
      <c r="AE156" s="39"/>
      <c r="AR156" s="217" t="s">
        <v>145</v>
      </c>
      <c r="AT156" s="217" t="s">
        <v>141</v>
      </c>
      <c r="AU156" s="217" t="s">
        <v>83</v>
      </c>
      <c r="AY156" s="18" t="s">
        <v>140</v>
      </c>
      <c r="BE156" s="218">
        <f>IF(N156="základní",J156,0)</f>
        <v>0</v>
      </c>
      <c r="BF156" s="218">
        <f>IF(N156="snížená",J156,0)</f>
        <v>0</v>
      </c>
      <c r="BG156" s="218">
        <f>IF(N156="zákl. přenesená",J156,0)</f>
        <v>0</v>
      </c>
      <c r="BH156" s="218">
        <f>IF(N156="sníž. přenesená",J156,0)</f>
        <v>0</v>
      </c>
      <c r="BI156" s="218">
        <f>IF(N156="nulová",J156,0)</f>
        <v>0</v>
      </c>
      <c r="BJ156" s="18" t="s">
        <v>83</v>
      </c>
      <c r="BK156" s="218">
        <f>ROUND(I156*H156,2)</f>
        <v>0</v>
      </c>
      <c r="BL156" s="18" t="s">
        <v>145</v>
      </c>
      <c r="BM156" s="217" t="s">
        <v>308</v>
      </c>
    </row>
    <row r="157" s="2" customFormat="1">
      <c r="A157" s="39"/>
      <c r="B157" s="40"/>
      <c r="C157" s="41"/>
      <c r="D157" s="219" t="s">
        <v>147</v>
      </c>
      <c r="E157" s="41"/>
      <c r="F157" s="220" t="s">
        <v>238</v>
      </c>
      <c r="G157" s="41"/>
      <c r="H157" s="41"/>
      <c r="I157" s="221"/>
      <c r="J157" s="41"/>
      <c r="K157" s="41"/>
      <c r="L157" s="45"/>
      <c r="M157" s="222"/>
      <c r="N157" s="223"/>
      <c r="O157" s="85"/>
      <c r="P157" s="85"/>
      <c r="Q157" s="85"/>
      <c r="R157" s="85"/>
      <c r="S157" s="85"/>
      <c r="T157" s="86"/>
      <c r="U157" s="39"/>
      <c r="V157" s="39"/>
      <c r="W157" s="39"/>
      <c r="X157" s="39"/>
      <c r="Y157" s="39"/>
      <c r="Z157" s="39"/>
      <c r="AA157" s="39"/>
      <c r="AB157" s="39"/>
      <c r="AC157" s="39"/>
      <c r="AD157" s="39"/>
      <c r="AE157" s="39"/>
      <c r="AT157" s="18" t="s">
        <v>147</v>
      </c>
      <c r="AU157" s="18" t="s">
        <v>83</v>
      </c>
    </row>
    <row r="158" s="2" customFormat="1">
      <c r="A158" s="39"/>
      <c r="B158" s="40"/>
      <c r="C158" s="41"/>
      <c r="D158" s="219" t="s">
        <v>149</v>
      </c>
      <c r="E158" s="41"/>
      <c r="F158" s="224" t="s">
        <v>259</v>
      </c>
      <c r="G158" s="41"/>
      <c r="H158" s="41"/>
      <c r="I158" s="221"/>
      <c r="J158" s="41"/>
      <c r="K158" s="41"/>
      <c r="L158" s="45"/>
      <c r="M158" s="222"/>
      <c r="N158" s="223"/>
      <c r="O158" s="85"/>
      <c r="P158" s="85"/>
      <c r="Q158" s="85"/>
      <c r="R158" s="85"/>
      <c r="S158" s="85"/>
      <c r="T158" s="86"/>
      <c r="U158" s="39"/>
      <c r="V158" s="39"/>
      <c r="W158" s="39"/>
      <c r="X158" s="39"/>
      <c r="Y158" s="39"/>
      <c r="Z158" s="39"/>
      <c r="AA158" s="39"/>
      <c r="AB158" s="39"/>
      <c r="AC158" s="39"/>
      <c r="AD158" s="39"/>
      <c r="AE158" s="39"/>
      <c r="AT158" s="18" t="s">
        <v>149</v>
      </c>
      <c r="AU158" s="18" t="s">
        <v>83</v>
      </c>
    </row>
    <row r="159" s="2" customFormat="1" ht="16.5" customHeight="1">
      <c r="A159" s="39"/>
      <c r="B159" s="40"/>
      <c r="C159" s="206" t="s">
        <v>240</v>
      </c>
      <c r="D159" s="206" t="s">
        <v>141</v>
      </c>
      <c r="E159" s="207" t="s">
        <v>309</v>
      </c>
      <c r="F159" s="208" t="s">
        <v>242</v>
      </c>
      <c r="G159" s="209" t="s">
        <v>144</v>
      </c>
      <c r="H159" s="210">
        <v>1</v>
      </c>
      <c r="I159" s="211"/>
      <c r="J159" s="212">
        <f>ROUND(I159*H159,2)</f>
        <v>0</v>
      </c>
      <c r="K159" s="208" t="s">
        <v>19</v>
      </c>
      <c r="L159" s="45"/>
      <c r="M159" s="213" t="s">
        <v>19</v>
      </c>
      <c r="N159" s="214" t="s">
        <v>47</v>
      </c>
      <c r="O159" s="85"/>
      <c r="P159" s="215">
        <f>O159*H159</f>
        <v>0</v>
      </c>
      <c r="Q159" s="215">
        <v>0</v>
      </c>
      <c r="R159" s="215">
        <f>Q159*H159</f>
        <v>0</v>
      </c>
      <c r="S159" s="215">
        <v>0</v>
      </c>
      <c r="T159" s="216">
        <f>S159*H159</f>
        <v>0</v>
      </c>
      <c r="U159" s="39"/>
      <c r="V159" s="39"/>
      <c r="W159" s="39"/>
      <c r="X159" s="39"/>
      <c r="Y159" s="39"/>
      <c r="Z159" s="39"/>
      <c r="AA159" s="39"/>
      <c r="AB159" s="39"/>
      <c r="AC159" s="39"/>
      <c r="AD159" s="39"/>
      <c r="AE159" s="39"/>
      <c r="AR159" s="217" t="s">
        <v>145</v>
      </c>
      <c r="AT159" s="217" t="s">
        <v>141</v>
      </c>
      <c r="AU159" s="217" t="s">
        <v>83</v>
      </c>
      <c r="AY159" s="18" t="s">
        <v>140</v>
      </c>
      <c r="BE159" s="218">
        <f>IF(N159="základní",J159,0)</f>
        <v>0</v>
      </c>
      <c r="BF159" s="218">
        <f>IF(N159="snížená",J159,0)</f>
        <v>0</v>
      </c>
      <c r="BG159" s="218">
        <f>IF(N159="zákl. přenesená",J159,0)</f>
        <v>0</v>
      </c>
      <c r="BH159" s="218">
        <f>IF(N159="sníž. přenesená",J159,0)</f>
        <v>0</v>
      </c>
      <c r="BI159" s="218">
        <f>IF(N159="nulová",J159,0)</f>
        <v>0</v>
      </c>
      <c r="BJ159" s="18" t="s">
        <v>83</v>
      </c>
      <c r="BK159" s="218">
        <f>ROUND(I159*H159,2)</f>
        <v>0</v>
      </c>
      <c r="BL159" s="18" t="s">
        <v>145</v>
      </c>
      <c r="BM159" s="217" t="s">
        <v>310</v>
      </c>
    </row>
    <row r="160" s="2" customFormat="1">
      <c r="A160" s="39"/>
      <c r="B160" s="40"/>
      <c r="C160" s="41"/>
      <c r="D160" s="219" t="s">
        <v>147</v>
      </c>
      <c r="E160" s="41"/>
      <c r="F160" s="220" t="s">
        <v>242</v>
      </c>
      <c r="G160" s="41"/>
      <c r="H160" s="41"/>
      <c r="I160" s="221"/>
      <c r="J160" s="41"/>
      <c r="K160" s="41"/>
      <c r="L160" s="45"/>
      <c r="M160" s="222"/>
      <c r="N160" s="223"/>
      <c r="O160" s="85"/>
      <c r="P160" s="85"/>
      <c r="Q160" s="85"/>
      <c r="R160" s="85"/>
      <c r="S160" s="85"/>
      <c r="T160" s="86"/>
      <c r="U160" s="39"/>
      <c r="V160" s="39"/>
      <c r="W160" s="39"/>
      <c r="X160" s="39"/>
      <c r="Y160" s="39"/>
      <c r="Z160" s="39"/>
      <c r="AA160" s="39"/>
      <c r="AB160" s="39"/>
      <c r="AC160" s="39"/>
      <c r="AD160" s="39"/>
      <c r="AE160" s="39"/>
      <c r="AT160" s="18" t="s">
        <v>147</v>
      </c>
      <c r="AU160" s="18" t="s">
        <v>83</v>
      </c>
    </row>
    <row r="161" s="2" customFormat="1">
      <c r="A161" s="39"/>
      <c r="B161" s="40"/>
      <c r="C161" s="41"/>
      <c r="D161" s="219" t="s">
        <v>149</v>
      </c>
      <c r="E161" s="41"/>
      <c r="F161" s="224" t="s">
        <v>259</v>
      </c>
      <c r="G161" s="41"/>
      <c r="H161" s="41"/>
      <c r="I161" s="221"/>
      <c r="J161" s="41"/>
      <c r="K161" s="41"/>
      <c r="L161" s="45"/>
      <c r="M161" s="222"/>
      <c r="N161" s="223"/>
      <c r="O161" s="85"/>
      <c r="P161" s="85"/>
      <c r="Q161" s="85"/>
      <c r="R161" s="85"/>
      <c r="S161" s="85"/>
      <c r="T161" s="86"/>
      <c r="U161" s="39"/>
      <c r="V161" s="39"/>
      <c r="W161" s="39"/>
      <c r="X161" s="39"/>
      <c r="Y161" s="39"/>
      <c r="Z161" s="39"/>
      <c r="AA161" s="39"/>
      <c r="AB161" s="39"/>
      <c r="AC161" s="39"/>
      <c r="AD161" s="39"/>
      <c r="AE161" s="39"/>
      <c r="AT161" s="18" t="s">
        <v>149</v>
      </c>
      <c r="AU161" s="18" t="s">
        <v>83</v>
      </c>
    </row>
    <row r="162" s="2" customFormat="1" ht="16.5" customHeight="1">
      <c r="A162" s="39"/>
      <c r="B162" s="40"/>
      <c r="C162" s="206" t="s">
        <v>244</v>
      </c>
      <c r="D162" s="206" t="s">
        <v>141</v>
      </c>
      <c r="E162" s="207" t="s">
        <v>311</v>
      </c>
      <c r="F162" s="208" t="s">
        <v>246</v>
      </c>
      <c r="G162" s="209" t="s">
        <v>144</v>
      </c>
      <c r="H162" s="210">
        <v>1</v>
      </c>
      <c r="I162" s="211"/>
      <c r="J162" s="212">
        <f>ROUND(I162*H162,2)</f>
        <v>0</v>
      </c>
      <c r="K162" s="208" t="s">
        <v>19</v>
      </c>
      <c r="L162" s="45"/>
      <c r="M162" s="213" t="s">
        <v>19</v>
      </c>
      <c r="N162" s="214" t="s">
        <v>47</v>
      </c>
      <c r="O162" s="85"/>
      <c r="P162" s="215">
        <f>O162*H162</f>
        <v>0</v>
      </c>
      <c r="Q162" s="215">
        <v>0</v>
      </c>
      <c r="R162" s="215">
        <f>Q162*H162</f>
        <v>0</v>
      </c>
      <c r="S162" s="215">
        <v>0</v>
      </c>
      <c r="T162" s="216">
        <f>S162*H162</f>
        <v>0</v>
      </c>
      <c r="U162" s="39"/>
      <c r="V162" s="39"/>
      <c r="W162" s="39"/>
      <c r="X162" s="39"/>
      <c r="Y162" s="39"/>
      <c r="Z162" s="39"/>
      <c r="AA162" s="39"/>
      <c r="AB162" s="39"/>
      <c r="AC162" s="39"/>
      <c r="AD162" s="39"/>
      <c r="AE162" s="39"/>
      <c r="AR162" s="217" t="s">
        <v>145</v>
      </c>
      <c r="AT162" s="217" t="s">
        <v>141</v>
      </c>
      <c r="AU162" s="217" t="s">
        <v>83</v>
      </c>
      <c r="AY162" s="18" t="s">
        <v>140</v>
      </c>
      <c r="BE162" s="218">
        <f>IF(N162="základní",J162,0)</f>
        <v>0</v>
      </c>
      <c r="BF162" s="218">
        <f>IF(N162="snížená",J162,0)</f>
        <v>0</v>
      </c>
      <c r="BG162" s="218">
        <f>IF(N162="zákl. přenesená",J162,0)</f>
        <v>0</v>
      </c>
      <c r="BH162" s="218">
        <f>IF(N162="sníž. přenesená",J162,0)</f>
        <v>0</v>
      </c>
      <c r="BI162" s="218">
        <f>IF(N162="nulová",J162,0)</f>
        <v>0</v>
      </c>
      <c r="BJ162" s="18" t="s">
        <v>83</v>
      </c>
      <c r="BK162" s="218">
        <f>ROUND(I162*H162,2)</f>
        <v>0</v>
      </c>
      <c r="BL162" s="18" t="s">
        <v>145</v>
      </c>
      <c r="BM162" s="217" t="s">
        <v>312</v>
      </c>
    </row>
    <row r="163" s="2" customFormat="1">
      <c r="A163" s="39"/>
      <c r="B163" s="40"/>
      <c r="C163" s="41"/>
      <c r="D163" s="219" t="s">
        <v>147</v>
      </c>
      <c r="E163" s="41"/>
      <c r="F163" s="220" t="s">
        <v>246</v>
      </c>
      <c r="G163" s="41"/>
      <c r="H163" s="41"/>
      <c r="I163" s="221"/>
      <c r="J163" s="41"/>
      <c r="K163" s="41"/>
      <c r="L163" s="45"/>
      <c r="M163" s="222"/>
      <c r="N163" s="223"/>
      <c r="O163" s="85"/>
      <c r="P163" s="85"/>
      <c r="Q163" s="85"/>
      <c r="R163" s="85"/>
      <c r="S163" s="85"/>
      <c r="T163" s="86"/>
      <c r="U163" s="39"/>
      <c r="V163" s="39"/>
      <c r="W163" s="39"/>
      <c r="X163" s="39"/>
      <c r="Y163" s="39"/>
      <c r="Z163" s="39"/>
      <c r="AA163" s="39"/>
      <c r="AB163" s="39"/>
      <c r="AC163" s="39"/>
      <c r="AD163" s="39"/>
      <c r="AE163" s="39"/>
      <c r="AT163" s="18" t="s">
        <v>147</v>
      </c>
      <c r="AU163" s="18" t="s">
        <v>83</v>
      </c>
    </row>
    <row r="164" s="2" customFormat="1">
      <c r="A164" s="39"/>
      <c r="B164" s="40"/>
      <c r="C164" s="41"/>
      <c r="D164" s="219" t="s">
        <v>149</v>
      </c>
      <c r="E164" s="41"/>
      <c r="F164" s="224" t="s">
        <v>259</v>
      </c>
      <c r="G164" s="41"/>
      <c r="H164" s="41"/>
      <c r="I164" s="221"/>
      <c r="J164" s="41"/>
      <c r="K164" s="41"/>
      <c r="L164" s="45"/>
      <c r="M164" s="222"/>
      <c r="N164" s="223"/>
      <c r="O164" s="85"/>
      <c r="P164" s="85"/>
      <c r="Q164" s="85"/>
      <c r="R164" s="85"/>
      <c r="S164" s="85"/>
      <c r="T164" s="86"/>
      <c r="U164" s="39"/>
      <c r="V164" s="39"/>
      <c r="W164" s="39"/>
      <c r="X164" s="39"/>
      <c r="Y164" s="39"/>
      <c r="Z164" s="39"/>
      <c r="AA164" s="39"/>
      <c r="AB164" s="39"/>
      <c r="AC164" s="39"/>
      <c r="AD164" s="39"/>
      <c r="AE164" s="39"/>
      <c r="AT164" s="18" t="s">
        <v>149</v>
      </c>
      <c r="AU164" s="18" t="s">
        <v>83</v>
      </c>
    </row>
    <row r="165" s="2" customFormat="1" ht="16.5" customHeight="1">
      <c r="A165" s="39"/>
      <c r="B165" s="40"/>
      <c r="C165" s="206" t="s">
        <v>248</v>
      </c>
      <c r="D165" s="206" t="s">
        <v>141</v>
      </c>
      <c r="E165" s="207" t="s">
        <v>313</v>
      </c>
      <c r="F165" s="208" t="s">
        <v>250</v>
      </c>
      <c r="G165" s="209" t="s">
        <v>144</v>
      </c>
      <c r="H165" s="210">
        <v>1</v>
      </c>
      <c r="I165" s="211"/>
      <c r="J165" s="212">
        <f>ROUND(I165*H165,2)</f>
        <v>0</v>
      </c>
      <c r="K165" s="208" t="s">
        <v>19</v>
      </c>
      <c r="L165" s="45"/>
      <c r="M165" s="213" t="s">
        <v>19</v>
      </c>
      <c r="N165" s="214" t="s">
        <v>47</v>
      </c>
      <c r="O165" s="85"/>
      <c r="P165" s="215">
        <f>O165*H165</f>
        <v>0</v>
      </c>
      <c r="Q165" s="215">
        <v>0</v>
      </c>
      <c r="R165" s="215">
        <f>Q165*H165</f>
        <v>0</v>
      </c>
      <c r="S165" s="215">
        <v>0</v>
      </c>
      <c r="T165" s="216">
        <f>S165*H165</f>
        <v>0</v>
      </c>
      <c r="U165" s="39"/>
      <c r="V165" s="39"/>
      <c r="W165" s="39"/>
      <c r="X165" s="39"/>
      <c r="Y165" s="39"/>
      <c r="Z165" s="39"/>
      <c r="AA165" s="39"/>
      <c r="AB165" s="39"/>
      <c r="AC165" s="39"/>
      <c r="AD165" s="39"/>
      <c r="AE165" s="39"/>
      <c r="AR165" s="217" t="s">
        <v>145</v>
      </c>
      <c r="AT165" s="217" t="s">
        <v>141</v>
      </c>
      <c r="AU165" s="217" t="s">
        <v>83</v>
      </c>
      <c r="AY165" s="18" t="s">
        <v>140</v>
      </c>
      <c r="BE165" s="218">
        <f>IF(N165="základní",J165,0)</f>
        <v>0</v>
      </c>
      <c r="BF165" s="218">
        <f>IF(N165="snížená",J165,0)</f>
        <v>0</v>
      </c>
      <c r="BG165" s="218">
        <f>IF(N165="zákl. přenesená",J165,0)</f>
        <v>0</v>
      </c>
      <c r="BH165" s="218">
        <f>IF(N165="sníž. přenesená",J165,0)</f>
        <v>0</v>
      </c>
      <c r="BI165" s="218">
        <f>IF(N165="nulová",J165,0)</f>
        <v>0</v>
      </c>
      <c r="BJ165" s="18" t="s">
        <v>83</v>
      </c>
      <c r="BK165" s="218">
        <f>ROUND(I165*H165,2)</f>
        <v>0</v>
      </c>
      <c r="BL165" s="18" t="s">
        <v>145</v>
      </c>
      <c r="BM165" s="217" t="s">
        <v>314</v>
      </c>
    </row>
    <row r="166" s="2" customFormat="1">
      <c r="A166" s="39"/>
      <c r="B166" s="40"/>
      <c r="C166" s="41"/>
      <c r="D166" s="219" t="s">
        <v>147</v>
      </c>
      <c r="E166" s="41"/>
      <c r="F166" s="220" t="s">
        <v>250</v>
      </c>
      <c r="G166" s="41"/>
      <c r="H166" s="41"/>
      <c r="I166" s="221"/>
      <c r="J166" s="41"/>
      <c r="K166" s="41"/>
      <c r="L166" s="45"/>
      <c r="M166" s="222"/>
      <c r="N166" s="223"/>
      <c r="O166" s="85"/>
      <c r="P166" s="85"/>
      <c r="Q166" s="85"/>
      <c r="R166" s="85"/>
      <c r="S166" s="85"/>
      <c r="T166" s="86"/>
      <c r="U166" s="39"/>
      <c r="V166" s="39"/>
      <c r="W166" s="39"/>
      <c r="X166" s="39"/>
      <c r="Y166" s="39"/>
      <c r="Z166" s="39"/>
      <c r="AA166" s="39"/>
      <c r="AB166" s="39"/>
      <c r="AC166" s="39"/>
      <c r="AD166" s="39"/>
      <c r="AE166" s="39"/>
      <c r="AT166" s="18" t="s">
        <v>147</v>
      </c>
      <c r="AU166" s="18" t="s">
        <v>83</v>
      </c>
    </row>
    <row r="167" s="2" customFormat="1">
      <c r="A167" s="39"/>
      <c r="B167" s="40"/>
      <c r="C167" s="41"/>
      <c r="D167" s="219" t="s">
        <v>149</v>
      </c>
      <c r="E167" s="41"/>
      <c r="F167" s="224" t="s">
        <v>259</v>
      </c>
      <c r="G167" s="41"/>
      <c r="H167" s="41"/>
      <c r="I167" s="221"/>
      <c r="J167" s="41"/>
      <c r="K167" s="41"/>
      <c r="L167" s="45"/>
      <c r="M167" s="225"/>
      <c r="N167" s="226"/>
      <c r="O167" s="227"/>
      <c r="P167" s="227"/>
      <c r="Q167" s="227"/>
      <c r="R167" s="227"/>
      <c r="S167" s="227"/>
      <c r="T167" s="228"/>
      <c r="U167" s="39"/>
      <c r="V167" s="39"/>
      <c r="W167" s="39"/>
      <c r="X167" s="39"/>
      <c r="Y167" s="39"/>
      <c r="Z167" s="39"/>
      <c r="AA167" s="39"/>
      <c r="AB167" s="39"/>
      <c r="AC167" s="39"/>
      <c r="AD167" s="39"/>
      <c r="AE167" s="39"/>
      <c r="AT167" s="18" t="s">
        <v>149</v>
      </c>
      <c r="AU167" s="18" t="s">
        <v>83</v>
      </c>
    </row>
    <row r="168" s="2" customFormat="1" ht="6.96" customHeight="1">
      <c r="A168" s="39"/>
      <c r="B168" s="60"/>
      <c r="C168" s="61"/>
      <c r="D168" s="61"/>
      <c r="E168" s="61"/>
      <c r="F168" s="61"/>
      <c r="G168" s="61"/>
      <c r="H168" s="61"/>
      <c r="I168" s="61"/>
      <c r="J168" s="61"/>
      <c r="K168" s="61"/>
      <c r="L168" s="45"/>
      <c r="M168" s="39"/>
      <c r="O168" s="39"/>
      <c r="P168" s="39"/>
      <c r="Q168" s="39"/>
      <c r="R168" s="39"/>
      <c r="S168" s="39"/>
      <c r="T168" s="39"/>
      <c r="U168" s="39"/>
      <c r="V168" s="39"/>
      <c r="W168" s="39"/>
      <c r="X168" s="39"/>
      <c r="Y168" s="39"/>
      <c r="Z168" s="39"/>
      <c r="AA168" s="39"/>
      <c r="AB168" s="39"/>
      <c r="AC168" s="39"/>
      <c r="AD168" s="39"/>
      <c r="AE168" s="39"/>
    </row>
  </sheetData>
  <sheetProtection sheet="1" autoFilter="0" formatColumns="0" formatRows="0" objects="1" scenarios="1" spinCount="100000" saltValue="YU409X8sncCWSD1z8QWAHbybxvcceKFZdVMOykMDWat45QSHkWpetuOads/IXlRAuBmKBOQFiO///8NxFb66Gg==" hashValue="CM0QNdPl3WnK3gXf9g15qjSb0Xj+kt3CKBVG26HfdQXc6kSgkee4GOJW+K5Skg5+RfzR3oNwDBXD0TowOTybSQ==" algorithmName="SHA-512" password="CC35"/>
  <autoFilter ref="C86:K16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39"/>
      <c r="C3" s="140"/>
      <c r="D3" s="140"/>
      <c r="E3" s="140"/>
      <c r="F3" s="140"/>
      <c r="G3" s="140"/>
      <c r="H3" s="140"/>
      <c r="I3" s="140"/>
      <c r="J3" s="140"/>
      <c r="K3" s="140"/>
      <c r="L3" s="21"/>
      <c r="AT3" s="18" t="s">
        <v>85</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MVE Trnávka - rekonstrukce technologie</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315</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15. 6. 2021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30</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31</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33</v>
      </c>
      <c r="E22" s="39"/>
      <c r="F22" s="39"/>
      <c r="G22" s="39"/>
      <c r="H22" s="39"/>
      <c r="I22" s="143" t="s">
        <v>26</v>
      </c>
      <c r="J22" s="134" t="s">
        <v>34</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35</v>
      </c>
      <c r="F23" s="39"/>
      <c r="G23" s="39"/>
      <c r="H23" s="39"/>
      <c r="I23" s="143" t="s">
        <v>29</v>
      </c>
      <c r="J23" s="134" t="s">
        <v>36</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38</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29</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40</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42</v>
      </c>
      <c r="E32" s="39"/>
      <c r="F32" s="39"/>
      <c r="G32" s="39"/>
      <c r="H32" s="39"/>
      <c r="I32" s="39"/>
      <c r="J32" s="154">
        <f>ROUND(J94,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44</v>
      </c>
      <c r="G34" s="39"/>
      <c r="H34" s="39"/>
      <c r="I34" s="155" t="s">
        <v>43</v>
      </c>
      <c r="J34" s="155" t="s">
        <v>45</v>
      </c>
      <c r="K34" s="39"/>
      <c r="L34" s="145"/>
      <c r="S34" s="39"/>
      <c r="T34" s="39"/>
      <c r="U34" s="39"/>
      <c r="V34" s="39"/>
      <c r="W34" s="39"/>
      <c r="X34" s="39"/>
      <c r="Y34" s="39"/>
      <c r="Z34" s="39"/>
      <c r="AA34" s="39"/>
      <c r="AB34" s="39"/>
      <c r="AC34" s="39"/>
      <c r="AD34" s="39"/>
      <c r="AE34" s="39"/>
    </row>
    <row r="35" s="2" customFormat="1" ht="14.4" customHeight="1">
      <c r="A35" s="39"/>
      <c r="B35" s="45"/>
      <c r="C35" s="39"/>
      <c r="D35" s="156" t="s">
        <v>46</v>
      </c>
      <c r="E35" s="143" t="s">
        <v>47</v>
      </c>
      <c r="F35" s="157">
        <f>ROUND((SUM(BE94:BE208)),  2)</f>
        <v>0</v>
      </c>
      <c r="G35" s="39"/>
      <c r="H35" s="39"/>
      <c r="I35" s="158">
        <v>0.20999999999999999</v>
      </c>
      <c r="J35" s="157">
        <f>ROUND(((SUM(BE94:BE208))*I35),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48</v>
      </c>
      <c r="F36" s="157">
        <f>ROUND((SUM(BF94:BF208)),  2)</f>
        <v>0</v>
      </c>
      <c r="G36" s="39"/>
      <c r="H36" s="39"/>
      <c r="I36" s="158">
        <v>0.14999999999999999</v>
      </c>
      <c r="J36" s="157">
        <f>ROUND(((SUM(BF94:BF208))*I36),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49</v>
      </c>
      <c r="F37" s="157">
        <f>ROUND((SUM(BG94:BG208)),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50</v>
      </c>
      <c r="F38" s="157">
        <f>ROUND((SUM(BH94:BH208)),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51</v>
      </c>
      <c r="F39" s="157">
        <f>ROUND((SUM(BI94:BI208)),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52</v>
      </c>
      <c r="E41" s="161"/>
      <c r="F41" s="161"/>
      <c r="G41" s="162" t="s">
        <v>53</v>
      </c>
      <c r="H41" s="163" t="s">
        <v>54</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MVE Trnávka - rekonstrukce technologie</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DPS 01.3 - Pomocná zařízení</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Želiv [796271]</v>
      </c>
      <c r="G56" s="41"/>
      <c r="H56" s="41"/>
      <c r="I56" s="33" t="s">
        <v>23</v>
      </c>
      <c r="J56" s="73" t="str">
        <f>IF(J14="","",J14)</f>
        <v>15. 6. 2021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Povodí Vltavy, státní podnik</v>
      </c>
      <c r="G58" s="41"/>
      <c r="H58" s="41"/>
      <c r="I58" s="33" t="s">
        <v>33</v>
      </c>
      <c r="J58" s="37" t="str">
        <f>E23</f>
        <v>AQUATIS a. s.</v>
      </c>
      <c r="K58" s="41"/>
      <c r="L58" s="145"/>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38</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74</v>
      </c>
      <c r="D63" s="41"/>
      <c r="E63" s="41"/>
      <c r="F63" s="41"/>
      <c r="G63" s="41"/>
      <c r="H63" s="41"/>
      <c r="I63" s="41"/>
      <c r="J63" s="103">
        <f>J94</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316</v>
      </c>
      <c r="E64" s="178"/>
      <c r="F64" s="178"/>
      <c r="G64" s="178"/>
      <c r="H64" s="178"/>
      <c r="I64" s="178"/>
      <c r="J64" s="179">
        <f>J95</f>
        <v>0</v>
      </c>
      <c r="K64" s="176"/>
      <c r="L64" s="180"/>
      <c r="S64" s="9"/>
      <c r="T64" s="9"/>
      <c r="U64" s="9"/>
      <c r="V64" s="9"/>
      <c r="W64" s="9"/>
      <c r="X64" s="9"/>
      <c r="Y64" s="9"/>
      <c r="Z64" s="9"/>
      <c r="AA64" s="9"/>
      <c r="AB64" s="9"/>
      <c r="AC64" s="9"/>
      <c r="AD64" s="9"/>
      <c r="AE64" s="9"/>
    </row>
    <row r="65" s="9" customFormat="1" ht="24.96" customHeight="1">
      <c r="A65" s="9"/>
      <c r="B65" s="175"/>
      <c r="C65" s="176"/>
      <c r="D65" s="177" t="s">
        <v>317</v>
      </c>
      <c r="E65" s="178"/>
      <c r="F65" s="178"/>
      <c r="G65" s="178"/>
      <c r="H65" s="178"/>
      <c r="I65" s="178"/>
      <c r="J65" s="179">
        <f>J120</f>
        <v>0</v>
      </c>
      <c r="K65" s="176"/>
      <c r="L65" s="180"/>
      <c r="S65" s="9"/>
      <c r="T65" s="9"/>
      <c r="U65" s="9"/>
      <c r="V65" s="9"/>
      <c r="W65" s="9"/>
      <c r="X65" s="9"/>
      <c r="Y65" s="9"/>
      <c r="Z65" s="9"/>
      <c r="AA65" s="9"/>
      <c r="AB65" s="9"/>
      <c r="AC65" s="9"/>
      <c r="AD65" s="9"/>
      <c r="AE65" s="9"/>
    </row>
    <row r="66" s="9" customFormat="1" ht="24.96" customHeight="1">
      <c r="A66" s="9"/>
      <c r="B66" s="175"/>
      <c r="C66" s="176"/>
      <c r="D66" s="177" t="s">
        <v>318</v>
      </c>
      <c r="E66" s="178"/>
      <c r="F66" s="178"/>
      <c r="G66" s="178"/>
      <c r="H66" s="178"/>
      <c r="I66" s="178"/>
      <c r="J66" s="179">
        <f>J145</f>
        <v>0</v>
      </c>
      <c r="K66" s="176"/>
      <c r="L66" s="180"/>
      <c r="S66" s="9"/>
      <c r="T66" s="9"/>
      <c r="U66" s="9"/>
      <c r="V66" s="9"/>
      <c r="W66" s="9"/>
      <c r="X66" s="9"/>
      <c r="Y66" s="9"/>
      <c r="Z66" s="9"/>
      <c r="AA66" s="9"/>
      <c r="AB66" s="9"/>
      <c r="AC66" s="9"/>
      <c r="AD66" s="9"/>
      <c r="AE66" s="9"/>
    </row>
    <row r="67" s="9" customFormat="1" ht="24.96" customHeight="1">
      <c r="A67" s="9"/>
      <c r="B67" s="175"/>
      <c r="C67" s="176"/>
      <c r="D67" s="177" t="s">
        <v>319</v>
      </c>
      <c r="E67" s="178"/>
      <c r="F67" s="178"/>
      <c r="G67" s="178"/>
      <c r="H67" s="178"/>
      <c r="I67" s="178"/>
      <c r="J67" s="179">
        <f>J170</f>
        <v>0</v>
      </c>
      <c r="K67" s="176"/>
      <c r="L67" s="180"/>
      <c r="S67" s="9"/>
      <c r="T67" s="9"/>
      <c r="U67" s="9"/>
      <c r="V67" s="9"/>
      <c r="W67" s="9"/>
      <c r="X67" s="9"/>
      <c r="Y67" s="9"/>
      <c r="Z67" s="9"/>
      <c r="AA67" s="9"/>
      <c r="AB67" s="9"/>
      <c r="AC67" s="9"/>
      <c r="AD67" s="9"/>
      <c r="AE67" s="9"/>
    </row>
    <row r="68" s="9" customFormat="1" ht="24.96" customHeight="1">
      <c r="A68" s="9"/>
      <c r="B68" s="175"/>
      <c r="C68" s="176"/>
      <c r="D68" s="177" t="s">
        <v>320</v>
      </c>
      <c r="E68" s="178"/>
      <c r="F68" s="178"/>
      <c r="G68" s="178"/>
      <c r="H68" s="178"/>
      <c r="I68" s="178"/>
      <c r="J68" s="179">
        <f>J174</f>
        <v>0</v>
      </c>
      <c r="K68" s="176"/>
      <c r="L68" s="180"/>
      <c r="S68" s="9"/>
      <c r="T68" s="9"/>
      <c r="U68" s="9"/>
      <c r="V68" s="9"/>
      <c r="W68" s="9"/>
      <c r="X68" s="9"/>
      <c r="Y68" s="9"/>
      <c r="Z68" s="9"/>
      <c r="AA68" s="9"/>
      <c r="AB68" s="9"/>
      <c r="AC68" s="9"/>
      <c r="AD68" s="9"/>
      <c r="AE68" s="9"/>
    </row>
    <row r="69" s="9" customFormat="1" ht="24.96" customHeight="1">
      <c r="A69" s="9"/>
      <c r="B69" s="175"/>
      <c r="C69" s="176"/>
      <c r="D69" s="177" t="s">
        <v>321</v>
      </c>
      <c r="E69" s="178"/>
      <c r="F69" s="178"/>
      <c r="G69" s="178"/>
      <c r="H69" s="178"/>
      <c r="I69" s="178"/>
      <c r="J69" s="179">
        <f>J178</f>
        <v>0</v>
      </c>
      <c r="K69" s="176"/>
      <c r="L69" s="180"/>
      <c r="S69" s="9"/>
      <c r="T69" s="9"/>
      <c r="U69" s="9"/>
      <c r="V69" s="9"/>
      <c r="W69" s="9"/>
      <c r="X69" s="9"/>
      <c r="Y69" s="9"/>
      <c r="Z69" s="9"/>
      <c r="AA69" s="9"/>
      <c r="AB69" s="9"/>
      <c r="AC69" s="9"/>
      <c r="AD69" s="9"/>
      <c r="AE69" s="9"/>
    </row>
    <row r="70" s="9" customFormat="1" ht="24.96" customHeight="1">
      <c r="A70" s="9"/>
      <c r="B70" s="175"/>
      <c r="C70" s="176"/>
      <c r="D70" s="177" t="s">
        <v>322</v>
      </c>
      <c r="E70" s="178"/>
      <c r="F70" s="178"/>
      <c r="G70" s="178"/>
      <c r="H70" s="178"/>
      <c r="I70" s="178"/>
      <c r="J70" s="179">
        <f>J194</f>
        <v>0</v>
      </c>
      <c r="K70" s="176"/>
      <c r="L70" s="180"/>
      <c r="S70" s="9"/>
      <c r="T70" s="9"/>
      <c r="U70" s="9"/>
      <c r="V70" s="9"/>
      <c r="W70" s="9"/>
      <c r="X70" s="9"/>
      <c r="Y70" s="9"/>
      <c r="Z70" s="9"/>
      <c r="AA70" s="9"/>
      <c r="AB70" s="9"/>
      <c r="AC70" s="9"/>
      <c r="AD70" s="9"/>
      <c r="AE70" s="9"/>
    </row>
    <row r="71" s="9" customFormat="1" ht="24.96" customHeight="1">
      <c r="A71" s="9"/>
      <c r="B71" s="175"/>
      <c r="C71" s="176"/>
      <c r="D71" s="177" t="s">
        <v>323</v>
      </c>
      <c r="E71" s="178"/>
      <c r="F71" s="178"/>
      <c r="G71" s="178"/>
      <c r="H71" s="178"/>
      <c r="I71" s="178"/>
      <c r="J71" s="179">
        <f>J201</f>
        <v>0</v>
      </c>
      <c r="K71" s="176"/>
      <c r="L71" s="180"/>
      <c r="S71" s="9"/>
      <c r="T71" s="9"/>
      <c r="U71" s="9"/>
      <c r="V71" s="9"/>
      <c r="W71" s="9"/>
      <c r="X71" s="9"/>
      <c r="Y71" s="9"/>
      <c r="Z71" s="9"/>
      <c r="AA71" s="9"/>
      <c r="AB71" s="9"/>
      <c r="AC71" s="9"/>
      <c r="AD71" s="9"/>
      <c r="AE71" s="9"/>
    </row>
    <row r="72" s="9" customFormat="1" ht="24.96" customHeight="1">
      <c r="A72" s="9"/>
      <c r="B72" s="175"/>
      <c r="C72" s="176"/>
      <c r="D72" s="177" t="s">
        <v>324</v>
      </c>
      <c r="E72" s="178"/>
      <c r="F72" s="178"/>
      <c r="G72" s="178"/>
      <c r="H72" s="178"/>
      <c r="I72" s="178"/>
      <c r="J72" s="179">
        <f>J205</f>
        <v>0</v>
      </c>
      <c r="K72" s="176"/>
      <c r="L72" s="180"/>
      <c r="S72" s="9"/>
      <c r="T72" s="9"/>
      <c r="U72" s="9"/>
      <c r="V72" s="9"/>
      <c r="W72" s="9"/>
      <c r="X72" s="9"/>
      <c r="Y72" s="9"/>
      <c r="Z72" s="9"/>
      <c r="AA72" s="9"/>
      <c r="AB72" s="9"/>
      <c r="AC72" s="9"/>
      <c r="AD72" s="9"/>
      <c r="AE72" s="9"/>
    </row>
    <row r="73" s="2" customFormat="1" ht="21.84"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6.96" customHeight="1">
      <c r="A74" s="39"/>
      <c r="B74" s="60"/>
      <c r="C74" s="61"/>
      <c r="D74" s="61"/>
      <c r="E74" s="61"/>
      <c r="F74" s="61"/>
      <c r="G74" s="61"/>
      <c r="H74" s="61"/>
      <c r="I74" s="61"/>
      <c r="J74" s="61"/>
      <c r="K74" s="61"/>
      <c r="L74" s="145"/>
      <c r="S74" s="39"/>
      <c r="T74" s="39"/>
      <c r="U74" s="39"/>
      <c r="V74" s="39"/>
      <c r="W74" s="39"/>
      <c r="X74" s="39"/>
      <c r="Y74" s="39"/>
      <c r="Z74" s="39"/>
      <c r="AA74" s="39"/>
      <c r="AB74" s="39"/>
      <c r="AC74" s="39"/>
      <c r="AD74" s="39"/>
      <c r="AE74" s="39"/>
    </row>
    <row r="78" s="2" customFormat="1" ht="6.96" customHeight="1">
      <c r="A78" s="39"/>
      <c r="B78" s="62"/>
      <c r="C78" s="63"/>
      <c r="D78" s="63"/>
      <c r="E78" s="63"/>
      <c r="F78" s="63"/>
      <c r="G78" s="63"/>
      <c r="H78" s="63"/>
      <c r="I78" s="63"/>
      <c r="J78" s="63"/>
      <c r="K78" s="63"/>
      <c r="L78" s="145"/>
      <c r="S78" s="39"/>
      <c r="T78" s="39"/>
      <c r="U78" s="39"/>
      <c r="V78" s="39"/>
      <c r="W78" s="39"/>
      <c r="X78" s="39"/>
      <c r="Y78" s="39"/>
      <c r="Z78" s="39"/>
      <c r="AA78" s="39"/>
      <c r="AB78" s="39"/>
      <c r="AC78" s="39"/>
      <c r="AD78" s="39"/>
      <c r="AE78" s="39"/>
    </row>
    <row r="79" s="2" customFormat="1" ht="24.96" customHeight="1">
      <c r="A79" s="39"/>
      <c r="B79" s="40"/>
      <c r="C79" s="24" t="s">
        <v>124</v>
      </c>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16</v>
      </c>
      <c r="D81" s="41"/>
      <c r="E81" s="41"/>
      <c r="F81" s="41"/>
      <c r="G81" s="41"/>
      <c r="H81" s="41"/>
      <c r="I81" s="41"/>
      <c r="J81" s="41"/>
      <c r="K81" s="41"/>
      <c r="L81" s="145"/>
      <c r="S81" s="39"/>
      <c r="T81" s="39"/>
      <c r="U81" s="39"/>
      <c r="V81" s="39"/>
      <c r="W81" s="39"/>
      <c r="X81" s="39"/>
      <c r="Y81" s="39"/>
      <c r="Z81" s="39"/>
      <c r="AA81" s="39"/>
      <c r="AB81" s="39"/>
      <c r="AC81" s="39"/>
      <c r="AD81" s="39"/>
      <c r="AE81" s="39"/>
    </row>
    <row r="82" s="2" customFormat="1" ht="16.5" customHeight="1">
      <c r="A82" s="39"/>
      <c r="B82" s="40"/>
      <c r="C82" s="41"/>
      <c r="D82" s="41"/>
      <c r="E82" s="170" t="str">
        <f>E7</f>
        <v>MVE Trnávka - rekonstrukce technologie</v>
      </c>
      <c r="F82" s="33"/>
      <c r="G82" s="33"/>
      <c r="H82" s="33"/>
      <c r="I82" s="41"/>
      <c r="J82" s="41"/>
      <c r="K82" s="41"/>
      <c r="L82" s="145"/>
      <c r="S82" s="39"/>
      <c r="T82" s="39"/>
      <c r="U82" s="39"/>
      <c r="V82" s="39"/>
      <c r="W82" s="39"/>
      <c r="X82" s="39"/>
      <c r="Y82" s="39"/>
      <c r="Z82" s="39"/>
      <c r="AA82" s="39"/>
      <c r="AB82" s="39"/>
      <c r="AC82" s="39"/>
      <c r="AD82" s="39"/>
      <c r="AE82" s="39"/>
    </row>
    <row r="83" s="1" customFormat="1" ht="12" customHeight="1">
      <c r="B83" s="22"/>
      <c r="C83" s="33" t="s">
        <v>114</v>
      </c>
      <c r="D83" s="23"/>
      <c r="E83" s="23"/>
      <c r="F83" s="23"/>
      <c r="G83" s="23"/>
      <c r="H83" s="23"/>
      <c r="I83" s="23"/>
      <c r="J83" s="23"/>
      <c r="K83" s="23"/>
      <c r="L83" s="21"/>
    </row>
    <row r="84" s="2" customFormat="1" ht="16.5" customHeight="1">
      <c r="A84" s="39"/>
      <c r="B84" s="40"/>
      <c r="C84" s="41"/>
      <c r="D84" s="41"/>
      <c r="E84" s="170" t="s">
        <v>115</v>
      </c>
      <c r="F84" s="41"/>
      <c r="G84" s="41"/>
      <c r="H84" s="41"/>
      <c r="I84" s="41"/>
      <c r="J84" s="41"/>
      <c r="K84" s="41"/>
      <c r="L84" s="145"/>
      <c r="S84" s="39"/>
      <c r="T84" s="39"/>
      <c r="U84" s="39"/>
      <c r="V84" s="39"/>
      <c r="W84" s="39"/>
      <c r="X84" s="39"/>
      <c r="Y84" s="39"/>
      <c r="Z84" s="39"/>
      <c r="AA84" s="39"/>
      <c r="AB84" s="39"/>
      <c r="AC84" s="39"/>
      <c r="AD84" s="39"/>
      <c r="AE84" s="39"/>
    </row>
    <row r="85" s="2" customFormat="1" ht="12" customHeight="1">
      <c r="A85" s="39"/>
      <c r="B85" s="40"/>
      <c r="C85" s="33" t="s">
        <v>116</v>
      </c>
      <c r="D85" s="41"/>
      <c r="E85" s="41"/>
      <c r="F85" s="41"/>
      <c r="G85" s="41"/>
      <c r="H85" s="41"/>
      <c r="I85" s="41"/>
      <c r="J85" s="41"/>
      <c r="K85" s="41"/>
      <c r="L85" s="145"/>
      <c r="S85" s="39"/>
      <c r="T85" s="39"/>
      <c r="U85" s="39"/>
      <c r="V85" s="39"/>
      <c r="W85" s="39"/>
      <c r="X85" s="39"/>
      <c r="Y85" s="39"/>
      <c r="Z85" s="39"/>
      <c r="AA85" s="39"/>
      <c r="AB85" s="39"/>
      <c r="AC85" s="39"/>
      <c r="AD85" s="39"/>
      <c r="AE85" s="39"/>
    </row>
    <row r="86" s="2" customFormat="1" ht="16.5" customHeight="1">
      <c r="A86" s="39"/>
      <c r="B86" s="40"/>
      <c r="C86" s="41"/>
      <c r="D86" s="41"/>
      <c r="E86" s="70" t="str">
        <f>E11</f>
        <v>DPS 01.3 - Pomocná zařízení</v>
      </c>
      <c r="F86" s="41"/>
      <c r="G86" s="41"/>
      <c r="H86" s="41"/>
      <c r="I86" s="41"/>
      <c r="J86" s="41"/>
      <c r="K86" s="41"/>
      <c r="L86" s="145"/>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45"/>
      <c r="S87" s="39"/>
      <c r="T87" s="39"/>
      <c r="U87" s="39"/>
      <c r="V87" s="39"/>
      <c r="W87" s="39"/>
      <c r="X87" s="39"/>
      <c r="Y87" s="39"/>
      <c r="Z87" s="39"/>
      <c r="AA87" s="39"/>
      <c r="AB87" s="39"/>
      <c r="AC87" s="39"/>
      <c r="AD87" s="39"/>
      <c r="AE87" s="39"/>
    </row>
    <row r="88" s="2" customFormat="1" ht="12" customHeight="1">
      <c r="A88" s="39"/>
      <c r="B88" s="40"/>
      <c r="C88" s="33" t="s">
        <v>21</v>
      </c>
      <c r="D88" s="41"/>
      <c r="E88" s="41"/>
      <c r="F88" s="28" t="str">
        <f>F14</f>
        <v>Želiv [796271]</v>
      </c>
      <c r="G88" s="41"/>
      <c r="H88" s="41"/>
      <c r="I88" s="33" t="s">
        <v>23</v>
      </c>
      <c r="J88" s="73" t="str">
        <f>IF(J14="","",J14)</f>
        <v>15. 6. 2021</v>
      </c>
      <c r="K88" s="41"/>
      <c r="L88" s="145"/>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145"/>
      <c r="S89" s="39"/>
      <c r="T89" s="39"/>
      <c r="U89" s="39"/>
      <c r="V89" s="39"/>
      <c r="W89" s="39"/>
      <c r="X89" s="39"/>
      <c r="Y89" s="39"/>
      <c r="Z89" s="39"/>
      <c r="AA89" s="39"/>
      <c r="AB89" s="39"/>
      <c r="AC89" s="39"/>
      <c r="AD89" s="39"/>
      <c r="AE89" s="39"/>
    </row>
    <row r="90" s="2" customFormat="1" ht="15.15" customHeight="1">
      <c r="A90" s="39"/>
      <c r="B90" s="40"/>
      <c r="C90" s="33" t="s">
        <v>25</v>
      </c>
      <c r="D90" s="41"/>
      <c r="E90" s="41"/>
      <c r="F90" s="28" t="str">
        <f>E17</f>
        <v>Povodí Vltavy, státní podnik</v>
      </c>
      <c r="G90" s="41"/>
      <c r="H90" s="41"/>
      <c r="I90" s="33" t="s">
        <v>33</v>
      </c>
      <c r="J90" s="37" t="str">
        <f>E23</f>
        <v>AQUATIS a. s.</v>
      </c>
      <c r="K90" s="41"/>
      <c r="L90" s="145"/>
      <c r="S90" s="39"/>
      <c r="T90" s="39"/>
      <c r="U90" s="39"/>
      <c r="V90" s="39"/>
      <c r="W90" s="39"/>
      <c r="X90" s="39"/>
      <c r="Y90" s="39"/>
      <c r="Z90" s="39"/>
      <c r="AA90" s="39"/>
      <c r="AB90" s="39"/>
      <c r="AC90" s="39"/>
      <c r="AD90" s="39"/>
      <c r="AE90" s="39"/>
    </row>
    <row r="91" s="2" customFormat="1" ht="15.15" customHeight="1">
      <c r="A91" s="39"/>
      <c r="B91" s="40"/>
      <c r="C91" s="33" t="s">
        <v>31</v>
      </c>
      <c r="D91" s="41"/>
      <c r="E91" s="41"/>
      <c r="F91" s="28" t="str">
        <f>IF(E20="","",E20)</f>
        <v>Vyplň údaj</v>
      </c>
      <c r="G91" s="41"/>
      <c r="H91" s="41"/>
      <c r="I91" s="33" t="s">
        <v>38</v>
      </c>
      <c r="J91" s="37" t="str">
        <f>E26</f>
        <v xml:space="preserve"> </v>
      </c>
      <c r="K91" s="41"/>
      <c r="L91" s="145"/>
      <c r="S91" s="39"/>
      <c r="T91" s="39"/>
      <c r="U91" s="39"/>
      <c r="V91" s="39"/>
      <c r="W91" s="39"/>
      <c r="X91" s="39"/>
      <c r="Y91" s="39"/>
      <c r="Z91" s="39"/>
      <c r="AA91" s="39"/>
      <c r="AB91" s="39"/>
      <c r="AC91" s="39"/>
      <c r="AD91" s="39"/>
      <c r="AE91" s="39"/>
    </row>
    <row r="92" s="2" customFormat="1" ht="10.32" customHeight="1">
      <c r="A92" s="39"/>
      <c r="B92" s="40"/>
      <c r="C92" s="41"/>
      <c r="D92" s="41"/>
      <c r="E92" s="41"/>
      <c r="F92" s="41"/>
      <c r="G92" s="41"/>
      <c r="H92" s="41"/>
      <c r="I92" s="41"/>
      <c r="J92" s="41"/>
      <c r="K92" s="41"/>
      <c r="L92" s="145"/>
      <c r="S92" s="39"/>
      <c r="T92" s="39"/>
      <c r="U92" s="39"/>
      <c r="V92" s="39"/>
      <c r="W92" s="39"/>
      <c r="X92" s="39"/>
      <c r="Y92" s="39"/>
      <c r="Z92" s="39"/>
      <c r="AA92" s="39"/>
      <c r="AB92" s="39"/>
      <c r="AC92" s="39"/>
      <c r="AD92" s="39"/>
      <c r="AE92" s="39"/>
    </row>
    <row r="93" s="10" customFormat="1" ht="29.28" customHeight="1">
      <c r="A93" s="181"/>
      <c r="B93" s="182"/>
      <c r="C93" s="183" t="s">
        <v>125</v>
      </c>
      <c r="D93" s="184" t="s">
        <v>61</v>
      </c>
      <c r="E93" s="184" t="s">
        <v>57</v>
      </c>
      <c r="F93" s="184" t="s">
        <v>58</v>
      </c>
      <c r="G93" s="184" t="s">
        <v>126</v>
      </c>
      <c r="H93" s="184" t="s">
        <v>127</v>
      </c>
      <c r="I93" s="184" t="s">
        <v>128</v>
      </c>
      <c r="J93" s="184" t="s">
        <v>120</v>
      </c>
      <c r="K93" s="185" t="s">
        <v>129</v>
      </c>
      <c r="L93" s="186"/>
      <c r="M93" s="93" t="s">
        <v>19</v>
      </c>
      <c r="N93" s="94" t="s">
        <v>46</v>
      </c>
      <c r="O93" s="94" t="s">
        <v>130</v>
      </c>
      <c r="P93" s="94" t="s">
        <v>131</v>
      </c>
      <c r="Q93" s="94" t="s">
        <v>132</v>
      </c>
      <c r="R93" s="94" t="s">
        <v>133</v>
      </c>
      <c r="S93" s="94" t="s">
        <v>134</v>
      </c>
      <c r="T93" s="95" t="s">
        <v>135</v>
      </c>
      <c r="U93" s="181"/>
      <c r="V93" s="181"/>
      <c r="W93" s="181"/>
      <c r="X93" s="181"/>
      <c r="Y93" s="181"/>
      <c r="Z93" s="181"/>
      <c r="AA93" s="181"/>
      <c r="AB93" s="181"/>
      <c r="AC93" s="181"/>
      <c r="AD93" s="181"/>
      <c r="AE93" s="181"/>
    </row>
    <row r="94" s="2" customFormat="1" ht="22.8" customHeight="1">
      <c r="A94" s="39"/>
      <c r="B94" s="40"/>
      <c r="C94" s="100" t="s">
        <v>136</v>
      </c>
      <c r="D94" s="41"/>
      <c r="E94" s="41"/>
      <c r="F94" s="41"/>
      <c r="G94" s="41"/>
      <c r="H94" s="41"/>
      <c r="I94" s="41"/>
      <c r="J94" s="187">
        <f>BK94</f>
        <v>0</v>
      </c>
      <c r="K94" s="41"/>
      <c r="L94" s="45"/>
      <c r="M94" s="96"/>
      <c r="N94" s="188"/>
      <c r="O94" s="97"/>
      <c r="P94" s="189">
        <f>P95+P120+P145+P170+P174+P178+P194+P201+P205</f>
        <v>0</v>
      </c>
      <c r="Q94" s="97"/>
      <c r="R94" s="189">
        <f>R95+R120+R145+R170+R174+R178+R194+R201+R205</f>
        <v>0</v>
      </c>
      <c r="S94" s="97"/>
      <c r="T94" s="190">
        <f>T95+T120+T145+T170+T174+T178+T194+T201+T205</f>
        <v>0</v>
      </c>
      <c r="U94" s="39"/>
      <c r="V94" s="39"/>
      <c r="W94" s="39"/>
      <c r="X94" s="39"/>
      <c r="Y94" s="39"/>
      <c r="Z94" s="39"/>
      <c r="AA94" s="39"/>
      <c r="AB94" s="39"/>
      <c r="AC94" s="39"/>
      <c r="AD94" s="39"/>
      <c r="AE94" s="39"/>
      <c r="AT94" s="18" t="s">
        <v>75</v>
      </c>
      <c r="AU94" s="18" t="s">
        <v>121</v>
      </c>
      <c r="BK94" s="191">
        <f>BK95+BK120+BK145+BK170+BK174+BK178+BK194+BK201+BK205</f>
        <v>0</v>
      </c>
    </row>
    <row r="95" s="11" customFormat="1" ht="25.92" customHeight="1">
      <c r="A95" s="11"/>
      <c r="B95" s="192"/>
      <c r="C95" s="193"/>
      <c r="D95" s="194" t="s">
        <v>75</v>
      </c>
      <c r="E95" s="195" t="s">
        <v>325</v>
      </c>
      <c r="F95" s="195" t="s">
        <v>326</v>
      </c>
      <c r="G95" s="193"/>
      <c r="H95" s="193"/>
      <c r="I95" s="196"/>
      <c r="J95" s="197">
        <f>BK95</f>
        <v>0</v>
      </c>
      <c r="K95" s="193"/>
      <c r="L95" s="198"/>
      <c r="M95" s="199"/>
      <c r="N95" s="200"/>
      <c r="O95" s="200"/>
      <c r="P95" s="201">
        <f>SUM(P96:P119)</f>
        <v>0</v>
      </c>
      <c r="Q95" s="200"/>
      <c r="R95" s="201">
        <f>SUM(R96:R119)</f>
        <v>0</v>
      </c>
      <c r="S95" s="200"/>
      <c r="T95" s="202">
        <f>SUM(T96:T119)</f>
        <v>0</v>
      </c>
      <c r="U95" s="11"/>
      <c r="V95" s="11"/>
      <c r="W95" s="11"/>
      <c r="X95" s="11"/>
      <c r="Y95" s="11"/>
      <c r="Z95" s="11"/>
      <c r="AA95" s="11"/>
      <c r="AB95" s="11"/>
      <c r="AC95" s="11"/>
      <c r="AD95" s="11"/>
      <c r="AE95" s="11"/>
      <c r="AR95" s="203" t="s">
        <v>139</v>
      </c>
      <c r="AT95" s="204" t="s">
        <v>75</v>
      </c>
      <c r="AU95" s="204" t="s">
        <v>76</v>
      </c>
      <c r="AY95" s="203" t="s">
        <v>140</v>
      </c>
      <c r="BK95" s="205">
        <f>SUM(BK96:BK119)</f>
        <v>0</v>
      </c>
    </row>
    <row r="96" s="2" customFormat="1" ht="16.5" customHeight="1">
      <c r="A96" s="39"/>
      <c r="B96" s="40"/>
      <c r="C96" s="206" t="s">
        <v>83</v>
      </c>
      <c r="D96" s="206" t="s">
        <v>141</v>
      </c>
      <c r="E96" s="207" t="s">
        <v>327</v>
      </c>
      <c r="F96" s="208" t="s">
        <v>148</v>
      </c>
      <c r="G96" s="209" t="s">
        <v>144</v>
      </c>
      <c r="H96" s="210">
        <v>1</v>
      </c>
      <c r="I96" s="211"/>
      <c r="J96" s="212">
        <f>ROUND(I96*H96,2)</f>
        <v>0</v>
      </c>
      <c r="K96" s="208" t="s">
        <v>19</v>
      </c>
      <c r="L96" s="45"/>
      <c r="M96" s="213" t="s">
        <v>19</v>
      </c>
      <c r="N96" s="214" t="s">
        <v>47</v>
      </c>
      <c r="O96" s="85"/>
      <c r="P96" s="215">
        <f>O96*H96</f>
        <v>0</v>
      </c>
      <c r="Q96" s="215">
        <v>0</v>
      </c>
      <c r="R96" s="215">
        <f>Q96*H96</f>
        <v>0</v>
      </c>
      <c r="S96" s="215">
        <v>0</v>
      </c>
      <c r="T96" s="216">
        <f>S96*H96</f>
        <v>0</v>
      </c>
      <c r="U96" s="39"/>
      <c r="V96" s="39"/>
      <c r="W96" s="39"/>
      <c r="X96" s="39"/>
      <c r="Y96" s="39"/>
      <c r="Z96" s="39"/>
      <c r="AA96" s="39"/>
      <c r="AB96" s="39"/>
      <c r="AC96" s="39"/>
      <c r="AD96" s="39"/>
      <c r="AE96" s="39"/>
      <c r="AR96" s="217" t="s">
        <v>145</v>
      </c>
      <c r="AT96" s="217" t="s">
        <v>141</v>
      </c>
      <c r="AU96" s="217" t="s">
        <v>83</v>
      </c>
      <c r="AY96" s="18" t="s">
        <v>140</v>
      </c>
      <c r="BE96" s="218">
        <f>IF(N96="základní",J96,0)</f>
        <v>0</v>
      </c>
      <c r="BF96" s="218">
        <f>IF(N96="snížená",J96,0)</f>
        <v>0</v>
      </c>
      <c r="BG96" s="218">
        <f>IF(N96="zákl. přenesená",J96,0)</f>
        <v>0</v>
      </c>
      <c r="BH96" s="218">
        <f>IF(N96="sníž. přenesená",J96,0)</f>
        <v>0</v>
      </c>
      <c r="BI96" s="218">
        <f>IF(N96="nulová",J96,0)</f>
        <v>0</v>
      </c>
      <c r="BJ96" s="18" t="s">
        <v>83</v>
      </c>
      <c r="BK96" s="218">
        <f>ROUND(I96*H96,2)</f>
        <v>0</v>
      </c>
      <c r="BL96" s="18" t="s">
        <v>145</v>
      </c>
      <c r="BM96" s="217" t="s">
        <v>328</v>
      </c>
    </row>
    <row r="97" s="2" customFormat="1">
      <c r="A97" s="39"/>
      <c r="B97" s="40"/>
      <c r="C97" s="41"/>
      <c r="D97" s="219" t="s">
        <v>147</v>
      </c>
      <c r="E97" s="41"/>
      <c r="F97" s="220" t="s">
        <v>148</v>
      </c>
      <c r="G97" s="41"/>
      <c r="H97" s="41"/>
      <c r="I97" s="221"/>
      <c r="J97" s="41"/>
      <c r="K97" s="41"/>
      <c r="L97" s="45"/>
      <c r="M97" s="222"/>
      <c r="N97" s="223"/>
      <c r="O97" s="85"/>
      <c r="P97" s="85"/>
      <c r="Q97" s="85"/>
      <c r="R97" s="85"/>
      <c r="S97" s="85"/>
      <c r="T97" s="86"/>
      <c r="U97" s="39"/>
      <c r="V97" s="39"/>
      <c r="W97" s="39"/>
      <c r="X97" s="39"/>
      <c r="Y97" s="39"/>
      <c r="Z97" s="39"/>
      <c r="AA97" s="39"/>
      <c r="AB97" s="39"/>
      <c r="AC97" s="39"/>
      <c r="AD97" s="39"/>
      <c r="AE97" s="39"/>
      <c r="AT97" s="18" t="s">
        <v>147</v>
      </c>
      <c r="AU97" s="18" t="s">
        <v>83</v>
      </c>
    </row>
    <row r="98" s="2" customFormat="1">
      <c r="A98" s="39"/>
      <c r="B98" s="40"/>
      <c r="C98" s="41"/>
      <c r="D98" s="219" t="s">
        <v>149</v>
      </c>
      <c r="E98" s="41"/>
      <c r="F98" s="224" t="s">
        <v>329</v>
      </c>
      <c r="G98" s="41"/>
      <c r="H98" s="41"/>
      <c r="I98" s="221"/>
      <c r="J98" s="41"/>
      <c r="K98" s="41"/>
      <c r="L98" s="45"/>
      <c r="M98" s="222"/>
      <c r="N98" s="223"/>
      <c r="O98" s="85"/>
      <c r="P98" s="85"/>
      <c r="Q98" s="85"/>
      <c r="R98" s="85"/>
      <c r="S98" s="85"/>
      <c r="T98" s="86"/>
      <c r="U98" s="39"/>
      <c r="V98" s="39"/>
      <c r="W98" s="39"/>
      <c r="X98" s="39"/>
      <c r="Y98" s="39"/>
      <c r="Z98" s="39"/>
      <c r="AA98" s="39"/>
      <c r="AB98" s="39"/>
      <c r="AC98" s="39"/>
      <c r="AD98" s="39"/>
      <c r="AE98" s="39"/>
      <c r="AT98" s="18" t="s">
        <v>149</v>
      </c>
      <c r="AU98" s="18" t="s">
        <v>83</v>
      </c>
    </row>
    <row r="99" s="2" customFormat="1" ht="16.5" customHeight="1">
      <c r="A99" s="39"/>
      <c r="B99" s="40"/>
      <c r="C99" s="206" t="s">
        <v>85</v>
      </c>
      <c r="D99" s="206" t="s">
        <v>141</v>
      </c>
      <c r="E99" s="207" t="s">
        <v>330</v>
      </c>
      <c r="F99" s="208" t="s">
        <v>152</v>
      </c>
      <c r="G99" s="209" t="s">
        <v>144</v>
      </c>
      <c r="H99" s="210">
        <v>1</v>
      </c>
      <c r="I99" s="211"/>
      <c r="J99" s="212">
        <f>ROUND(I99*H99,2)</f>
        <v>0</v>
      </c>
      <c r="K99" s="208" t="s">
        <v>19</v>
      </c>
      <c r="L99" s="45"/>
      <c r="M99" s="213" t="s">
        <v>19</v>
      </c>
      <c r="N99" s="214" t="s">
        <v>47</v>
      </c>
      <c r="O99" s="85"/>
      <c r="P99" s="215">
        <f>O99*H99</f>
        <v>0</v>
      </c>
      <c r="Q99" s="215">
        <v>0</v>
      </c>
      <c r="R99" s="215">
        <f>Q99*H99</f>
        <v>0</v>
      </c>
      <c r="S99" s="215">
        <v>0</v>
      </c>
      <c r="T99" s="216">
        <f>S99*H99</f>
        <v>0</v>
      </c>
      <c r="U99" s="39"/>
      <c r="V99" s="39"/>
      <c r="W99" s="39"/>
      <c r="X99" s="39"/>
      <c r="Y99" s="39"/>
      <c r="Z99" s="39"/>
      <c r="AA99" s="39"/>
      <c r="AB99" s="39"/>
      <c r="AC99" s="39"/>
      <c r="AD99" s="39"/>
      <c r="AE99" s="39"/>
      <c r="AR99" s="217" t="s">
        <v>145</v>
      </c>
      <c r="AT99" s="217" t="s">
        <v>141</v>
      </c>
      <c r="AU99" s="217" t="s">
        <v>83</v>
      </c>
      <c r="AY99" s="18" t="s">
        <v>140</v>
      </c>
      <c r="BE99" s="218">
        <f>IF(N99="základní",J99,0)</f>
        <v>0</v>
      </c>
      <c r="BF99" s="218">
        <f>IF(N99="snížená",J99,0)</f>
        <v>0</v>
      </c>
      <c r="BG99" s="218">
        <f>IF(N99="zákl. přenesená",J99,0)</f>
        <v>0</v>
      </c>
      <c r="BH99" s="218">
        <f>IF(N99="sníž. přenesená",J99,0)</f>
        <v>0</v>
      </c>
      <c r="BI99" s="218">
        <f>IF(N99="nulová",J99,0)</f>
        <v>0</v>
      </c>
      <c r="BJ99" s="18" t="s">
        <v>83</v>
      </c>
      <c r="BK99" s="218">
        <f>ROUND(I99*H99,2)</f>
        <v>0</v>
      </c>
      <c r="BL99" s="18" t="s">
        <v>145</v>
      </c>
      <c r="BM99" s="217" t="s">
        <v>331</v>
      </c>
    </row>
    <row r="100" s="2" customFormat="1">
      <c r="A100" s="39"/>
      <c r="B100" s="40"/>
      <c r="C100" s="41"/>
      <c r="D100" s="219" t="s">
        <v>147</v>
      </c>
      <c r="E100" s="41"/>
      <c r="F100" s="220" t="s">
        <v>152</v>
      </c>
      <c r="G100" s="41"/>
      <c r="H100" s="41"/>
      <c r="I100" s="221"/>
      <c r="J100" s="41"/>
      <c r="K100" s="41"/>
      <c r="L100" s="45"/>
      <c r="M100" s="222"/>
      <c r="N100" s="223"/>
      <c r="O100" s="85"/>
      <c r="P100" s="85"/>
      <c r="Q100" s="85"/>
      <c r="R100" s="85"/>
      <c r="S100" s="85"/>
      <c r="T100" s="86"/>
      <c r="U100" s="39"/>
      <c r="V100" s="39"/>
      <c r="W100" s="39"/>
      <c r="X100" s="39"/>
      <c r="Y100" s="39"/>
      <c r="Z100" s="39"/>
      <c r="AA100" s="39"/>
      <c r="AB100" s="39"/>
      <c r="AC100" s="39"/>
      <c r="AD100" s="39"/>
      <c r="AE100" s="39"/>
      <c r="AT100" s="18" t="s">
        <v>147</v>
      </c>
      <c r="AU100" s="18" t="s">
        <v>83</v>
      </c>
    </row>
    <row r="101" s="2" customFormat="1">
      <c r="A101" s="39"/>
      <c r="B101" s="40"/>
      <c r="C101" s="41"/>
      <c r="D101" s="219" t="s">
        <v>149</v>
      </c>
      <c r="E101" s="41"/>
      <c r="F101" s="224" t="s">
        <v>329</v>
      </c>
      <c r="G101" s="41"/>
      <c r="H101" s="41"/>
      <c r="I101" s="221"/>
      <c r="J101" s="41"/>
      <c r="K101" s="41"/>
      <c r="L101" s="45"/>
      <c r="M101" s="222"/>
      <c r="N101" s="223"/>
      <c r="O101" s="85"/>
      <c r="P101" s="85"/>
      <c r="Q101" s="85"/>
      <c r="R101" s="85"/>
      <c r="S101" s="85"/>
      <c r="T101" s="86"/>
      <c r="U101" s="39"/>
      <c r="V101" s="39"/>
      <c r="W101" s="39"/>
      <c r="X101" s="39"/>
      <c r="Y101" s="39"/>
      <c r="Z101" s="39"/>
      <c r="AA101" s="39"/>
      <c r="AB101" s="39"/>
      <c r="AC101" s="39"/>
      <c r="AD101" s="39"/>
      <c r="AE101" s="39"/>
      <c r="AT101" s="18" t="s">
        <v>149</v>
      </c>
      <c r="AU101" s="18" t="s">
        <v>83</v>
      </c>
    </row>
    <row r="102" s="2" customFormat="1" ht="16.5" customHeight="1">
      <c r="A102" s="39"/>
      <c r="B102" s="40"/>
      <c r="C102" s="206" t="s">
        <v>139</v>
      </c>
      <c r="D102" s="206" t="s">
        <v>141</v>
      </c>
      <c r="E102" s="207" t="s">
        <v>332</v>
      </c>
      <c r="F102" s="208" t="s">
        <v>333</v>
      </c>
      <c r="G102" s="209" t="s">
        <v>144</v>
      </c>
      <c r="H102" s="210">
        <v>1</v>
      </c>
      <c r="I102" s="211"/>
      <c r="J102" s="212">
        <f>ROUND(I102*H102,2)</f>
        <v>0</v>
      </c>
      <c r="K102" s="208" t="s">
        <v>19</v>
      </c>
      <c r="L102" s="45"/>
      <c r="M102" s="213" t="s">
        <v>19</v>
      </c>
      <c r="N102" s="214" t="s">
        <v>47</v>
      </c>
      <c r="O102" s="85"/>
      <c r="P102" s="215">
        <f>O102*H102</f>
        <v>0</v>
      </c>
      <c r="Q102" s="215">
        <v>0</v>
      </c>
      <c r="R102" s="215">
        <f>Q102*H102</f>
        <v>0</v>
      </c>
      <c r="S102" s="215">
        <v>0</v>
      </c>
      <c r="T102" s="216">
        <f>S102*H102</f>
        <v>0</v>
      </c>
      <c r="U102" s="39"/>
      <c r="V102" s="39"/>
      <c r="W102" s="39"/>
      <c r="X102" s="39"/>
      <c r="Y102" s="39"/>
      <c r="Z102" s="39"/>
      <c r="AA102" s="39"/>
      <c r="AB102" s="39"/>
      <c r="AC102" s="39"/>
      <c r="AD102" s="39"/>
      <c r="AE102" s="39"/>
      <c r="AR102" s="217" t="s">
        <v>145</v>
      </c>
      <c r="AT102" s="217" t="s">
        <v>141</v>
      </c>
      <c r="AU102" s="217" t="s">
        <v>83</v>
      </c>
      <c r="AY102" s="18" t="s">
        <v>140</v>
      </c>
      <c r="BE102" s="218">
        <f>IF(N102="základní",J102,0)</f>
        <v>0</v>
      </c>
      <c r="BF102" s="218">
        <f>IF(N102="snížená",J102,0)</f>
        <v>0</v>
      </c>
      <c r="BG102" s="218">
        <f>IF(N102="zákl. přenesená",J102,0)</f>
        <v>0</v>
      </c>
      <c r="BH102" s="218">
        <f>IF(N102="sníž. přenesená",J102,0)</f>
        <v>0</v>
      </c>
      <c r="BI102" s="218">
        <f>IF(N102="nulová",J102,0)</f>
        <v>0</v>
      </c>
      <c r="BJ102" s="18" t="s">
        <v>83</v>
      </c>
      <c r="BK102" s="218">
        <f>ROUND(I102*H102,2)</f>
        <v>0</v>
      </c>
      <c r="BL102" s="18" t="s">
        <v>145</v>
      </c>
      <c r="BM102" s="217" t="s">
        <v>334</v>
      </c>
    </row>
    <row r="103" s="2" customFormat="1">
      <c r="A103" s="39"/>
      <c r="B103" s="40"/>
      <c r="C103" s="41"/>
      <c r="D103" s="219" t="s">
        <v>147</v>
      </c>
      <c r="E103" s="41"/>
      <c r="F103" s="220" t="s">
        <v>333</v>
      </c>
      <c r="G103" s="41"/>
      <c r="H103" s="41"/>
      <c r="I103" s="221"/>
      <c r="J103" s="41"/>
      <c r="K103" s="41"/>
      <c r="L103" s="45"/>
      <c r="M103" s="222"/>
      <c r="N103" s="223"/>
      <c r="O103" s="85"/>
      <c r="P103" s="85"/>
      <c r="Q103" s="85"/>
      <c r="R103" s="85"/>
      <c r="S103" s="85"/>
      <c r="T103" s="86"/>
      <c r="U103" s="39"/>
      <c r="V103" s="39"/>
      <c r="W103" s="39"/>
      <c r="X103" s="39"/>
      <c r="Y103" s="39"/>
      <c r="Z103" s="39"/>
      <c r="AA103" s="39"/>
      <c r="AB103" s="39"/>
      <c r="AC103" s="39"/>
      <c r="AD103" s="39"/>
      <c r="AE103" s="39"/>
      <c r="AT103" s="18" t="s">
        <v>147</v>
      </c>
      <c r="AU103" s="18" t="s">
        <v>83</v>
      </c>
    </row>
    <row r="104" s="2" customFormat="1">
      <c r="A104" s="39"/>
      <c r="B104" s="40"/>
      <c r="C104" s="41"/>
      <c r="D104" s="219" t="s">
        <v>149</v>
      </c>
      <c r="E104" s="41"/>
      <c r="F104" s="224" t="s">
        <v>329</v>
      </c>
      <c r="G104" s="41"/>
      <c r="H104" s="41"/>
      <c r="I104" s="221"/>
      <c r="J104" s="41"/>
      <c r="K104" s="41"/>
      <c r="L104" s="45"/>
      <c r="M104" s="222"/>
      <c r="N104" s="223"/>
      <c r="O104" s="85"/>
      <c r="P104" s="85"/>
      <c r="Q104" s="85"/>
      <c r="R104" s="85"/>
      <c r="S104" s="85"/>
      <c r="T104" s="86"/>
      <c r="U104" s="39"/>
      <c r="V104" s="39"/>
      <c r="W104" s="39"/>
      <c r="X104" s="39"/>
      <c r="Y104" s="39"/>
      <c r="Z104" s="39"/>
      <c r="AA104" s="39"/>
      <c r="AB104" s="39"/>
      <c r="AC104" s="39"/>
      <c r="AD104" s="39"/>
      <c r="AE104" s="39"/>
      <c r="AT104" s="18" t="s">
        <v>149</v>
      </c>
      <c r="AU104" s="18" t="s">
        <v>83</v>
      </c>
    </row>
    <row r="105" s="2" customFormat="1" ht="16.5" customHeight="1">
      <c r="A105" s="39"/>
      <c r="B105" s="40"/>
      <c r="C105" s="206" t="s">
        <v>157</v>
      </c>
      <c r="D105" s="206" t="s">
        <v>141</v>
      </c>
      <c r="E105" s="207" t="s">
        <v>335</v>
      </c>
      <c r="F105" s="208" t="s">
        <v>336</v>
      </c>
      <c r="G105" s="209" t="s">
        <v>144</v>
      </c>
      <c r="H105" s="210">
        <v>1</v>
      </c>
      <c r="I105" s="211"/>
      <c r="J105" s="212">
        <f>ROUND(I105*H105,2)</f>
        <v>0</v>
      </c>
      <c r="K105" s="208" t="s">
        <v>19</v>
      </c>
      <c r="L105" s="45"/>
      <c r="M105" s="213" t="s">
        <v>19</v>
      </c>
      <c r="N105" s="214" t="s">
        <v>47</v>
      </c>
      <c r="O105" s="85"/>
      <c r="P105" s="215">
        <f>O105*H105</f>
        <v>0</v>
      </c>
      <c r="Q105" s="215">
        <v>0</v>
      </c>
      <c r="R105" s="215">
        <f>Q105*H105</f>
        <v>0</v>
      </c>
      <c r="S105" s="215">
        <v>0</v>
      </c>
      <c r="T105" s="216">
        <f>S105*H105</f>
        <v>0</v>
      </c>
      <c r="U105" s="39"/>
      <c r="V105" s="39"/>
      <c r="W105" s="39"/>
      <c r="X105" s="39"/>
      <c r="Y105" s="39"/>
      <c r="Z105" s="39"/>
      <c r="AA105" s="39"/>
      <c r="AB105" s="39"/>
      <c r="AC105" s="39"/>
      <c r="AD105" s="39"/>
      <c r="AE105" s="39"/>
      <c r="AR105" s="217" t="s">
        <v>145</v>
      </c>
      <c r="AT105" s="217" t="s">
        <v>141</v>
      </c>
      <c r="AU105" s="217" t="s">
        <v>83</v>
      </c>
      <c r="AY105" s="18" t="s">
        <v>140</v>
      </c>
      <c r="BE105" s="218">
        <f>IF(N105="základní",J105,0)</f>
        <v>0</v>
      </c>
      <c r="BF105" s="218">
        <f>IF(N105="snížená",J105,0)</f>
        <v>0</v>
      </c>
      <c r="BG105" s="218">
        <f>IF(N105="zákl. přenesená",J105,0)</f>
        <v>0</v>
      </c>
      <c r="BH105" s="218">
        <f>IF(N105="sníž. přenesená",J105,0)</f>
        <v>0</v>
      </c>
      <c r="BI105" s="218">
        <f>IF(N105="nulová",J105,0)</f>
        <v>0</v>
      </c>
      <c r="BJ105" s="18" t="s">
        <v>83</v>
      </c>
      <c r="BK105" s="218">
        <f>ROUND(I105*H105,2)</f>
        <v>0</v>
      </c>
      <c r="BL105" s="18" t="s">
        <v>145</v>
      </c>
      <c r="BM105" s="217" t="s">
        <v>337</v>
      </c>
    </row>
    <row r="106" s="2" customFormat="1">
      <c r="A106" s="39"/>
      <c r="B106" s="40"/>
      <c r="C106" s="41"/>
      <c r="D106" s="219" t="s">
        <v>147</v>
      </c>
      <c r="E106" s="41"/>
      <c r="F106" s="220" t="s">
        <v>336</v>
      </c>
      <c r="G106" s="41"/>
      <c r="H106" s="41"/>
      <c r="I106" s="221"/>
      <c r="J106" s="41"/>
      <c r="K106" s="41"/>
      <c r="L106" s="45"/>
      <c r="M106" s="222"/>
      <c r="N106" s="223"/>
      <c r="O106" s="85"/>
      <c r="P106" s="85"/>
      <c r="Q106" s="85"/>
      <c r="R106" s="85"/>
      <c r="S106" s="85"/>
      <c r="T106" s="86"/>
      <c r="U106" s="39"/>
      <c r="V106" s="39"/>
      <c r="W106" s="39"/>
      <c r="X106" s="39"/>
      <c r="Y106" s="39"/>
      <c r="Z106" s="39"/>
      <c r="AA106" s="39"/>
      <c r="AB106" s="39"/>
      <c r="AC106" s="39"/>
      <c r="AD106" s="39"/>
      <c r="AE106" s="39"/>
      <c r="AT106" s="18" t="s">
        <v>147</v>
      </c>
      <c r="AU106" s="18" t="s">
        <v>83</v>
      </c>
    </row>
    <row r="107" s="2" customFormat="1">
      <c r="A107" s="39"/>
      <c r="B107" s="40"/>
      <c r="C107" s="41"/>
      <c r="D107" s="219" t="s">
        <v>149</v>
      </c>
      <c r="E107" s="41"/>
      <c r="F107" s="224" t="s">
        <v>329</v>
      </c>
      <c r="G107" s="41"/>
      <c r="H107" s="41"/>
      <c r="I107" s="221"/>
      <c r="J107" s="41"/>
      <c r="K107" s="41"/>
      <c r="L107" s="45"/>
      <c r="M107" s="222"/>
      <c r="N107" s="223"/>
      <c r="O107" s="85"/>
      <c r="P107" s="85"/>
      <c r="Q107" s="85"/>
      <c r="R107" s="85"/>
      <c r="S107" s="85"/>
      <c r="T107" s="86"/>
      <c r="U107" s="39"/>
      <c r="V107" s="39"/>
      <c r="W107" s="39"/>
      <c r="X107" s="39"/>
      <c r="Y107" s="39"/>
      <c r="Z107" s="39"/>
      <c r="AA107" s="39"/>
      <c r="AB107" s="39"/>
      <c r="AC107" s="39"/>
      <c r="AD107" s="39"/>
      <c r="AE107" s="39"/>
      <c r="AT107" s="18" t="s">
        <v>149</v>
      </c>
      <c r="AU107" s="18" t="s">
        <v>83</v>
      </c>
    </row>
    <row r="108" s="2" customFormat="1" ht="16.5" customHeight="1">
      <c r="A108" s="39"/>
      <c r="B108" s="40"/>
      <c r="C108" s="206" t="s">
        <v>162</v>
      </c>
      <c r="D108" s="206" t="s">
        <v>141</v>
      </c>
      <c r="E108" s="207" t="s">
        <v>338</v>
      </c>
      <c r="F108" s="208" t="s">
        <v>339</v>
      </c>
      <c r="G108" s="209" t="s">
        <v>209</v>
      </c>
      <c r="H108" s="210">
        <v>20</v>
      </c>
      <c r="I108" s="211"/>
      <c r="J108" s="212">
        <f>ROUND(I108*H108,2)</f>
        <v>0</v>
      </c>
      <c r="K108" s="208" t="s">
        <v>19</v>
      </c>
      <c r="L108" s="45"/>
      <c r="M108" s="213" t="s">
        <v>19</v>
      </c>
      <c r="N108" s="214" t="s">
        <v>47</v>
      </c>
      <c r="O108" s="85"/>
      <c r="P108" s="215">
        <f>O108*H108</f>
        <v>0</v>
      </c>
      <c r="Q108" s="215">
        <v>0</v>
      </c>
      <c r="R108" s="215">
        <f>Q108*H108</f>
        <v>0</v>
      </c>
      <c r="S108" s="215">
        <v>0</v>
      </c>
      <c r="T108" s="216">
        <f>S108*H108</f>
        <v>0</v>
      </c>
      <c r="U108" s="39"/>
      <c r="V108" s="39"/>
      <c r="W108" s="39"/>
      <c r="X108" s="39"/>
      <c r="Y108" s="39"/>
      <c r="Z108" s="39"/>
      <c r="AA108" s="39"/>
      <c r="AB108" s="39"/>
      <c r="AC108" s="39"/>
      <c r="AD108" s="39"/>
      <c r="AE108" s="39"/>
      <c r="AR108" s="217" t="s">
        <v>145</v>
      </c>
      <c r="AT108" s="217" t="s">
        <v>141</v>
      </c>
      <c r="AU108" s="217" t="s">
        <v>83</v>
      </c>
      <c r="AY108" s="18" t="s">
        <v>140</v>
      </c>
      <c r="BE108" s="218">
        <f>IF(N108="základní",J108,0)</f>
        <v>0</v>
      </c>
      <c r="BF108" s="218">
        <f>IF(N108="snížená",J108,0)</f>
        <v>0</v>
      </c>
      <c r="BG108" s="218">
        <f>IF(N108="zákl. přenesená",J108,0)</f>
        <v>0</v>
      </c>
      <c r="BH108" s="218">
        <f>IF(N108="sníž. přenesená",J108,0)</f>
        <v>0</v>
      </c>
      <c r="BI108" s="218">
        <f>IF(N108="nulová",J108,0)</f>
        <v>0</v>
      </c>
      <c r="BJ108" s="18" t="s">
        <v>83</v>
      </c>
      <c r="BK108" s="218">
        <f>ROUND(I108*H108,2)</f>
        <v>0</v>
      </c>
      <c r="BL108" s="18" t="s">
        <v>145</v>
      </c>
      <c r="BM108" s="217" t="s">
        <v>340</v>
      </c>
    </row>
    <row r="109" s="2" customFormat="1">
      <c r="A109" s="39"/>
      <c r="B109" s="40"/>
      <c r="C109" s="41"/>
      <c r="D109" s="219" t="s">
        <v>147</v>
      </c>
      <c r="E109" s="41"/>
      <c r="F109" s="220" t="s">
        <v>339</v>
      </c>
      <c r="G109" s="41"/>
      <c r="H109" s="41"/>
      <c r="I109" s="221"/>
      <c r="J109" s="41"/>
      <c r="K109" s="41"/>
      <c r="L109" s="45"/>
      <c r="M109" s="222"/>
      <c r="N109" s="223"/>
      <c r="O109" s="85"/>
      <c r="P109" s="85"/>
      <c r="Q109" s="85"/>
      <c r="R109" s="85"/>
      <c r="S109" s="85"/>
      <c r="T109" s="86"/>
      <c r="U109" s="39"/>
      <c r="V109" s="39"/>
      <c r="W109" s="39"/>
      <c r="X109" s="39"/>
      <c r="Y109" s="39"/>
      <c r="Z109" s="39"/>
      <c r="AA109" s="39"/>
      <c r="AB109" s="39"/>
      <c r="AC109" s="39"/>
      <c r="AD109" s="39"/>
      <c r="AE109" s="39"/>
      <c r="AT109" s="18" t="s">
        <v>147</v>
      </c>
      <c r="AU109" s="18" t="s">
        <v>83</v>
      </c>
    </row>
    <row r="110" s="2" customFormat="1">
      <c r="A110" s="39"/>
      <c r="B110" s="40"/>
      <c r="C110" s="41"/>
      <c r="D110" s="219" t="s">
        <v>149</v>
      </c>
      <c r="E110" s="41"/>
      <c r="F110" s="224" t="s">
        <v>329</v>
      </c>
      <c r="G110" s="41"/>
      <c r="H110" s="41"/>
      <c r="I110" s="221"/>
      <c r="J110" s="41"/>
      <c r="K110" s="41"/>
      <c r="L110" s="45"/>
      <c r="M110" s="222"/>
      <c r="N110" s="223"/>
      <c r="O110" s="85"/>
      <c r="P110" s="85"/>
      <c r="Q110" s="85"/>
      <c r="R110" s="85"/>
      <c r="S110" s="85"/>
      <c r="T110" s="86"/>
      <c r="U110" s="39"/>
      <c r="V110" s="39"/>
      <c r="W110" s="39"/>
      <c r="X110" s="39"/>
      <c r="Y110" s="39"/>
      <c r="Z110" s="39"/>
      <c r="AA110" s="39"/>
      <c r="AB110" s="39"/>
      <c r="AC110" s="39"/>
      <c r="AD110" s="39"/>
      <c r="AE110" s="39"/>
      <c r="AT110" s="18" t="s">
        <v>149</v>
      </c>
      <c r="AU110" s="18" t="s">
        <v>83</v>
      </c>
    </row>
    <row r="111" s="2" customFormat="1" ht="16.5" customHeight="1">
      <c r="A111" s="39"/>
      <c r="B111" s="40"/>
      <c r="C111" s="206" t="s">
        <v>166</v>
      </c>
      <c r="D111" s="206" t="s">
        <v>141</v>
      </c>
      <c r="E111" s="207" t="s">
        <v>341</v>
      </c>
      <c r="F111" s="208" t="s">
        <v>342</v>
      </c>
      <c r="G111" s="209" t="s">
        <v>201</v>
      </c>
      <c r="H111" s="210">
        <v>2.5</v>
      </c>
      <c r="I111" s="211"/>
      <c r="J111" s="212">
        <f>ROUND(I111*H111,2)</f>
        <v>0</v>
      </c>
      <c r="K111" s="208" t="s">
        <v>19</v>
      </c>
      <c r="L111" s="45"/>
      <c r="M111" s="213" t="s">
        <v>19</v>
      </c>
      <c r="N111" s="214" t="s">
        <v>47</v>
      </c>
      <c r="O111" s="85"/>
      <c r="P111" s="215">
        <f>O111*H111</f>
        <v>0</v>
      </c>
      <c r="Q111" s="215">
        <v>0</v>
      </c>
      <c r="R111" s="215">
        <f>Q111*H111</f>
        <v>0</v>
      </c>
      <c r="S111" s="215">
        <v>0</v>
      </c>
      <c r="T111" s="216">
        <f>S111*H111</f>
        <v>0</v>
      </c>
      <c r="U111" s="39"/>
      <c r="V111" s="39"/>
      <c r="W111" s="39"/>
      <c r="X111" s="39"/>
      <c r="Y111" s="39"/>
      <c r="Z111" s="39"/>
      <c r="AA111" s="39"/>
      <c r="AB111" s="39"/>
      <c r="AC111" s="39"/>
      <c r="AD111" s="39"/>
      <c r="AE111" s="39"/>
      <c r="AR111" s="217" t="s">
        <v>145</v>
      </c>
      <c r="AT111" s="217" t="s">
        <v>141</v>
      </c>
      <c r="AU111" s="217" t="s">
        <v>83</v>
      </c>
      <c r="AY111" s="18" t="s">
        <v>140</v>
      </c>
      <c r="BE111" s="218">
        <f>IF(N111="základní",J111,0)</f>
        <v>0</v>
      </c>
      <c r="BF111" s="218">
        <f>IF(N111="snížená",J111,0)</f>
        <v>0</v>
      </c>
      <c r="BG111" s="218">
        <f>IF(N111="zákl. přenesená",J111,0)</f>
        <v>0</v>
      </c>
      <c r="BH111" s="218">
        <f>IF(N111="sníž. přenesená",J111,0)</f>
        <v>0</v>
      </c>
      <c r="BI111" s="218">
        <f>IF(N111="nulová",J111,0)</f>
        <v>0</v>
      </c>
      <c r="BJ111" s="18" t="s">
        <v>83</v>
      </c>
      <c r="BK111" s="218">
        <f>ROUND(I111*H111,2)</f>
        <v>0</v>
      </c>
      <c r="BL111" s="18" t="s">
        <v>145</v>
      </c>
      <c r="BM111" s="217" t="s">
        <v>343</v>
      </c>
    </row>
    <row r="112" s="2" customFormat="1">
      <c r="A112" s="39"/>
      <c r="B112" s="40"/>
      <c r="C112" s="41"/>
      <c r="D112" s="219" t="s">
        <v>147</v>
      </c>
      <c r="E112" s="41"/>
      <c r="F112" s="220" t="s">
        <v>344</v>
      </c>
      <c r="G112" s="41"/>
      <c r="H112" s="41"/>
      <c r="I112" s="221"/>
      <c r="J112" s="41"/>
      <c r="K112" s="41"/>
      <c r="L112" s="45"/>
      <c r="M112" s="222"/>
      <c r="N112" s="223"/>
      <c r="O112" s="85"/>
      <c r="P112" s="85"/>
      <c r="Q112" s="85"/>
      <c r="R112" s="85"/>
      <c r="S112" s="85"/>
      <c r="T112" s="86"/>
      <c r="U112" s="39"/>
      <c r="V112" s="39"/>
      <c r="W112" s="39"/>
      <c r="X112" s="39"/>
      <c r="Y112" s="39"/>
      <c r="Z112" s="39"/>
      <c r="AA112" s="39"/>
      <c r="AB112" s="39"/>
      <c r="AC112" s="39"/>
      <c r="AD112" s="39"/>
      <c r="AE112" s="39"/>
      <c r="AT112" s="18" t="s">
        <v>147</v>
      </c>
      <c r="AU112" s="18" t="s">
        <v>83</v>
      </c>
    </row>
    <row r="113" s="2" customFormat="1">
      <c r="A113" s="39"/>
      <c r="B113" s="40"/>
      <c r="C113" s="41"/>
      <c r="D113" s="219" t="s">
        <v>149</v>
      </c>
      <c r="E113" s="41"/>
      <c r="F113" s="224" t="s">
        <v>329</v>
      </c>
      <c r="G113" s="41"/>
      <c r="H113" s="41"/>
      <c r="I113" s="221"/>
      <c r="J113" s="41"/>
      <c r="K113" s="41"/>
      <c r="L113" s="45"/>
      <c r="M113" s="222"/>
      <c r="N113" s="223"/>
      <c r="O113" s="85"/>
      <c r="P113" s="85"/>
      <c r="Q113" s="85"/>
      <c r="R113" s="85"/>
      <c r="S113" s="85"/>
      <c r="T113" s="86"/>
      <c r="U113" s="39"/>
      <c r="V113" s="39"/>
      <c r="W113" s="39"/>
      <c r="X113" s="39"/>
      <c r="Y113" s="39"/>
      <c r="Z113" s="39"/>
      <c r="AA113" s="39"/>
      <c r="AB113" s="39"/>
      <c r="AC113" s="39"/>
      <c r="AD113" s="39"/>
      <c r="AE113" s="39"/>
      <c r="AT113" s="18" t="s">
        <v>149</v>
      </c>
      <c r="AU113" s="18" t="s">
        <v>83</v>
      </c>
    </row>
    <row r="114" s="2" customFormat="1" ht="16.5" customHeight="1">
      <c r="A114" s="39"/>
      <c r="B114" s="40"/>
      <c r="C114" s="206" t="s">
        <v>170</v>
      </c>
      <c r="D114" s="206" t="s">
        <v>141</v>
      </c>
      <c r="E114" s="207" t="s">
        <v>345</v>
      </c>
      <c r="F114" s="208" t="s">
        <v>346</v>
      </c>
      <c r="G114" s="209" t="s">
        <v>144</v>
      </c>
      <c r="H114" s="210">
        <v>1</v>
      </c>
      <c r="I114" s="211"/>
      <c r="J114" s="212">
        <f>ROUND(I114*H114,2)</f>
        <v>0</v>
      </c>
      <c r="K114" s="208" t="s">
        <v>19</v>
      </c>
      <c r="L114" s="45"/>
      <c r="M114" s="213" t="s">
        <v>19</v>
      </c>
      <c r="N114" s="214" t="s">
        <v>47</v>
      </c>
      <c r="O114" s="85"/>
      <c r="P114" s="215">
        <f>O114*H114</f>
        <v>0</v>
      </c>
      <c r="Q114" s="215">
        <v>0</v>
      </c>
      <c r="R114" s="215">
        <f>Q114*H114</f>
        <v>0</v>
      </c>
      <c r="S114" s="215">
        <v>0</v>
      </c>
      <c r="T114" s="216">
        <f>S114*H114</f>
        <v>0</v>
      </c>
      <c r="U114" s="39"/>
      <c r="V114" s="39"/>
      <c r="W114" s="39"/>
      <c r="X114" s="39"/>
      <c r="Y114" s="39"/>
      <c r="Z114" s="39"/>
      <c r="AA114" s="39"/>
      <c r="AB114" s="39"/>
      <c r="AC114" s="39"/>
      <c r="AD114" s="39"/>
      <c r="AE114" s="39"/>
      <c r="AR114" s="217" t="s">
        <v>145</v>
      </c>
      <c r="AT114" s="217" t="s">
        <v>141</v>
      </c>
      <c r="AU114" s="217" t="s">
        <v>83</v>
      </c>
      <c r="AY114" s="18" t="s">
        <v>140</v>
      </c>
      <c r="BE114" s="218">
        <f>IF(N114="základní",J114,0)</f>
        <v>0</v>
      </c>
      <c r="BF114" s="218">
        <f>IF(N114="snížená",J114,0)</f>
        <v>0</v>
      </c>
      <c r="BG114" s="218">
        <f>IF(N114="zákl. přenesená",J114,0)</f>
        <v>0</v>
      </c>
      <c r="BH114" s="218">
        <f>IF(N114="sníž. přenesená",J114,0)</f>
        <v>0</v>
      </c>
      <c r="BI114" s="218">
        <f>IF(N114="nulová",J114,0)</f>
        <v>0</v>
      </c>
      <c r="BJ114" s="18" t="s">
        <v>83</v>
      </c>
      <c r="BK114" s="218">
        <f>ROUND(I114*H114,2)</f>
        <v>0</v>
      </c>
      <c r="BL114" s="18" t="s">
        <v>145</v>
      </c>
      <c r="BM114" s="217" t="s">
        <v>347</v>
      </c>
    </row>
    <row r="115" s="2" customFormat="1">
      <c r="A115" s="39"/>
      <c r="B115" s="40"/>
      <c r="C115" s="41"/>
      <c r="D115" s="219" t="s">
        <v>147</v>
      </c>
      <c r="E115" s="41"/>
      <c r="F115" s="220" t="s">
        <v>346</v>
      </c>
      <c r="G115" s="41"/>
      <c r="H115" s="41"/>
      <c r="I115" s="221"/>
      <c r="J115" s="41"/>
      <c r="K115" s="41"/>
      <c r="L115" s="45"/>
      <c r="M115" s="222"/>
      <c r="N115" s="223"/>
      <c r="O115" s="85"/>
      <c r="P115" s="85"/>
      <c r="Q115" s="85"/>
      <c r="R115" s="85"/>
      <c r="S115" s="85"/>
      <c r="T115" s="86"/>
      <c r="U115" s="39"/>
      <c r="V115" s="39"/>
      <c r="W115" s="39"/>
      <c r="X115" s="39"/>
      <c r="Y115" s="39"/>
      <c r="Z115" s="39"/>
      <c r="AA115" s="39"/>
      <c r="AB115" s="39"/>
      <c r="AC115" s="39"/>
      <c r="AD115" s="39"/>
      <c r="AE115" s="39"/>
      <c r="AT115" s="18" t="s">
        <v>147</v>
      </c>
      <c r="AU115" s="18" t="s">
        <v>83</v>
      </c>
    </row>
    <row r="116" s="2" customFormat="1">
      <c r="A116" s="39"/>
      <c r="B116" s="40"/>
      <c r="C116" s="41"/>
      <c r="D116" s="219" t="s">
        <v>149</v>
      </c>
      <c r="E116" s="41"/>
      <c r="F116" s="224" t="s">
        <v>329</v>
      </c>
      <c r="G116" s="41"/>
      <c r="H116" s="41"/>
      <c r="I116" s="221"/>
      <c r="J116" s="41"/>
      <c r="K116" s="41"/>
      <c r="L116" s="45"/>
      <c r="M116" s="222"/>
      <c r="N116" s="223"/>
      <c r="O116" s="85"/>
      <c r="P116" s="85"/>
      <c r="Q116" s="85"/>
      <c r="R116" s="85"/>
      <c r="S116" s="85"/>
      <c r="T116" s="86"/>
      <c r="U116" s="39"/>
      <c r="V116" s="39"/>
      <c r="W116" s="39"/>
      <c r="X116" s="39"/>
      <c r="Y116" s="39"/>
      <c r="Z116" s="39"/>
      <c r="AA116" s="39"/>
      <c r="AB116" s="39"/>
      <c r="AC116" s="39"/>
      <c r="AD116" s="39"/>
      <c r="AE116" s="39"/>
      <c r="AT116" s="18" t="s">
        <v>149</v>
      </c>
      <c r="AU116" s="18" t="s">
        <v>83</v>
      </c>
    </row>
    <row r="117" s="2" customFormat="1" ht="16.5" customHeight="1">
      <c r="A117" s="39"/>
      <c r="B117" s="40"/>
      <c r="C117" s="206" t="s">
        <v>174</v>
      </c>
      <c r="D117" s="206" t="s">
        <v>141</v>
      </c>
      <c r="E117" s="207" t="s">
        <v>348</v>
      </c>
      <c r="F117" s="208" t="s">
        <v>221</v>
      </c>
      <c r="G117" s="209" t="s">
        <v>144</v>
      </c>
      <c r="H117" s="210">
        <v>1</v>
      </c>
      <c r="I117" s="211"/>
      <c r="J117" s="212">
        <f>ROUND(I117*H117,2)</f>
        <v>0</v>
      </c>
      <c r="K117" s="208" t="s">
        <v>19</v>
      </c>
      <c r="L117" s="45"/>
      <c r="M117" s="213" t="s">
        <v>19</v>
      </c>
      <c r="N117" s="214" t="s">
        <v>47</v>
      </c>
      <c r="O117" s="85"/>
      <c r="P117" s="215">
        <f>O117*H117</f>
        <v>0</v>
      </c>
      <c r="Q117" s="215">
        <v>0</v>
      </c>
      <c r="R117" s="215">
        <f>Q117*H117</f>
        <v>0</v>
      </c>
      <c r="S117" s="215">
        <v>0</v>
      </c>
      <c r="T117" s="216">
        <f>S117*H117</f>
        <v>0</v>
      </c>
      <c r="U117" s="39"/>
      <c r="V117" s="39"/>
      <c r="W117" s="39"/>
      <c r="X117" s="39"/>
      <c r="Y117" s="39"/>
      <c r="Z117" s="39"/>
      <c r="AA117" s="39"/>
      <c r="AB117" s="39"/>
      <c r="AC117" s="39"/>
      <c r="AD117" s="39"/>
      <c r="AE117" s="39"/>
      <c r="AR117" s="217" t="s">
        <v>145</v>
      </c>
      <c r="AT117" s="217" t="s">
        <v>141</v>
      </c>
      <c r="AU117" s="217" t="s">
        <v>83</v>
      </c>
      <c r="AY117" s="18" t="s">
        <v>140</v>
      </c>
      <c r="BE117" s="218">
        <f>IF(N117="základní",J117,0)</f>
        <v>0</v>
      </c>
      <c r="BF117" s="218">
        <f>IF(N117="snížená",J117,0)</f>
        <v>0</v>
      </c>
      <c r="BG117" s="218">
        <f>IF(N117="zákl. přenesená",J117,0)</f>
        <v>0</v>
      </c>
      <c r="BH117" s="218">
        <f>IF(N117="sníž. přenesená",J117,0)</f>
        <v>0</v>
      </c>
      <c r="BI117" s="218">
        <f>IF(N117="nulová",J117,0)</f>
        <v>0</v>
      </c>
      <c r="BJ117" s="18" t="s">
        <v>83</v>
      </c>
      <c r="BK117" s="218">
        <f>ROUND(I117*H117,2)</f>
        <v>0</v>
      </c>
      <c r="BL117" s="18" t="s">
        <v>145</v>
      </c>
      <c r="BM117" s="217" t="s">
        <v>349</v>
      </c>
    </row>
    <row r="118" s="2" customFormat="1">
      <c r="A118" s="39"/>
      <c r="B118" s="40"/>
      <c r="C118" s="41"/>
      <c r="D118" s="219" t="s">
        <v>147</v>
      </c>
      <c r="E118" s="41"/>
      <c r="F118" s="220" t="s">
        <v>221</v>
      </c>
      <c r="G118" s="41"/>
      <c r="H118" s="41"/>
      <c r="I118" s="221"/>
      <c r="J118" s="41"/>
      <c r="K118" s="41"/>
      <c r="L118" s="45"/>
      <c r="M118" s="222"/>
      <c r="N118" s="223"/>
      <c r="O118" s="85"/>
      <c r="P118" s="85"/>
      <c r="Q118" s="85"/>
      <c r="R118" s="85"/>
      <c r="S118" s="85"/>
      <c r="T118" s="86"/>
      <c r="U118" s="39"/>
      <c r="V118" s="39"/>
      <c r="W118" s="39"/>
      <c r="X118" s="39"/>
      <c r="Y118" s="39"/>
      <c r="Z118" s="39"/>
      <c r="AA118" s="39"/>
      <c r="AB118" s="39"/>
      <c r="AC118" s="39"/>
      <c r="AD118" s="39"/>
      <c r="AE118" s="39"/>
      <c r="AT118" s="18" t="s">
        <v>147</v>
      </c>
      <c r="AU118" s="18" t="s">
        <v>83</v>
      </c>
    </row>
    <row r="119" s="2" customFormat="1">
      <c r="A119" s="39"/>
      <c r="B119" s="40"/>
      <c r="C119" s="41"/>
      <c r="D119" s="219" t="s">
        <v>149</v>
      </c>
      <c r="E119" s="41"/>
      <c r="F119" s="224" t="s">
        <v>329</v>
      </c>
      <c r="G119" s="41"/>
      <c r="H119" s="41"/>
      <c r="I119" s="221"/>
      <c r="J119" s="41"/>
      <c r="K119" s="41"/>
      <c r="L119" s="45"/>
      <c r="M119" s="222"/>
      <c r="N119" s="223"/>
      <c r="O119" s="85"/>
      <c r="P119" s="85"/>
      <c r="Q119" s="85"/>
      <c r="R119" s="85"/>
      <c r="S119" s="85"/>
      <c r="T119" s="86"/>
      <c r="U119" s="39"/>
      <c r="V119" s="39"/>
      <c r="W119" s="39"/>
      <c r="X119" s="39"/>
      <c r="Y119" s="39"/>
      <c r="Z119" s="39"/>
      <c r="AA119" s="39"/>
      <c r="AB119" s="39"/>
      <c r="AC119" s="39"/>
      <c r="AD119" s="39"/>
      <c r="AE119" s="39"/>
      <c r="AT119" s="18" t="s">
        <v>149</v>
      </c>
      <c r="AU119" s="18" t="s">
        <v>83</v>
      </c>
    </row>
    <row r="120" s="11" customFormat="1" ht="25.92" customHeight="1">
      <c r="A120" s="11"/>
      <c r="B120" s="192"/>
      <c r="C120" s="193"/>
      <c r="D120" s="194" t="s">
        <v>75</v>
      </c>
      <c r="E120" s="195" t="s">
        <v>350</v>
      </c>
      <c r="F120" s="195" t="s">
        <v>351</v>
      </c>
      <c r="G120" s="193"/>
      <c r="H120" s="193"/>
      <c r="I120" s="196"/>
      <c r="J120" s="197">
        <f>BK120</f>
        <v>0</v>
      </c>
      <c r="K120" s="193"/>
      <c r="L120" s="198"/>
      <c r="M120" s="199"/>
      <c r="N120" s="200"/>
      <c r="O120" s="200"/>
      <c r="P120" s="201">
        <f>SUM(P121:P144)</f>
        <v>0</v>
      </c>
      <c r="Q120" s="200"/>
      <c r="R120" s="201">
        <f>SUM(R121:R144)</f>
        <v>0</v>
      </c>
      <c r="S120" s="200"/>
      <c r="T120" s="202">
        <f>SUM(T121:T144)</f>
        <v>0</v>
      </c>
      <c r="U120" s="11"/>
      <c r="V120" s="11"/>
      <c r="W120" s="11"/>
      <c r="X120" s="11"/>
      <c r="Y120" s="11"/>
      <c r="Z120" s="11"/>
      <c r="AA120" s="11"/>
      <c r="AB120" s="11"/>
      <c r="AC120" s="11"/>
      <c r="AD120" s="11"/>
      <c r="AE120" s="11"/>
      <c r="AR120" s="203" t="s">
        <v>139</v>
      </c>
      <c r="AT120" s="204" t="s">
        <v>75</v>
      </c>
      <c r="AU120" s="204" t="s">
        <v>76</v>
      </c>
      <c r="AY120" s="203" t="s">
        <v>140</v>
      </c>
      <c r="BK120" s="205">
        <f>SUM(BK121:BK144)</f>
        <v>0</v>
      </c>
    </row>
    <row r="121" s="2" customFormat="1" ht="16.5" customHeight="1">
      <c r="A121" s="39"/>
      <c r="B121" s="40"/>
      <c r="C121" s="206" t="s">
        <v>178</v>
      </c>
      <c r="D121" s="206" t="s">
        <v>141</v>
      </c>
      <c r="E121" s="207" t="s">
        <v>352</v>
      </c>
      <c r="F121" s="208" t="s">
        <v>148</v>
      </c>
      <c r="G121" s="209" t="s">
        <v>144</v>
      </c>
      <c r="H121" s="210">
        <v>1</v>
      </c>
      <c r="I121" s="211"/>
      <c r="J121" s="212">
        <f>ROUND(I121*H121,2)</f>
        <v>0</v>
      </c>
      <c r="K121" s="208" t="s">
        <v>19</v>
      </c>
      <c r="L121" s="45"/>
      <c r="M121" s="213" t="s">
        <v>19</v>
      </c>
      <c r="N121" s="214" t="s">
        <v>47</v>
      </c>
      <c r="O121" s="85"/>
      <c r="P121" s="215">
        <f>O121*H121</f>
        <v>0</v>
      </c>
      <c r="Q121" s="215">
        <v>0</v>
      </c>
      <c r="R121" s="215">
        <f>Q121*H121</f>
        <v>0</v>
      </c>
      <c r="S121" s="215">
        <v>0</v>
      </c>
      <c r="T121" s="216">
        <f>S121*H121</f>
        <v>0</v>
      </c>
      <c r="U121" s="39"/>
      <c r="V121" s="39"/>
      <c r="W121" s="39"/>
      <c r="X121" s="39"/>
      <c r="Y121" s="39"/>
      <c r="Z121" s="39"/>
      <c r="AA121" s="39"/>
      <c r="AB121" s="39"/>
      <c r="AC121" s="39"/>
      <c r="AD121" s="39"/>
      <c r="AE121" s="39"/>
      <c r="AR121" s="217" t="s">
        <v>145</v>
      </c>
      <c r="AT121" s="217" t="s">
        <v>141</v>
      </c>
      <c r="AU121" s="217" t="s">
        <v>83</v>
      </c>
      <c r="AY121" s="18" t="s">
        <v>140</v>
      </c>
      <c r="BE121" s="218">
        <f>IF(N121="základní",J121,0)</f>
        <v>0</v>
      </c>
      <c r="BF121" s="218">
        <f>IF(N121="snížená",J121,0)</f>
        <v>0</v>
      </c>
      <c r="BG121" s="218">
        <f>IF(N121="zákl. přenesená",J121,0)</f>
        <v>0</v>
      </c>
      <c r="BH121" s="218">
        <f>IF(N121="sníž. přenesená",J121,0)</f>
        <v>0</v>
      </c>
      <c r="BI121" s="218">
        <f>IF(N121="nulová",J121,0)</f>
        <v>0</v>
      </c>
      <c r="BJ121" s="18" t="s">
        <v>83</v>
      </c>
      <c r="BK121" s="218">
        <f>ROUND(I121*H121,2)</f>
        <v>0</v>
      </c>
      <c r="BL121" s="18" t="s">
        <v>145</v>
      </c>
      <c r="BM121" s="217" t="s">
        <v>353</v>
      </c>
    </row>
    <row r="122" s="2" customFormat="1">
      <c r="A122" s="39"/>
      <c r="B122" s="40"/>
      <c r="C122" s="41"/>
      <c r="D122" s="219" t="s">
        <v>147</v>
      </c>
      <c r="E122" s="41"/>
      <c r="F122" s="220" t="s">
        <v>148</v>
      </c>
      <c r="G122" s="41"/>
      <c r="H122" s="41"/>
      <c r="I122" s="221"/>
      <c r="J122" s="41"/>
      <c r="K122" s="41"/>
      <c r="L122" s="45"/>
      <c r="M122" s="222"/>
      <c r="N122" s="223"/>
      <c r="O122" s="85"/>
      <c r="P122" s="85"/>
      <c r="Q122" s="85"/>
      <c r="R122" s="85"/>
      <c r="S122" s="85"/>
      <c r="T122" s="86"/>
      <c r="U122" s="39"/>
      <c r="V122" s="39"/>
      <c r="W122" s="39"/>
      <c r="X122" s="39"/>
      <c r="Y122" s="39"/>
      <c r="Z122" s="39"/>
      <c r="AA122" s="39"/>
      <c r="AB122" s="39"/>
      <c r="AC122" s="39"/>
      <c r="AD122" s="39"/>
      <c r="AE122" s="39"/>
      <c r="AT122" s="18" t="s">
        <v>147</v>
      </c>
      <c r="AU122" s="18" t="s">
        <v>83</v>
      </c>
    </row>
    <row r="123" s="2" customFormat="1">
      <c r="A123" s="39"/>
      <c r="B123" s="40"/>
      <c r="C123" s="41"/>
      <c r="D123" s="219" t="s">
        <v>149</v>
      </c>
      <c r="E123" s="41"/>
      <c r="F123" s="224" t="s">
        <v>329</v>
      </c>
      <c r="G123" s="41"/>
      <c r="H123" s="41"/>
      <c r="I123" s="221"/>
      <c r="J123" s="41"/>
      <c r="K123" s="41"/>
      <c r="L123" s="45"/>
      <c r="M123" s="222"/>
      <c r="N123" s="223"/>
      <c r="O123" s="85"/>
      <c r="P123" s="85"/>
      <c r="Q123" s="85"/>
      <c r="R123" s="85"/>
      <c r="S123" s="85"/>
      <c r="T123" s="86"/>
      <c r="U123" s="39"/>
      <c r="V123" s="39"/>
      <c r="W123" s="39"/>
      <c r="X123" s="39"/>
      <c r="Y123" s="39"/>
      <c r="Z123" s="39"/>
      <c r="AA123" s="39"/>
      <c r="AB123" s="39"/>
      <c r="AC123" s="39"/>
      <c r="AD123" s="39"/>
      <c r="AE123" s="39"/>
      <c r="AT123" s="18" t="s">
        <v>149</v>
      </c>
      <c r="AU123" s="18" t="s">
        <v>83</v>
      </c>
    </row>
    <row r="124" s="2" customFormat="1" ht="16.5" customHeight="1">
      <c r="A124" s="39"/>
      <c r="B124" s="40"/>
      <c r="C124" s="206" t="s">
        <v>182</v>
      </c>
      <c r="D124" s="206" t="s">
        <v>141</v>
      </c>
      <c r="E124" s="207" t="s">
        <v>354</v>
      </c>
      <c r="F124" s="208" t="s">
        <v>152</v>
      </c>
      <c r="G124" s="209" t="s">
        <v>144</v>
      </c>
      <c r="H124" s="210">
        <v>1</v>
      </c>
      <c r="I124" s="211"/>
      <c r="J124" s="212">
        <f>ROUND(I124*H124,2)</f>
        <v>0</v>
      </c>
      <c r="K124" s="208" t="s">
        <v>19</v>
      </c>
      <c r="L124" s="45"/>
      <c r="M124" s="213" t="s">
        <v>19</v>
      </c>
      <c r="N124" s="214" t="s">
        <v>47</v>
      </c>
      <c r="O124" s="85"/>
      <c r="P124" s="215">
        <f>O124*H124</f>
        <v>0</v>
      </c>
      <c r="Q124" s="215">
        <v>0</v>
      </c>
      <c r="R124" s="215">
        <f>Q124*H124</f>
        <v>0</v>
      </c>
      <c r="S124" s="215">
        <v>0</v>
      </c>
      <c r="T124" s="216">
        <f>S124*H124</f>
        <v>0</v>
      </c>
      <c r="U124" s="39"/>
      <c r="V124" s="39"/>
      <c r="W124" s="39"/>
      <c r="X124" s="39"/>
      <c r="Y124" s="39"/>
      <c r="Z124" s="39"/>
      <c r="AA124" s="39"/>
      <c r="AB124" s="39"/>
      <c r="AC124" s="39"/>
      <c r="AD124" s="39"/>
      <c r="AE124" s="39"/>
      <c r="AR124" s="217" t="s">
        <v>145</v>
      </c>
      <c r="AT124" s="217" t="s">
        <v>141</v>
      </c>
      <c r="AU124" s="217" t="s">
        <v>83</v>
      </c>
      <c r="AY124" s="18" t="s">
        <v>140</v>
      </c>
      <c r="BE124" s="218">
        <f>IF(N124="základní",J124,0)</f>
        <v>0</v>
      </c>
      <c r="BF124" s="218">
        <f>IF(N124="snížená",J124,0)</f>
        <v>0</v>
      </c>
      <c r="BG124" s="218">
        <f>IF(N124="zákl. přenesená",J124,0)</f>
        <v>0</v>
      </c>
      <c r="BH124" s="218">
        <f>IF(N124="sníž. přenesená",J124,0)</f>
        <v>0</v>
      </c>
      <c r="BI124" s="218">
        <f>IF(N124="nulová",J124,0)</f>
        <v>0</v>
      </c>
      <c r="BJ124" s="18" t="s">
        <v>83</v>
      </c>
      <c r="BK124" s="218">
        <f>ROUND(I124*H124,2)</f>
        <v>0</v>
      </c>
      <c r="BL124" s="18" t="s">
        <v>145</v>
      </c>
      <c r="BM124" s="217" t="s">
        <v>355</v>
      </c>
    </row>
    <row r="125" s="2" customFormat="1">
      <c r="A125" s="39"/>
      <c r="B125" s="40"/>
      <c r="C125" s="41"/>
      <c r="D125" s="219" t="s">
        <v>147</v>
      </c>
      <c r="E125" s="41"/>
      <c r="F125" s="220" t="s">
        <v>152</v>
      </c>
      <c r="G125" s="41"/>
      <c r="H125" s="41"/>
      <c r="I125" s="221"/>
      <c r="J125" s="41"/>
      <c r="K125" s="41"/>
      <c r="L125" s="45"/>
      <c r="M125" s="222"/>
      <c r="N125" s="223"/>
      <c r="O125" s="85"/>
      <c r="P125" s="85"/>
      <c r="Q125" s="85"/>
      <c r="R125" s="85"/>
      <c r="S125" s="85"/>
      <c r="T125" s="86"/>
      <c r="U125" s="39"/>
      <c r="V125" s="39"/>
      <c r="W125" s="39"/>
      <c r="X125" s="39"/>
      <c r="Y125" s="39"/>
      <c r="Z125" s="39"/>
      <c r="AA125" s="39"/>
      <c r="AB125" s="39"/>
      <c r="AC125" s="39"/>
      <c r="AD125" s="39"/>
      <c r="AE125" s="39"/>
      <c r="AT125" s="18" t="s">
        <v>147</v>
      </c>
      <c r="AU125" s="18" t="s">
        <v>83</v>
      </c>
    </row>
    <row r="126" s="2" customFormat="1">
      <c r="A126" s="39"/>
      <c r="B126" s="40"/>
      <c r="C126" s="41"/>
      <c r="D126" s="219" t="s">
        <v>149</v>
      </c>
      <c r="E126" s="41"/>
      <c r="F126" s="224" t="s">
        <v>329</v>
      </c>
      <c r="G126" s="41"/>
      <c r="H126" s="41"/>
      <c r="I126" s="221"/>
      <c r="J126" s="41"/>
      <c r="K126" s="41"/>
      <c r="L126" s="45"/>
      <c r="M126" s="222"/>
      <c r="N126" s="223"/>
      <c r="O126" s="85"/>
      <c r="P126" s="85"/>
      <c r="Q126" s="85"/>
      <c r="R126" s="85"/>
      <c r="S126" s="85"/>
      <c r="T126" s="86"/>
      <c r="U126" s="39"/>
      <c r="V126" s="39"/>
      <c r="W126" s="39"/>
      <c r="X126" s="39"/>
      <c r="Y126" s="39"/>
      <c r="Z126" s="39"/>
      <c r="AA126" s="39"/>
      <c r="AB126" s="39"/>
      <c r="AC126" s="39"/>
      <c r="AD126" s="39"/>
      <c r="AE126" s="39"/>
      <c r="AT126" s="18" t="s">
        <v>149</v>
      </c>
      <c r="AU126" s="18" t="s">
        <v>83</v>
      </c>
    </row>
    <row r="127" s="2" customFormat="1" ht="16.5" customHeight="1">
      <c r="A127" s="39"/>
      <c r="B127" s="40"/>
      <c r="C127" s="206" t="s">
        <v>186</v>
      </c>
      <c r="D127" s="206" t="s">
        <v>141</v>
      </c>
      <c r="E127" s="207" t="s">
        <v>356</v>
      </c>
      <c r="F127" s="208" t="s">
        <v>333</v>
      </c>
      <c r="G127" s="209" t="s">
        <v>144</v>
      </c>
      <c r="H127" s="210">
        <v>1</v>
      </c>
      <c r="I127" s="211"/>
      <c r="J127" s="212">
        <f>ROUND(I127*H127,2)</f>
        <v>0</v>
      </c>
      <c r="K127" s="208" t="s">
        <v>19</v>
      </c>
      <c r="L127" s="45"/>
      <c r="M127" s="213" t="s">
        <v>19</v>
      </c>
      <c r="N127" s="214" t="s">
        <v>47</v>
      </c>
      <c r="O127" s="85"/>
      <c r="P127" s="215">
        <f>O127*H127</f>
        <v>0</v>
      </c>
      <c r="Q127" s="215">
        <v>0</v>
      </c>
      <c r="R127" s="215">
        <f>Q127*H127</f>
        <v>0</v>
      </c>
      <c r="S127" s="215">
        <v>0</v>
      </c>
      <c r="T127" s="216">
        <f>S127*H127</f>
        <v>0</v>
      </c>
      <c r="U127" s="39"/>
      <c r="V127" s="39"/>
      <c r="W127" s="39"/>
      <c r="X127" s="39"/>
      <c r="Y127" s="39"/>
      <c r="Z127" s="39"/>
      <c r="AA127" s="39"/>
      <c r="AB127" s="39"/>
      <c r="AC127" s="39"/>
      <c r="AD127" s="39"/>
      <c r="AE127" s="39"/>
      <c r="AR127" s="217" t="s">
        <v>145</v>
      </c>
      <c r="AT127" s="217" t="s">
        <v>141</v>
      </c>
      <c r="AU127" s="217" t="s">
        <v>83</v>
      </c>
      <c r="AY127" s="18" t="s">
        <v>140</v>
      </c>
      <c r="BE127" s="218">
        <f>IF(N127="základní",J127,0)</f>
        <v>0</v>
      </c>
      <c r="BF127" s="218">
        <f>IF(N127="snížená",J127,0)</f>
        <v>0</v>
      </c>
      <c r="BG127" s="218">
        <f>IF(N127="zákl. přenesená",J127,0)</f>
        <v>0</v>
      </c>
      <c r="BH127" s="218">
        <f>IF(N127="sníž. přenesená",J127,0)</f>
        <v>0</v>
      </c>
      <c r="BI127" s="218">
        <f>IF(N127="nulová",J127,0)</f>
        <v>0</v>
      </c>
      <c r="BJ127" s="18" t="s">
        <v>83</v>
      </c>
      <c r="BK127" s="218">
        <f>ROUND(I127*H127,2)</f>
        <v>0</v>
      </c>
      <c r="BL127" s="18" t="s">
        <v>145</v>
      </c>
      <c r="BM127" s="217" t="s">
        <v>357</v>
      </c>
    </row>
    <row r="128" s="2" customFormat="1">
      <c r="A128" s="39"/>
      <c r="B128" s="40"/>
      <c r="C128" s="41"/>
      <c r="D128" s="219" t="s">
        <v>147</v>
      </c>
      <c r="E128" s="41"/>
      <c r="F128" s="220" t="s">
        <v>333</v>
      </c>
      <c r="G128" s="41"/>
      <c r="H128" s="41"/>
      <c r="I128" s="221"/>
      <c r="J128" s="41"/>
      <c r="K128" s="41"/>
      <c r="L128" s="45"/>
      <c r="M128" s="222"/>
      <c r="N128" s="223"/>
      <c r="O128" s="85"/>
      <c r="P128" s="85"/>
      <c r="Q128" s="85"/>
      <c r="R128" s="85"/>
      <c r="S128" s="85"/>
      <c r="T128" s="86"/>
      <c r="U128" s="39"/>
      <c r="V128" s="39"/>
      <c r="W128" s="39"/>
      <c r="X128" s="39"/>
      <c r="Y128" s="39"/>
      <c r="Z128" s="39"/>
      <c r="AA128" s="39"/>
      <c r="AB128" s="39"/>
      <c r="AC128" s="39"/>
      <c r="AD128" s="39"/>
      <c r="AE128" s="39"/>
      <c r="AT128" s="18" t="s">
        <v>147</v>
      </c>
      <c r="AU128" s="18" t="s">
        <v>83</v>
      </c>
    </row>
    <row r="129" s="2" customFormat="1">
      <c r="A129" s="39"/>
      <c r="B129" s="40"/>
      <c r="C129" s="41"/>
      <c r="D129" s="219" t="s">
        <v>149</v>
      </c>
      <c r="E129" s="41"/>
      <c r="F129" s="224" t="s">
        <v>329</v>
      </c>
      <c r="G129" s="41"/>
      <c r="H129" s="41"/>
      <c r="I129" s="221"/>
      <c r="J129" s="41"/>
      <c r="K129" s="41"/>
      <c r="L129" s="45"/>
      <c r="M129" s="222"/>
      <c r="N129" s="223"/>
      <c r="O129" s="85"/>
      <c r="P129" s="85"/>
      <c r="Q129" s="85"/>
      <c r="R129" s="85"/>
      <c r="S129" s="85"/>
      <c r="T129" s="86"/>
      <c r="U129" s="39"/>
      <c r="V129" s="39"/>
      <c r="W129" s="39"/>
      <c r="X129" s="39"/>
      <c r="Y129" s="39"/>
      <c r="Z129" s="39"/>
      <c r="AA129" s="39"/>
      <c r="AB129" s="39"/>
      <c r="AC129" s="39"/>
      <c r="AD129" s="39"/>
      <c r="AE129" s="39"/>
      <c r="AT129" s="18" t="s">
        <v>149</v>
      </c>
      <c r="AU129" s="18" t="s">
        <v>83</v>
      </c>
    </row>
    <row r="130" s="2" customFormat="1" ht="16.5" customHeight="1">
      <c r="A130" s="39"/>
      <c r="B130" s="40"/>
      <c r="C130" s="206" t="s">
        <v>190</v>
      </c>
      <c r="D130" s="206" t="s">
        <v>141</v>
      </c>
      <c r="E130" s="207" t="s">
        <v>358</v>
      </c>
      <c r="F130" s="208" t="s">
        <v>336</v>
      </c>
      <c r="G130" s="209" t="s">
        <v>144</v>
      </c>
      <c r="H130" s="210">
        <v>1</v>
      </c>
      <c r="I130" s="211"/>
      <c r="J130" s="212">
        <f>ROUND(I130*H130,2)</f>
        <v>0</v>
      </c>
      <c r="K130" s="208" t="s">
        <v>19</v>
      </c>
      <c r="L130" s="45"/>
      <c r="M130" s="213" t="s">
        <v>19</v>
      </c>
      <c r="N130" s="214" t="s">
        <v>47</v>
      </c>
      <c r="O130" s="85"/>
      <c r="P130" s="215">
        <f>O130*H130</f>
        <v>0</v>
      </c>
      <c r="Q130" s="215">
        <v>0</v>
      </c>
      <c r="R130" s="215">
        <f>Q130*H130</f>
        <v>0</v>
      </c>
      <c r="S130" s="215">
        <v>0</v>
      </c>
      <c r="T130" s="216">
        <f>S130*H130</f>
        <v>0</v>
      </c>
      <c r="U130" s="39"/>
      <c r="V130" s="39"/>
      <c r="W130" s="39"/>
      <c r="X130" s="39"/>
      <c r="Y130" s="39"/>
      <c r="Z130" s="39"/>
      <c r="AA130" s="39"/>
      <c r="AB130" s="39"/>
      <c r="AC130" s="39"/>
      <c r="AD130" s="39"/>
      <c r="AE130" s="39"/>
      <c r="AR130" s="217" t="s">
        <v>145</v>
      </c>
      <c r="AT130" s="217" t="s">
        <v>141</v>
      </c>
      <c r="AU130" s="217" t="s">
        <v>83</v>
      </c>
      <c r="AY130" s="18" t="s">
        <v>140</v>
      </c>
      <c r="BE130" s="218">
        <f>IF(N130="základní",J130,0)</f>
        <v>0</v>
      </c>
      <c r="BF130" s="218">
        <f>IF(N130="snížená",J130,0)</f>
        <v>0</v>
      </c>
      <c r="BG130" s="218">
        <f>IF(N130="zákl. přenesená",J130,0)</f>
        <v>0</v>
      </c>
      <c r="BH130" s="218">
        <f>IF(N130="sníž. přenesená",J130,0)</f>
        <v>0</v>
      </c>
      <c r="BI130" s="218">
        <f>IF(N130="nulová",J130,0)</f>
        <v>0</v>
      </c>
      <c r="BJ130" s="18" t="s">
        <v>83</v>
      </c>
      <c r="BK130" s="218">
        <f>ROUND(I130*H130,2)</f>
        <v>0</v>
      </c>
      <c r="BL130" s="18" t="s">
        <v>145</v>
      </c>
      <c r="BM130" s="217" t="s">
        <v>359</v>
      </c>
    </row>
    <row r="131" s="2" customFormat="1">
      <c r="A131" s="39"/>
      <c r="B131" s="40"/>
      <c r="C131" s="41"/>
      <c r="D131" s="219" t="s">
        <v>147</v>
      </c>
      <c r="E131" s="41"/>
      <c r="F131" s="220" t="s">
        <v>336</v>
      </c>
      <c r="G131" s="41"/>
      <c r="H131" s="41"/>
      <c r="I131" s="221"/>
      <c r="J131" s="41"/>
      <c r="K131" s="41"/>
      <c r="L131" s="45"/>
      <c r="M131" s="222"/>
      <c r="N131" s="223"/>
      <c r="O131" s="85"/>
      <c r="P131" s="85"/>
      <c r="Q131" s="85"/>
      <c r="R131" s="85"/>
      <c r="S131" s="85"/>
      <c r="T131" s="86"/>
      <c r="U131" s="39"/>
      <c r="V131" s="39"/>
      <c r="W131" s="39"/>
      <c r="X131" s="39"/>
      <c r="Y131" s="39"/>
      <c r="Z131" s="39"/>
      <c r="AA131" s="39"/>
      <c r="AB131" s="39"/>
      <c r="AC131" s="39"/>
      <c r="AD131" s="39"/>
      <c r="AE131" s="39"/>
      <c r="AT131" s="18" t="s">
        <v>147</v>
      </c>
      <c r="AU131" s="18" t="s">
        <v>83</v>
      </c>
    </row>
    <row r="132" s="2" customFormat="1">
      <c r="A132" s="39"/>
      <c r="B132" s="40"/>
      <c r="C132" s="41"/>
      <c r="D132" s="219" t="s">
        <v>149</v>
      </c>
      <c r="E132" s="41"/>
      <c r="F132" s="224" t="s">
        <v>329</v>
      </c>
      <c r="G132" s="41"/>
      <c r="H132" s="41"/>
      <c r="I132" s="221"/>
      <c r="J132" s="41"/>
      <c r="K132" s="41"/>
      <c r="L132" s="45"/>
      <c r="M132" s="222"/>
      <c r="N132" s="223"/>
      <c r="O132" s="85"/>
      <c r="P132" s="85"/>
      <c r="Q132" s="85"/>
      <c r="R132" s="85"/>
      <c r="S132" s="85"/>
      <c r="T132" s="86"/>
      <c r="U132" s="39"/>
      <c r="V132" s="39"/>
      <c r="W132" s="39"/>
      <c r="X132" s="39"/>
      <c r="Y132" s="39"/>
      <c r="Z132" s="39"/>
      <c r="AA132" s="39"/>
      <c r="AB132" s="39"/>
      <c r="AC132" s="39"/>
      <c r="AD132" s="39"/>
      <c r="AE132" s="39"/>
      <c r="AT132" s="18" t="s">
        <v>149</v>
      </c>
      <c r="AU132" s="18" t="s">
        <v>83</v>
      </c>
    </row>
    <row r="133" s="2" customFormat="1" ht="16.5" customHeight="1">
      <c r="A133" s="39"/>
      <c r="B133" s="40"/>
      <c r="C133" s="206" t="s">
        <v>194</v>
      </c>
      <c r="D133" s="206" t="s">
        <v>141</v>
      </c>
      <c r="E133" s="207" t="s">
        <v>360</v>
      </c>
      <c r="F133" s="208" t="s">
        <v>339</v>
      </c>
      <c r="G133" s="209" t="s">
        <v>209</v>
      </c>
      <c r="H133" s="210">
        <v>20</v>
      </c>
      <c r="I133" s="211"/>
      <c r="J133" s="212">
        <f>ROUND(I133*H133,2)</f>
        <v>0</v>
      </c>
      <c r="K133" s="208" t="s">
        <v>19</v>
      </c>
      <c r="L133" s="45"/>
      <c r="M133" s="213" t="s">
        <v>19</v>
      </c>
      <c r="N133" s="214" t="s">
        <v>47</v>
      </c>
      <c r="O133" s="85"/>
      <c r="P133" s="215">
        <f>O133*H133</f>
        <v>0</v>
      </c>
      <c r="Q133" s="215">
        <v>0</v>
      </c>
      <c r="R133" s="215">
        <f>Q133*H133</f>
        <v>0</v>
      </c>
      <c r="S133" s="215">
        <v>0</v>
      </c>
      <c r="T133" s="216">
        <f>S133*H133</f>
        <v>0</v>
      </c>
      <c r="U133" s="39"/>
      <c r="V133" s="39"/>
      <c r="W133" s="39"/>
      <c r="X133" s="39"/>
      <c r="Y133" s="39"/>
      <c r="Z133" s="39"/>
      <c r="AA133" s="39"/>
      <c r="AB133" s="39"/>
      <c r="AC133" s="39"/>
      <c r="AD133" s="39"/>
      <c r="AE133" s="39"/>
      <c r="AR133" s="217" t="s">
        <v>145</v>
      </c>
      <c r="AT133" s="217" t="s">
        <v>141</v>
      </c>
      <c r="AU133" s="217" t="s">
        <v>83</v>
      </c>
      <c r="AY133" s="18" t="s">
        <v>140</v>
      </c>
      <c r="BE133" s="218">
        <f>IF(N133="základní",J133,0)</f>
        <v>0</v>
      </c>
      <c r="BF133" s="218">
        <f>IF(N133="snížená",J133,0)</f>
        <v>0</v>
      </c>
      <c r="BG133" s="218">
        <f>IF(N133="zákl. přenesená",J133,0)</f>
        <v>0</v>
      </c>
      <c r="BH133" s="218">
        <f>IF(N133="sníž. přenesená",J133,0)</f>
        <v>0</v>
      </c>
      <c r="BI133" s="218">
        <f>IF(N133="nulová",J133,0)</f>
        <v>0</v>
      </c>
      <c r="BJ133" s="18" t="s">
        <v>83</v>
      </c>
      <c r="BK133" s="218">
        <f>ROUND(I133*H133,2)</f>
        <v>0</v>
      </c>
      <c r="BL133" s="18" t="s">
        <v>145</v>
      </c>
      <c r="BM133" s="217" t="s">
        <v>361</v>
      </c>
    </row>
    <row r="134" s="2" customFormat="1">
      <c r="A134" s="39"/>
      <c r="B134" s="40"/>
      <c r="C134" s="41"/>
      <c r="D134" s="219" t="s">
        <v>147</v>
      </c>
      <c r="E134" s="41"/>
      <c r="F134" s="220" t="s">
        <v>339</v>
      </c>
      <c r="G134" s="41"/>
      <c r="H134" s="41"/>
      <c r="I134" s="221"/>
      <c r="J134" s="41"/>
      <c r="K134" s="41"/>
      <c r="L134" s="45"/>
      <c r="M134" s="222"/>
      <c r="N134" s="223"/>
      <c r="O134" s="85"/>
      <c r="P134" s="85"/>
      <c r="Q134" s="85"/>
      <c r="R134" s="85"/>
      <c r="S134" s="85"/>
      <c r="T134" s="86"/>
      <c r="U134" s="39"/>
      <c r="V134" s="39"/>
      <c r="W134" s="39"/>
      <c r="X134" s="39"/>
      <c r="Y134" s="39"/>
      <c r="Z134" s="39"/>
      <c r="AA134" s="39"/>
      <c r="AB134" s="39"/>
      <c r="AC134" s="39"/>
      <c r="AD134" s="39"/>
      <c r="AE134" s="39"/>
      <c r="AT134" s="18" t="s">
        <v>147</v>
      </c>
      <c r="AU134" s="18" t="s">
        <v>83</v>
      </c>
    </row>
    <row r="135" s="2" customFormat="1">
      <c r="A135" s="39"/>
      <c r="B135" s="40"/>
      <c r="C135" s="41"/>
      <c r="D135" s="219" t="s">
        <v>149</v>
      </c>
      <c r="E135" s="41"/>
      <c r="F135" s="224" t="s">
        <v>329</v>
      </c>
      <c r="G135" s="41"/>
      <c r="H135" s="41"/>
      <c r="I135" s="221"/>
      <c r="J135" s="41"/>
      <c r="K135" s="41"/>
      <c r="L135" s="45"/>
      <c r="M135" s="222"/>
      <c r="N135" s="223"/>
      <c r="O135" s="85"/>
      <c r="P135" s="85"/>
      <c r="Q135" s="85"/>
      <c r="R135" s="85"/>
      <c r="S135" s="85"/>
      <c r="T135" s="86"/>
      <c r="U135" s="39"/>
      <c r="V135" s="39"/>
      <c r="W135" s="39"/>
      <c r="X135" s="39"/>
      <c r="Y135" s="39"/>
      <c r="Z135" s="39"/>
      <c r="AA135" s="39"/>
      <c r="AB135" s="39"/>
      <c r="AC135" s="39"/>
      <c r="AD135" s="39"/>
      <c r="AE135" s="39"/>
      <c r="AT135" s="18" t="s">
        <v>149</v>
      </c>
      <c r="AU135" s="18" t="s">
        <v>83</v>
      </c>
    </row>
    <row r="136" s="2" customFormat="1" ht="16.5" customHeight="1">
      <c r="A136" s="39"/>
      <c r="B136" s="40"/>
      <c r="C136" s="206" t="s">
        <v>198</v>
      </c>
      <c r="D136" s="206" t="s">
        <v>141</v>
      </c>
      <c r="E136" s="207" t="s">
        <v>362</v>
      </c>
      <c r="F136" s="208" t="s">
        <v>363</v>
      </c>
      <c r="G136" s="209" t="s">
        <v>201</v>
      </c>
      <c r="H136" s="210">
        <v>3.5</v>
      </c>
      <c r="I136" s="211"/>
      <c r="J136" s="212">
        <f>ROUND(I136*H136,2)</f>
        <v>0</v>
      </c>
      <c r="K136" s="208" t="s">
        <v>19</v>
      </c>
      <c r="L136" s="45"/>
      <c r="M136" s="213" t="s">
        <v>19</v>
      </c>
      <c r="N136" s="214" t="s">
        <v>47</v>
      </c>
      <c r="O136" s="85"/>
      <c r="P136" s="215">
        <f>O136*H136</f>
        <v>0</v>
      </c>
      <c r="Q136" s="215">
        <v>0</v>
      </c>
      <c r="R136" s="215">
        <f>Q136*H136</f>
        <v>0</v>
      </c>
      <c r="S136" s="215">
        <v>0</v>
      </c>
      <c r="T136" s="216">
        <f>S136*H136</f>
        <v>0</v>
      </c>
      <c r="U136" s="39"/>
      <c r="V136" s="39"/>
      <c r="W136" s="39"/>
      <c r="X136" s="39"/>
      <c r="Y136" s="39"/>
      <c r="Z136" s="39"/>
      <c r="AA136" s="39"/>
      <c r="AB136" s="39"/>
      <c r="AC136" s="39"/>
      <c r="AD136" s="39"/>
      <c r="AE136" s="39"/>
      <c r="AR136" s="217" t="s">
        <v>145</v>
      </c>
      <c r="AT136" s="217" t="s">
        <v>141</v>
      </c>
      <c r="AU136" s="217" t="s">
        <v>83</v>
      </c>
      <c r="AY136" s="18" t="s">
        <v>140</v>
      </c>
      <c r="BE136" s="218">
        <f>IF(N136="základní",J136,0)</f>
        <v>0</v>
      </c>
      <c r="BF136" s="218">
        <f>IF(N136="snížená",J136,0)</f>
        <v>0</v>
      </c>
      <c r="BG136" s="218">
        <f>IF(N136="zákl. přenesená",J136,0)</f>
        <v>0</v>
      </c>
      <c r="BH136" s="218">
        <f>IF(N136="sníž. přenesená",J136,0)</f>
        <v>0</v>
      </c>
      <c r="BI136" s="218">
        <f>IF(N136="nulová",J136,0)</f>
        <v>0</v>
      </c>
      <c r="BJ136" s="18" t="s">
        <v>83</v>
      </c>
      <c r="BK136" s="218">
        <f>ROUND(I136*H136,2)</f>
        <v>0</v>
      </c>
      <c r="BL136" s="18" t="s">
        <v>145</v>
      </c>
      <c r="BM136" s="217" t="s">
        <v>364</v>
      </c>
    </row>
    <row r="137" s="2" customFormat="1">
      <c r="A137" s="39"/>
      <c r="B137" s="40"/>
      <c r="C137" s="41"/>
      <c r="D137" s="219" t="s">
        <v>147</v>
      </c>
      <c r="E137" s="41"/>
      <c r="F137" s="220" t="s">
        <v>365</v>
      </c>
      <c r="G137" s="41"/>
      <c r="H137" s="41"/>
      <c r="I137" s="221"/>
      <c r="J137" s="41"/>
      <c r="K137" s="41"/>
      <c r="L137" s="45"/>
      <c r="M137" s="222"/>
      <c r="N137" s="223"/>
      <c r="O137" s="85"/>
      <c r="P137" s="85"/>
      <c r="Q137" s="85"/>
      <c r="R137" s="85"/>
      <c r="S137" s="85"/>
      <c r="T137" s="86"/>
      <c r="U137" s="39"/>
      <c r="V137" s="39"/>
      <c r="W137" s="39"/>
      <c r="X137" s="39"/>
      <c r="Y137" s="39"/>
      <c r="Z137" s="39"/>
      <c r="AA137" s="39"/>
      <c r="AB137" s="39"/>
      <c r="AC137" s="39"/>
      <c r="AD137" s="39"/>
      <c r="AE137" s="39"/>
      <c r="AT137" s="18" t="s">
        <v>147</v>
      </c>
      <c r="AU137" s="18" t="s">
        <v>83</v>
      </c>
    </row>
    <row r="138" s="2" customFormat="1">
      <c r="A138" s="39"/>
      <c r="B138" s="40"/>
      <c r="C138" s="41"/>
      <c r="D138" s="219" t="s">
        <v>149</v>
      </c>
      <c r="E138" s="41"/>
      <c r="F138" s="224" t="s">
        <v>329</v>
      </c>
      <c r="G138" s="41"/>
      <c r="H138" s="41"/>
      <c r="I138" s="221"/>
      <c r="J138" s="41"/>
      <c r="K138" s="41"/>
      <c r="L138" s="45"/>
      <c r="M138" s="222"/>
      <c r="N138" s="223"/>
      <c r="O138" s="85"/>
      <c r="P138" s="85"/>
      <c r="Q138" s="85"/>
      <c r="R138" s="85"/>
      <c r="S138" s="85"/>
      <c r="T138" s="86"/>
      <c r="U138" s="39"/>
      <c r="V138" s="39"/>
      <c r="W138" s="39"/>
      <c r="X138" s="39"/>
      <c r="Y138" s="39"/>
      <c r="Z138" s="39"/>
      <c r="AA138" s="39"/>
      <c r="AB138" s="39"/>
      <c r="AC138" s="39"/>
      <c r="AD138" s="39"/>
      <c r="AE138" s="39"/>
      <c r="AT138" s="18" t="s">
        <v>149</v>
      </c>
      <c r="AU138" s="18" t="s">
        <v>83</v>
      </c>
    </row>
    <row r="139" s="2" customFormat="1" ht="16.5" customHeight="1">
      <c r="A139" s="39"/>
      <c r="B139" s="40"/>
      <c r="C139" s="206" t="s">
        <v>8</v>
      </c>
      <c r="D139" s="206" t="s">
        <v>141</v>
      </c>
      <c r="E139" s="207" t="s">
        <v>366</v>
      </c>
      <c r="F139" s="208" t="s">
        <v>346</v>
      </c>
      <c r="G139" s="209" t="s">
        <v>144</v>
      </c>
      <c r="H139" s="210">
        <v>1</v>
      </c>
      <c r="I139" s="211"/>
      <c r="J139" s="212">
        <f>ROUND(I139*H139,2)</f>
        <v>0</v>
      </c>
      <c r="K139" s="208" t="s">
        <v>19</v>
      </c>
      <c r="L139" s="45"/>
      <c r="M139" s="213" t="s">
        <v>19</v>
      </c>
      <c r="N139" s="214" t="s">
        <v>47</v>
      </c>
      <c r="O139" s="85"/>
      <c r="P139" s="215">
        <f>O139*H139</f>
        <v>0</v>
      </c>
      <c r="Q139" s="215">
        <v>0</v>
      </c>
      <c r="R139" s="215">
        <f>Q139*H139</f>
        <v>0</v>
      </c>
      <c r="S139" s="215">
        <v>0</v>
      </c>
      <c r="T139" s="216">
        <f>S139*H139</f>
        <v>0</v>
      </c>
      <c r="U139" s="39"/>
      <c r="V139" s="39"/>
      <c r="W139" s="39"/>
      <c r="X139" s="39"/>
      <c r="Y139" s="39"/>
      <c r="Z139" s="39"/>
      <c r="AA139" s="39"/>
      <c r="AB139" s="39"/>
      <c r="AC139" s="39"/>
      <c r="AD139" s="39"/>
      <c r="AE139" s="39"/>
      <c r="AR139" s="217" t="s">
        <v>145</v>
      </c>
      <c r="AT139" s="217" t="s">
        <v>141</v>
      </c>
      <c r="AU139" s="217" t="s">
        <v>83</v>
      </c>
      <c r="AY139" s="18" t="s">
        <v>140</v>
      </c>
      <c r="BE139" s="218">
        <f>IF(N139="základní",J139,0)</f>
        <v>0</v>
      </c>
      <c r="BF139" s="218">
        <f>IF(N139="snížená",J139,0)</f>
        <v>0</v>
      </c>
      <c r="BG139" s="218">
        <f>IF(N139="zákl. přenesená",J139,0)</f>
        <v>0</v>
      </c>
      <c r="BH139" s="218">
        <f>IF(N139="sníž. přenesená",J139,0)</f>
        <v>0</v>
      </c>
      <c r="BI139" s="218">
        <f>IF(N139="nulová",J139,0)</f>
        <v>0</v>
      </c>
      <c r="BJ139" s="18" t="s">
        <v>83</v>
      </c>
      <c r="BK139" s="218">
        <f>ROUND(I139*H139,2)</f>
        <v>0</v>
      </c>
      <c r="BL139" s="18" t="s">
        <v>145</v>
      </c>
      <c r="BM139" s="217" t="s">
        <v>367</v>
      </c>
    </row>
    <row r="140" s="2" customFormat="1">
      <c r="A140" s="39"/>
      <c r="B140" s="40"/>
      <c r="C140" s="41"/>
      <c r="D140" s="219" t="s">
        <v>147</v>
      </c>
      <c r="E140" s="41"/>
      <c r="F140" s="220" t="s">
        <v>346</v>
      </c>
      <c r="G140" s="41"/>
      <c r="H140" s="41"/>
      <c r="I140" s="221"/>
      <c r="J140" s="41"/>
      <c r="K140" s="41"/>
      <c r="L140" s="45"/>
      <c r="M140" s="222"/>
      <c r="N140" s="223"/>
      <c r="O140" s="85"/>
      <c r="P140" s="85"/>
      <c r="Q140" s="85"/>
      <c r="R140" s="85"/>
      <c r="S140" s="85"/>
      <c r="T140" s="86"/>
      <c r="U140" s="39"/>
      <c r="V140" s="39"/>
      <c r="W140" s="39"/>
      <c r="X140" s="39"/>
      <c r="Y140" s="39"/>
      <c r="Z140" s="39"/>
      <c r="AA140" s="39"/>
      <c r="AB140" s="39"/>
      <c r="AC140" s="39"/>
      <c r="AD140" s="39"/>
      <c r="AE140" s="39"/>
      <c r="AT140" s="18" t="s">
        <v>147</v>
      </c>
      <c r="AU140" s="18" t="s">
        <v>83</v>
      </c>
    </row>
    <row r="141" s="2" customFormat="1">
      <c r="A141" s="39"/>
      <c r="B141" s="40"/>
      <c r="C141" s="41"/>
      <c r="D141" s="219" t="s">
        <v>149</v>
      </c>
      <c r="E141" s="41"/>
      <c r="F141" s="224" t="s">
        <v>329</v>
      </c>
      <c r="G141" s="41"/>
      <c r="H141" s="41"/>
      <c r="I141" s="221"/>
      <c r="J141" s="41"/>
      <c r="K141" s="41"/>
      <c r="L141" s="45"/>
      <c r="M141" s="222"/>
      <c r="N141" s="223"/>
      <c r="O141" s="85"/>
      <c r="P141" s="85"/>
      <c r="Q141" s="85"/>
      <c r="R141" s="85"/>
      <c r="S141" s="85"/>
      <c r="T141" s="86"/>
      <c r="U141" s="39"/>
      <c r="V141" s="39"/>
      <c r="W141" s="39"/>
      <c r="X141" s="39"/>
      <c r="Y141" s="39"/>
      <c r="Z141" s="39"/>
      <c r="AA141" s="39"/>
      <c r="AB141" s="39"/>
      <c r="AC141" s="39"/>
      <c r="AD141" s="39"/>
      <c r="AE141" s="39"/>
      <c r="AT141" s="18" t="s">
        <v>149</v>
      </c>
      <c r="AU141" s="18" t="s">
        <v>83</v>
      </c>
    </row>
    <row r="142" s="2" customFormat="1" ht="16.5" customHeight="1">
      <c r="A142" s="39"/>
      <c r="B142" s="40"/>
      <c r="C142" s="206" t="s">
        <v>206</v>
      </c>
      <c r="D142" s="206" t="s">
        <v>141</v>
      </c>
      <c r="E142" s="207" t="s">
        <v>368</v>
      </c>
      <c r="F142" s="208" t="s">
        <v>221</v>
      </c>
      <c r="G142" s="209" t="s">
        <v>144</v>
      </c>
      <c r="H142" s="210">
        <v>1</v>
      </c>
      <c r="I142" s="211"/>
      <c r="J142" s="212">
        <f>ROUND(I142*H142,2)</f>
        <v>0</v>
      </c>
      <c r="K142" s="208" t="s">
        <v>19</v>
      </c>
      <c r="L142" s="45"/>
      <c r="M142" s="213" t="s">
        <v>19</v>
      </c>
      <c r="N142" s="214" t="s">
        <v>47</v>
      </c>
      <c r="O142" s="85"/>
      <c r="P142" s="215">
        <f>O142*H142</f>
        <v>0</v>
      </c>
      <c r="Q142" s="215">
        <v>0</v>
      </c>
      <c r="R142" s="215">
        <f>Q142*H142</f>
        <v>0</v>
      </c>
      <c r="S142" s="215">
        <v>0</v>
      </c>
      <c r="T142" s="216">
        <f>S142*H142</f>
        <v>0</v>
      </c>
      <c r="U142" s="39"/>
      <c r="V142" s="39"/>
      <c r="W142" s="39"/>
      <c r="X142" s="39"/>
      <c r="Y142" s="39"/>
      <c r="Z142" s="39"/>
      <c r="AA142" s="39"/>
      <c r="AB142" s="39"/>
      <c r="AC142" s="39"/>
      <c r="AD142" s="39"/>
      <c r="AE142" s="39"/>
      <c r="AR142" s="217" t="s">
        <v>145</v>
      </c>
      <c r="AT142" s="217" t="s">
        <v>141</v>
      </c>
      <c r="AU142" s="217" t="s">
        <v>83</v>
      </c>
      <c r="AY142" s="18" t="s">
        <v>140</v>
      </c>
      <c r="BE142" s="218">
        <f>IF(N142="základní",J142,0)</f>
        <v>0</v>
      </c>
      <c r="BF142" s="218">
        <f>IF(N142="snížená",J142,0)</f>
        <v>0</v>
      </c>
      <c r="BG142" s="218">
        <f>IF(N142="zákl. přenesená",J142,0)</f>
        <v>0</v>
      </c>
      <c r="BH142" s="218">
        <f>IF(N142="sníž. přenesená",J142,0)</f>
        <v>0</v>
      </c>
      <c r="BI142" s="218">
        <f>IF(N142="nulová",J142,0)</f>
        <v>0</v>
      </c>
      <c r="BJ142" s="18" t="s">
        <v>83</v>
      </c>
      <c r="BK142" s="218">
        <f>ROUND(I142*H142,2)</f>
        <v>0</v>
      </c>
      <c r="BL142" s="18" t="s">
        <v>145</v>
      </c>
      <c r="BM142" s="217" t="s">
        <v>369</v>
      </c>
    </row>
    <row r="143" s="2" customFormat="1">
      <c r="A143" s="39"/>
      <c r="B143" s="40"/>
      <c r="C143" s="41"/>
      <c r="D143" s="219" t="s">
        <v>147</v>
      </c>
      <c r="E143" s="41"/>
      <c r="F143" s="220" t="s">
        <v>221</v>
      </c>
      <c r="G143" s="41"/>
      <c r="H143" s="41"/>
      <c r="I143" s="221"/>
      <c r="J143" s="41"/>
      <c r="K143" s="41"/>
      <c r="L143" s="45"/>
      <c r="M143" s="222"/>
      <c r="N143" s="223"/>
      <c r="O143" s="85"/>
      <c r="P143" s="85"/>
      <c r="Q143" s="85"/>
      <c r="R143" s="85"/>
      <c r="S143" s="85"/>
      <c r="T143" s="86"/>
      <c r="U143" s="39"/>
      <c r="V143" s="39"/>
      <c r="W143" s="39"/>
      <c r="X143" s="39"/>
      <c r="Y143" s="39"/>
      <c r="Z143" s="39"/>
      <c r="AA143" s="39"/>
      <c r="AB143" s="39"/>
      <c r="AC143" s="39"/>
      <c r="AD143" s="39"/>
      <c r="AE143" s="39"/>
      <c r="AT143" s="18" t="s">
        <v>147</v>
      </c>
      <c r="AU143" s="18" t="s">
        <v>83</v>
      </c>
    </row>
    <row r="144" s="2" customFormat="1">
      <c r="A144" s="39"/>
      <c r="B144" s="40"/>
      <c r="C144" s="41"/>
      <c r="D144" s="219" t="s">
        <v>149</v>
      </c>
      <c r="E144" s="41"/>
      <c r="F144" s="224" t="s">
        <v>329</v>
      </c>
      <c r="G144" s="41"/>
      <c r="H144" s="41"/>
      <c r="I144" s="221"/>
      <c r="J144" s="41"/>
      <c r="K144" s="41"/>
      <c r="L144" s="45"/>
      <c r="M144" s="222"/>
      <c r="N144" s="223"/>
      <c r="O144" s="85"/>
      <c r="P144" s="85"/>
      <c r="Q144" s="85"/>
      <c r="R144" s="85"/>
      <c r="S144" s="85"/>
      <c r="T144" s="86"/>
      <c r="U144" s="39"/>
      <c r="V144" s="39"/>
      <c r="W144" s="39"/>
      <c r="X144" s="39"/>
      <c r="Y144" s="39"/>
      <c r="Z144" s="39"/>
      <c r="AA144" s="39"/>
      <c r="AB144" s="39"/>
      <c r="AC144" s="39"/>
      <c r="AD144" s="39"/>
      <c r="AE144" s="39"/>
      <c r="AT144" s="18" t="s">
        <v>149</v>
      </c>
      <c r="AU144" s="18" t="s">
        <v>83</v>
      </c>
    </row>
    <row r="145" s="11" customFormat="1" ht="25.92" customHeight="1">
      <c r="A145" s="11"/>
      <c r="B145" s="192"/>
      <c r="C145" s="193"/>
      <c r="D145" s="194" t="s">
        <v>75</v>
      </c>
      <c r="E145" s="195" t="s">
        <v>370</v>
      </c>
      <c r="F145" s="195" t="s">
        <v>371</v>
      </c>
      <c r="G145" s="193"/>
      <c r="H145" s="193"/>
      <c r="I145" s="196"/>
      <c r="J145" s="197">
        <f>BK145</f>
        <v>0</v>
      </c>
      <c r="K145" s="193"/>
      <c r="L145" s="198"/>
      <c r="M145" s="199"/>
      <c r="N145" s="200"/>
      <c r="O145" s="200"/>
      <c r="P145" s="201">
        <f>SUM(P146:P169)</f>
        <v>0</v>
      </c>
      <c r="Q145" s="200"/>
      <c r="R145" s="201">
        <f>SUM(R146:R169)</f>
        <v>0</v>
      </c>
      <c r="S145" s="200"/>
      <c r="T145" s="202">
        <f>SUM(T146:T169)</f>
        <v>0</v>
      </c>
      <c r="U145" s="11"/>
      <c r="V145" s="11"/>
      <c r="W145" s="11"/>
      <c r="X145" s="11"/>
      <c r="Y145" s="11"/>
      <c r="Z145" s="11"/>
      <c r="AA145" s="11"/>
      <c r="AB145" s="11"/>
      <c r="AC145" s="11"/>
      <c r="AD145" s="11"/>
      <c r="AE145" s="11"/>
      <c r="AR145" s="203" t="s">
        <v>139</v>
      </c>
      <c r="AT145" s="204" t="s">
        <v>75</v>
      </c>
      <c r="AU145" s="204" t="s">
        <v>76</v>
      </c>
      <c r="AY145" s="203" t="s">
        <v>140</v>
      </c>
      <c r="BK145" s="205">
        <f>SUM(BK146:BK169)</f>
        <v>0</v>
      </c>
    </row>
    <row r="146" s="2" customFormat="1" ht="16.5" customHeight="1">
      <c r="A146" s="39"/>
      <c r="B146" s="40"/>
      <c r="C146" s="206" t="s">
        <v>211</v>
      </c>
      <c r="D146" s="206" t="s">
        <v>141</v>
      </c>
      <c r="E146" s="207" t="s">
        <v>372</v>
      </c>
      <c r="F146" s="208" t="s">
        <v>148</v>
      </c>
      <c r="G146" s="209" t="s">
        <v>144</v>
      </c>
      <c r="H146" s="210">
        <v>1</v>
      </c>
      <c r="I146" s="211"/>
      <c r="J146" s="212">
        <f>ROUND(I146*H146,2)</f>
        <v>0</v>
      </c>
      <c r="K146" s="208" t="s">
        <v>19</v>
      </c>
      <c r="L146" s="45"/>
      <c r="M146" s="213" t="s">
        <v>19</v>
      </c>
      <c r="N146" s="214" t="s">
        <v>47</v>
      </c>
      <c r="O146" s="85"/>
      <c r="P146" s="215">
        <f>O146*H146</f>
        <v>0</v>
      </c>
      <c r="Q146" s="215">
        <v>0</v>
      </c>
      <c r="R146" s="215">
        <f>Q146*H146</f>
        <v>0</v>
      </c>
      <c r="S146" s="215">
        <v>0</v>
      </c>
      <c r="T146" s="216">
        <f>S146*H146</f>
        <v>0</v>
      </c>
      <c r="U146" s="39"/>
      <c r="V146" s="39"/>
      <c r="W146" s="39"/>
      <c r="X146" s="39"/>
      <c r="Y146" s="39"/>
      <c r="Z146" s="39"/>
      <c r="AA146" s="39"/>
      <c r="AB146" s="39"/>
      <c r="AC146" s="39"/>
      <c r="AD146" s="39"/>
      <c r="AE146" s="39"/>
      <c r="AR146" s="217" t="s">
        <v>145</v>
      </c>
      <c r="AT146" s="217" t="s">
        <v>141</v>
      </c>
      <c r="AU146" s="217" t="s">
        <v>83</v>
      </c>
      <c r="AY146" s="18" t="s">
        <v>140</v>
      </c>
      <c r="BE146" s="218">
        <f>IF(N146="základní",J146,0)</f>
        <v>0</v>
      </c>
      <c r="BF146" s="218">
        <f>IF(N146="snížená",J146,0)</f>
        <v>0</v>
      </c>
      <c r="BG146" s="218">
        <f>IF(N146="zákl. přenesená",J146,0)</f>
        <v>0</v>
      </c>
      <c r="BH146" s="218">
        <f>IF(N146="sníž. přenesená",J146,0)</f>
        <v>0</v>
      </c>
      <c r="BI146" s="218">
        <f>IF(N146="nulová",J146,0)</f>
        <v>0</v>
      </c>
      <c r="BJ146" s="18" t="s">
        <v>83</v>
      </c>
      <c r="BK146" s="218">
        <f>ROUND(I146*H146,2)</f>
        <v>0</v>
      </c>
      <c r="BL146" s="18" t="s">
        <v>145</v>
      </c>
      <c r="BM146" s="217" t="s">
        <v>373</v>
      </c>
    </row>
    <row r="147" s="2" customFormat="1">
      <c r="A147" s="39"/>
      <c r="B147" s="40"/>
      <c r="C147" s="41"/>
      <c r="D147" s="219" t="s">
        <v>147</v>
      </c>
      <c r="E147" s="41"/>
      <c r="F147" s="220" t="s">
        <v>148</v>
      </c>
      <c r="G147" s="41"/>
      <c r="H147" s="41"/>
      <c r="I147" s="221"/>
      <c r="J147" s="41"/>
      <c r="K147" s="41"/>
      <c r="L147" s="45"/>
      <c r="M147" s="222"/>
      <c r="N147" s="223"/>
      <c r="O147" s="85"/>
      <c r="P147" s="85"/>
      <c r="Q147" s="85"/>
      <c r="R147" s="85"/>
      <c r="S147" s="85"/>
      <c r="T147" s="86"/>
      <c r="U147" s="39"/>
      <c r="V147" s="39"/>
      <c r="W147" s="39"/>
      <c r="X147" s="39"/>
      <c r="Y147" s="39"/>
      <c r="Z147" s="39"/>
      <c r="AA147" s="39"/>
      <c r="AB147" s="39"/>
      <c r="AC147" s="39"/>
      <c r="AD147" s="39"/>
      <c r="AE147" s="39"/>
      <c r="AT147" s="18" t="s">
        <v>147</v>
      </c>
      <c r="AU147" s="18" t="s">
        <v>83</v>
      </c>
    </row>
    <row r="148" s="2" customFormat="1">
      <c r="A148" s="39"/>
      <c r="B148" s="40"/>
      <c r="C148" s="41"/>
      <c r="D148" s="219" t="s">
        <v>149</v>
      </c>
      <c r="E148" s="41"/>
      <c r="F148" s="224" t="s">
        <v>329</v>
      </c>
      <c r="G148" s="41"/>
      <c r="H148" s="41"/>
      <c r="I148" s="221"/>
      <c r="J148" s="41"/>
      <c r="K148" s="41"/>
      <c r="L148" s="45"/>
      <c r="M148" s="222"/>
      <c r="N148" s="223"/>
      <c r="O148" s="85"/>
      <c r="P148" s="85"/>
      <c r="Q148" s="85"/>
      <c r="R148" s="85"/>
      <c r="S148" s="85"/>
      <c r="T148" s="86"/>
      <c r="U148" s="39"/>
      <c r="V148" s="39"/>
      <c r="W148" s="39"/>
      <c r="X148" s="39"/>
      <c r="Y148" s="39"/>
      <c r="Z148" s="39"/>
      <c r="AA148" s="39"/>
      <c r="AB148" s="39"/>
      <c r="AC148" s="39"/>
      <c r="AD148" s="39"/>
      <c r="AE148" s="39"/>
      <c r="AT148" s="18" t="s">
        <v>149</v>
      </c>
      <c r="AU148" s="18" t="s">
        <v>83</v>
      </c>
    </row>
    <row r="149" s="2" customFormat="1" ht="16.5" customHeight="1">
      <c r="A149" s="39"/>
      <c r="B149" s="40"/>
      <c r="C149" s="206" t="s">
        <v>215</v>
      </c>
      <c r="D149" s="206" t="s">
        <v>141</v>
      </c>
      <c r="E149" s="207" t="s">
        <v>374</v>
      </c>
      <c r="F149" s="208" t="s">
        <v>152</v>
      </c>
      <c r="G149" s="209" t="s">
        <v>144</v>
      </c>
      <c r="H149" s="210">
        <v>1</v>
      </c>
      <c r="I149" s="211"/>
      <c r="J149" s="212">
        <f>ROUND(I149*H149,2)</f>
        <v>0</v>
      </c>
      <c r="K149" s="208" t="s">
        <v>19</v>
      </c>
      <c r="L149" s="45"/>
      <c r="M149" s="213" t="s">
        <v>19</v>
      </c>
      <c r="N149" s="214" t="s">
        <v>47</v>
      </c>
      <c r="O149" s="85"/>
      <c r="P149" s="215">
        <f>O149*H149</f>
        <v>0</v>
      </c>
      <c r="Q149" s="215">
        <v>0</v>
      </c>
      <c r="R149" s="215">
        <f>Q149*H149</f>
        <v>0</v>
      </c>
      <c r="S149" s="215">
        <v>0</v>
      </c>
      <c r="T149" s="216">
        <f>S149*H149</f>
        <v>0</v>
      </c>
      <c r="U149" s="39"/>
      <c r="V149" s="39"/>
      <c r="W149" s="39"/>
      <c r="X149" s="39"/>
      <c r="Y149" s="39"/>
      <c r="Z149" s="39"/>
      <c r="AA149" s="39"/>
      <c r="AB149" s="39"/>
      <c r="AC149" s="39"/>
      <c r="AD149" s="39"/>
      <c r="AE149" s="39"/>
      <c r="AR149" s="217" t="s">
        <v>145</v>
      </c>
      <c r="AT149" s="217" t="s">
        <v>141</v>
      </c>
      <c r="AU149" s="217" t="s">
        <v>83</v>
      </c>
      <c r="AY149" s="18" t="s">
        <v>140</v>
      </c>
      <c r="BE149" s="218">
        <f>IF(N149="základní",J149,0)</f>
        <v>0</v>
      </c>
      <c r="BF149" s="218">
        <f>IF(N149="snížená",J149,0)</f>
        <v>0</v>
      </c>
      <c r="BG149" s="218">
        <f>IF(N149="zákl. přenesená",J149,0)</f>
        <v>0</v>
      </c>
      <c r="BH149" s="218">
        <f>IF(N149="sníž. přenesená",J149,0)</f>
        <v>0</v>
      </c>
      <c r="BI149" s="218">
        <f>IF(N149="nulová",J149,0)</f>
        <v>0</v>
      </c>
      <c r="BJ149" s="18" t="s">
        <v>83</v>
      </c>
      <c r="BK149" s="218">
        <f>ROUND(I149*H149,2)</f>
        <v>0</v>
      </c>
      <c r="BL149" s="18" t="s">
        <v>145</v>
      </c>
      <c r="BM149" s="217" t="s">
        <v>375</v>
      </c>
    </row>
    <row r="150" s="2" customFormat="1">
      <c r="A150" s="39"/>
      <c r="B150" s="40"/>
      <c r="C150" s="41"/>
      <c r="D150" s="219" t="s">
        <v>147</v>
      </c>
      <c r="E150" s="41"/>
      <c r="F150" s="220" t="s">
        <v>152</v>
      </c>
      <c r="G150" s="41"/>
      <c r="H150" s="41"/>
      <c r="I150" s="221"/>
      <c r="J150" s="41"/>
      <c r="K150" s="41"/>
      <c r="L150" s="45"/>
      <c r="M150" s="222"/>
      <c r="N150" s="223"/>
      <c r="O150" s="85"/>
      <c r="P150" s="85"/>
      <c r="Q150" s="85"/>
      <c r="R150" s="85"/>
      <c r="S150" s="85"/>
      <c r="T150" s="86"/>
      <c r="U150" s="39"/>
      <c r="V150" s="39"/>
      <c r="W150" s="39"/>
      <c r="X150" s="39"/>
      <c r="Y150" s="39"/>
      <c r="Z150" s="39"/>
      <c r="AA150" s="39"/>
      <c r="AB150" s="39"/>
      <c r="AC150" s="39"/>
      <c r="AD150" s="39"/>
      <c r="AE150" s="39"/>
      <c r="AT150" s="18" t="s">
        <v>147</v>
      </c>
      <c r="AU150" s="18" t="s">
        <v>83</v>
      </c>
    </row>
    <row r="151" s="2" customFormat="1">
      <c r="A151" s="39"/>
      <c r="B151" s="40"/>
      <c r="C151" s="41"/>
      <c r="D151" s="219" t="s">
        <v>149</v>
      </c>
      <c r="E151" s="41"/>
      <c r="F151" s="224" t="s">
        <v>329</v>
      </c>
      <c r="G151" s="41"/>
      <c r="H151" s="41"/>
      <c r="I151" s="221"/>
      <c r="J151" s="41"/>
      <c r="K151" s="41"/>
      <c r="L151" s="45"/>
      <c r="M151" s="222"/>
      <c r="N151" s="223"/>
      <c r="O151" s="85"/>
      <c r="P151" s="85"/>
      <c r="Q151" s="85"/>
      <c r="R151" s="85"/>
      <c r="S151" s="85"/>
      <c r="T151" s="86"/>
      <c r="U151" s="39"/>
      <c r="V151" s="39"/>
      <c r="W151" s="39"/>
      <c r="X151" s="39"/>
      <c r="Y151" s="39"/>
      <c r="Z151" s="39"/>
      <c r="AA151" s="39"/>
      <c r="AB151" s="39"/>
      <c r="AC151" s="39"/>
      <c r="AD151" s="39"/>
      <c r="AE151" s="39"/>
      <c r="AT151" s="18" t="s">
        <v>149</v>
      </c>
      <c r="AU151" s="18" t="s">
        <v>83</v>
      </c>
    </row>
    <row r="152" s="2" customFormat="1" ht="16.5" customHeight="1">
      <c r="A152" s="39"/>
      <c r="B152" s="40"/>
      <c r="C152" s="206" t="s">
        <v>219</v>
      </c>
      <c r="D152" s="206" t="s">
        <v>141</v>
      </c>
      <c r="E152" s="207" t="s">
        <v>376</v>
      </c>
      <c r="F152" s="208" t="s">
        <v>333</v>
      </c>
      <c r="G152" s="209" t="s">
        <v>144</v>
      </c>
      <c r="H152" s="210">
        <v>1</v>
      </c>
      <c r="I152" s="211"/>
      <c r="J152" s="212">
        <f>ROUND(I152*H152,2)</f>
        <v>0</v>
      </c>
      <c r="K152" s="208" t="s">
        <v>19</v>
      </c>
      <c r="L152" s="45"/>
      <c r="M152" s="213" t="s">
        <v>19</v>
      </c>
      <c r="N152" s="214" t="s">
        <v>47</v>
      </c>
      <c r="O152" s="85"/>
      <c r="P152" s="215">
        <f>O152*H152</f>
        <v>0</v>
      </c>
      <c r="Q152" s="215">
        <v>0</v>
      </c>
      <c r="R152" s="215">
        <f>Q152*H152</f>
        <v>0</v>
      </c>
      <c r="S152" s="215">
        <v>0</v>
      </c>
      <c r="T152" s="216">
        <f>S152*H152</f>
        <v>0</v>
      </c>
      <c r="U152" s="39"/>
      <c r="V152" s="39"/>
      <c r="W152" s="39"/>
      <c r="X152" s="39"/>
      <c r="Y152" s="39"/>
      <c r="Z152" s="39"/>
      <c r="AA152" s="39"/>
      <c r="AB152" s="39"/>
      <c r="AC152" s="39"/>
      <c r="AD152" s="39"/>
      <c r="AE152" s="39"/>
      <c r="AR152" s="217" t="s">
        <v>145</v>
      </c>
      <c r="AT152" s="217" t="s">
        <v>141</v>
      </c>
      <c r="AU152" s="217" t="s">
        <v>83</v>
      </c>
      <c r="AY152" s="18" t="s">
        <v>140</v>
      </c>
      <c r="BE152" s="218">
        <f>IF(N152="základní",J152,0)</f>
        <v>0</v>
      </c>
      <c r="BF152" s="218">
        <f>IF(N152="snížená",J152,0)</f>
        <v>0</v>
      </c>
      <c r="BG152" s="218">
        <f>IF(N152="zákl. přenesená",J152,0)</f>
        <v>0</v>
      </c>
      <c r="BH152" s="218">
        <f>IF(N152="sníž. přenesená",J152,0)</f>
        <v>0</v>
      </c>
      <c r="BI152" s="218">
        <f>IF(N152="nulová",J152,0)</f>
        <v>0</v>
      </c>
      <c r="BJ152" s="18" t="s">
        <v>83</v>
      </c>
      <c r="BK152" s="218">
        <f>ROUND(I152*H152,2)</f>
        <v>0</v>
      </c>
      <c r="BL152" s="18" t="s">
        <v>145</v>
      </c>
      <c r="BM152" s="217" t="s">
        <v>377</v>
      </c>
    </row>
    <row r="153" s="2" customFormat="1">
      <c r="A153" s="39"/>
      <c r="B153" s="40"/>
      <c r="C153" s="41"/>
      <c r="D153" s="219" t="s">
        <v>147</v>
      </c>
      <c r="E153" s="41"/>
      <c r="F153" s="220" t="s">
        <v>333</v>
      </c>
      <c r="G153" s="41"/>
      <c r="H153" s="41"/>
      <c r="I153" s="221"/>
      <c r="J153" s="41"/>
      <c r="K153" s="41"/>
      <c r="L153" s="45"/>
      <c r="M153" s="222"/>
      <c r="N153" s="223"/>
      <c r="O153" s="85"/>
      <c r="P153" s="85"/>
      <c r="Q153" s="85"/>
      <c r="R153" s="85"/>
      <c r="S153" s="85"/>
      <c r="T153" s="86"/>
      <c r="U153" s="39"/>
      <c r="V153" s="39"/>
      <c r="W153" s="39"/>
      <c r="X153" s="39"/>
      <c r="Y153" s="39"/>
      <c r="Z153" s="39"/>
      <c r="AA153" s="39"/>
      <c r="AB153" s="39"/>
      <c r="AC153" s="39"/>
      <c r="AD153" s="39"/>
      <c r="AE153" s="39"/>
      <c r="AT153" s="18" t="s">
        <v>147</v>
      </c>
      <c r="AU153" s="18" t="s">
        <v>83</v>
      </c>
    </row>
    <row r="154" s="2" customFormat="1">
      <c r="A154" s="39"/>
      <c r="B154" s="40"/>
      <c r="C154" s="41"/>
      <c r="D154" s="219" t="s">
        <v>149</v>
      </c>
      <c r="E154" s="41"/>
      <c r="F154" s="224" t="s">
        <v>329</v>
      </c>
      <c r="G154" s="41"/>
      <c r="H154" s="41"/>
      <c r="I154" s="221"/>
      <c r="J154" s="41"/>
      <c r="K154" s="41"/>
      <c r="L154" s="45"/>
      <c r="M154" s="222"/>
      <c r="N154" s="223"/>
      <c r="O154" s="85"/>
      <c r="P154" s="85"/>
      <c r="Q154" s="85"/>
      <c r="R154" s="85"/>
      <c r="S154" s="85"/>
      <c r="T154" s="86"/>
      <c r="U154" s="39"/>
      <c r="V154" s="39"/>
      <c r="W154" s="39"/>
      <c r="X154" s="39"/>
      <c r="Y154" s="39"/>
      <c r="Z154" s="39"/>
      <c r="AA154" s="39"/>
      <c r="AB154" s="39"/>
      <c r="AC154" s="39"/>
      <c r="AD154" s="39"/>
      <c r="AE154" s="39"/>
      <c r="AT154" s="18" t="s">
        <v>149</v>
      </c>
      <c r="AU154" s="18" t="s">
        <v>83</v>
      </c>
    </row>
    <row r="155" s="2" customFormat="1" ht="16.5" customHeight="1">
      <c r="A155" s="39"/>
      <c r="B155" s="40"/>
      <c r="C155" s="206" t="s">
        <v>225</v>
      </c>
      <c r="D155" s="206" t="s">
        <v>141</v>
      </c>
      <c r="E155" s="207" t="s">
        <v>378</v>
      </c>
      <c r="F155" s="208" t="s">
        <v>379</v>
      </c>
      <c r="G155" s="209" t="s">
        <v>144</v>
      </c>
      <c r="H155" s="210">
        <v>1</v>
      </c>
      <c r="I155" s="211"/>
      <c r="J155" s="212">
        <f>ROUND(I155*H155,2)</f>
        <v>0</v>
      </c>
      <c r="K155" s="208" t="s">
        <v>19</v>
      </c>
      <c r="L155" s="45"/>
      <c r="M155" s="213" t="s">
        <v>19</v>
      </c>
      <c r="N155" s="214" t="s">
        <v>47</v>
      </c>
      <c r="O155" s="85"/>
      <c r="P155" s="215">
        <f>O155*H155</f>
        <v>0</v>
      </c>
      <c r="Q155" s="215">
        <v>0</v>
      </c>
      <c r="R155" s="215">
        <f>Q155*H155</f>
        <v>0</v>
      </c>
      <c r="S155" s="215">
        <v>0</v>
      </c>
      <c r="T155" s="216">
        <f>S155*H155</f>
        <v>0</v>
      </c>
      <c r="U155" s="39"/>
      <c r="V155" s="39"/>
      <c r="W155" s="39"/>
      <c r="X155" s="39"/>
      <c r="Y155" s="39"/>
      <c r="Z155" s="39"/>
      <c r="AA155" s="39"/>
      <c r="AB155" s="39"/>
      <c r="AC155" s="39"/>
      <c r="AD155" s="39"/>
      <c r="AE155" s="39"/>
      <c r="AR155" s="217" t="s">
        <v>145</v>
      </c>
      <c r="AT155" s="217" t="s">
        <v>141</v>
      </c>
      <c r="AU155" s="217" t="s">
        <v>83</v>
      </c>
      <c r="AY155" s="18" t="s">
        <v>140</v>
      </c>
      <c r="BE155" s="218">
        <f>IF(N155="základní",J155,0)</f>
        <v>0</v>
      </c>
      <c r="BF155" s="218">
        <f>IF(N155="snížená",J155,0)</f>
        <v>0</v>
      </c>
      <c r="BG155" s="218">
        <f>IF(N155="zákl. přenesená",J155,0)</f>
        <v>0</v>
      </c>
      <c r="BH155" s="218">
        <f>IF(N155="sníž. přenesená",J155,0)</f>
        <v>0</v>
      </c>
      <c r="BI155" s="218">
        <f>IF(N155="nulová",J155,0)</f>
        <v>0</v>
      </c>
      <c r="BJ155" s="18" t="s">
        <v>83</v>
      </c>
      <c r="BK155" s="218">
        <f>ROUND(I155*H155,2)</f>
        <v>0</v>
      </c>
      <c r="BL155" s="18" t="s">
        <v>145</v>
      </c>
      <c r="BM155" s="217" t="s">
        <v>380</v>
      </c>
    </row>
    <row r="156" s="2" customFormat="1">
      <c r="A156" s="39"/>
      <c r="B156" s="40"/>
      <c r="C156" s="41"/>
      <c r="D156" s="219" t="s">
        <v>147</v>
      </c>
      <c r="E156" s="41"/>
      <c r="F156" s="220" t="s">
        <v>379</v>
      </c>
      <c r="G156" s="41"/>
      <c r="H156" s="41"/>
      <c r="I156" s="221"/>
      <c r="J156" s="41"/>
      <c r="K156" s="41"/>
      <c r="L156" s="45"/>
      <c r="M156" s="222"/>
      <c r="N156" s="223"/>
      <c r="O156" s="85"/>
      <c r="P156" s="85"/>
      <c r="Q156" s="85"/>
      <c r="R156" s="85"/>
      <c r="S156" s="85"/>
      <c r="T156" s="86"/>
      <c r="U156" s="39"/>
      <c r="V156" s="39"/>
      <c r="W156" s="39"/>
      <c r="X156" s="39"/>
      <c r="Y156" s="39"/>
      <c r="Z156" s="39"/>
      <c r="AA156" s="39"/>
      <c r="AB156" s="39"/>
      <c r="AC156" s="39"/>
      <c r="AD156" s="39"/>
      <c r="AE156" s="39"/>
      <c r="AT156" s="18" t="s">
        <v>147</v>
      </c>
      <c r="AU156" s="18" t="s">
        <v>83</v>
      </c>
    </row>
    <row r="157" s="2" customFormat="1">
      <c r="A157" s="39"/>
      <c r="B157" s="40"/>
      <c r="C157" s="41"/>
      <c r="D157" s="219" t="s">
        <v>149</v>
      </c>
      <c r="E157" s="41"/>
      <c r="F157" s="224" t="s">
        <v>329</v>
      </c>
      <c r="G157" s="41"/>
      <c r="H157" s="41"/>
      <c r="I157" s="221"/>
      <c r="J157" s="41"/>
      <c r="K157" s="41"/>
      <c r="L157" s="45"/>
      <c r="M157" s="222"/>
      <c r="N157" s="223"/>
      <c r="O157" s="85"/>
      <c r="P157" s="85"/>
      <c r="Q157" s="85"/>
      <c r="R157" s="85"/>
      <c r="S157" s="85"/>
      <c r="T157" s="86"/>
      <c r="U157" s="39"/>
      <c r="V157" s="39"/>
      <c r="W157" s="39"/>
      <c r="X157" s="39"/>
      <c r="Y157" s="39"/>
      <c r="Z157" s="39"/>
      <c r="AA157" s="39"/>
      <c r="AB157" s="39"/>
      <c r="AC157" s="39"/>
      <c r="AD157" s="39"/>
      <c r="AE157" s="39"/>
      <c r="AT157" s="18" t="s">
        <v>149</v>
      </c>
      <c r="AU157" s="18" t="s">
        <v>83</v>
      </c>
    </row>
    <row r="158" s="2" customFormat="1" ht="16.5" customHeight="1">
      <c r="A158" s="39"/>
      <c r="B158" s="40"/>
      <c r="C158" s="206" t="s">
        <v>7</v>
      </c>
      <c r="D158" s="206" t="s">
        <v>141</v>
      </c>
      <c r="E158" s="207" t="s">
        <v>381</v>
      </c>
      <c r="F158" s="208" t="s">
        <v>339</v>
      </c>
      <c r="G158" s="209" t="s">
        <v>209</v>
      </c>
      <c r="H158" s="210">
        <v>20</v>
      </c>
      <c r="I158" s="211"/>
      <c r="J158" s="212">
        <f>ROUND(I158*H158,2)</f>
        <v>0</v>
      </c>
      <c r="K158" s="208" t="s">
        <v>19</v>
      </c>
      <c r="L158" s="45"/>
      <c r="M158" s="213" t="s">
        <v>19</v>
      </c>
      <c r="N158" s="214" t="s">
        <v>47</v>
      </c>
      <c r="O158" s="85"/>
      <c r="P158" s="215">
        <f>O158*H158</f>
        <v>0</v>
      </c>
      <c r="Q158" s="215">
        <v>0</v>
      </c>
      <c r="R158" s="215">
        <f>Q158*H158</f>
        <v>0</v>
      </c>
      <c r="S158" s="215">
        <v>0</v>
      </c>
      <c r="T158" s="216">
        <f>S158*H158</f>
        <v>0</v>
      </c>
      <c r="U158" s="39"/>
      <c r="V158" s="39"/>
      <c r="W158" s="39"/>
      <c r="X158" s="39"/>
      <c r="Y158" s="39"/>
      <c r="Z158" s="39"/>
      <c r="AA158" s="39"/>
      <c r="AB158" s="39"/>
      <c r="AC158" s="39"/>
      <c r="AD158" s="39"/>
      <c r="AE158" s="39"/>
      <c r="AR158" s="217" t="s">
        <v>145</v>
      </c>
      <c r="AT158" s="217" t="s">
        <v>141</v>
      </c>
      <c r="AU158" s="217" t="s">
        <v>83</v>
      </c>
      <c r="AY158" s="18" t="s">
        <v>140</v>
      </c>
      <c r="BE158" s="218">
        <f>IF(N158="základní",J158,0)</f>
        <v>0</v>
      </c>
      <c r="BF158" s="218">
        <f>IF(N158="snížená",J158,0)</f>
        <v>0</v>
      </c>
      <c r="BG158" s="218">
        <f>IF(N158="zákl. přenesená",J158,0)</f>
        <v>0</v>
      </c>
      <c r="BH158" s="218">
        <f>IF(N158="sníž. přenesená",J158,0)</f>
        <v>0</v>
      </c>
      <c r="BI158" s="218">
        <f>IF(N158="nulová",J158,0)</f>
        <v>0</v>
      </c>
      <c r="BJ158" s="18" t="s">
        <v>83</v>
      </c>
      <c r="BK158" s="218">
        <f>ROUND(I158*H158,2)</f>
        <v>0</v>
      </c>
      <c r="BL158" s="18" t="s">
        <v>145</v>
      </c>
      <c r="BM158" s="217" t="s">
        <v>382</v>
      </c>
    </row>
    <row r="159" s="2" customFormat="1">
      <c r="A159" s="39"/>
      <c r="B159" s="40"/>
      <c r="C159" s="41"/>
      <c r="D159" s="219" t="s">
        <v>147</v>
      </c>
      <c r="E159" s="41"/>
      <c r="F159" s="220" t="s">
        <v>339</v>
      </c>
      <c r="G159" s="41"/>
      <c r="H159" s="41"/>
      <c r="I159" s="221"/>
      <c r="J159" s="41"/>
      <c r="K159" s="41"/>
      <c r="L159" s="45"/>
      <c r="M159" s="222"/>
      <c r="N159" s="223"/>
      <c r="O159" s="85"/>
      <c r="P159" s="85"/>
      <c r="Q159" s="85"/>
      <c r="R159" s="85"/>
      <c r="S159" s="85"/>
      <c r="T159" s="86"/>
      <c r="U159" s="39"/>
      <c r="V159" s="39"/>
      <c r="W159" s="39"/>
      <c r="X159" s="39"/>
      <c r="Y159" s="39"/>
      <c r="Z159" s="39"/>
      <c r="AA159" s="39"/>
      <c r="AB159" s="39"/>
      <c r="AC159" s="39"/>
      <c r="AD159" s="39"/>
      <c r="AE159" s="39"/>
      <c r="AT159" s="18" t="s">
        <v>147</v>
      </c>
      <c r="AU159" s="18" t="s">
        <v>83</v>
      </c>
    </row>
    <row r="160" s="2" customFormat="1">
      <c r="A160" s="39"/>
      <c r="B160" s="40"/>
      <c r="C160" s="41"/>
      <c r="D160" s="219" t="s">
        <v>149</v>
      </c>
      <c r="E160" s="41"/>
      <c r="F160" s="224" t="s">
        <v>329</v>
      </c>
      <c r="G160" s="41"/>
      <c r="H160" s="41"/>
      <c r="I160" s="221"/>
      <c r="J160" s="41"/>
      <c r="K160" s="41"/>
      <c r="L160" s="45"/>
      <c r="M160" s="222"/>
      <c r="N160" s="223"/>
      <c r="O160" s="85"/>
      <c r="P160" s="85"/>
      <c r="Q160" s="85"/>
      <c r="R160" s="85"/>
      <c r="S160" s="85"/>
      <c r="T160" s="86"/>
      <c r="U160" s="39"/>
      <c r="V160" s="39"/>
      <c r="W160" s="39"/>
      <c r="X160" s="39"/>
      <c r="Y160" s="39"/>
      <c r="Z160" s="39"/>
      <c r="AA160" s="39"/>
      <c r="AB160" s="39"/>
      <c r="AC160" s="39"/>
      <c r="AD160" s="39"/>
      <c r="AE160" s="39"/>
      <c r="AT160" s="18" t="s">
        <v>149</v>
      </c>
      <c r="AU160" s="18" t="s">
        <v>83</v>
      </c>
    </row>
    <row r="161" s="2" customFormat="1" ht="16.5" customHeight="1">
      <c r="A161" s="39"/>
      <c r="B161" s="40"/>
      <c r="C161" s="206" t="s">
        <v>232</v>
      </c>
      <c r="D161" s="206" t="s">
        <v>141</v>
      </c>
      <c r="E161" s="207" t="s">
        <v>383</v>
      </c>
      <c r="F161" s="208" t="s">
        <v>384</v>
      </c>
      <c r="G161" s="209" t="s">
        <v>201</v>
      </c>
      <c r="H161" s="210">
        <v>1.5</v>
      </c>
      <c r="I161" s="211"/>
      <c r="J161" s="212">
        <f>ROUND(I161*H161,2)</f>
        <v>0</v>
      </c>
      <c r="K161" s="208" t="s">
        <v>19</v>
      </c>
      <c r="L161" s="45"/>
      <c r="M161" s="213" t="s">
        <v>19</v>
      </c>
      <c r="N161" s="214" t="s">
        <v>47</v>
      </c>
      <c r="O161" s="85"/>
      <c r="P161" s="215">
        <f>O161*H161</f>
        <v>0</v>
      </c>
      <c r="Q161" s="215">
        <v>0</v>
      </c>
      <c r="R161" s="215">
        <f>Q161*H161</f>
        <v>0</v>
      </c>
      <c r="S161" s="215">
        <v>0</v>
      </c>
      <c r="T161" s="216">
        <f>S161*H161</f>
        <v>0</v>
      </c>
      <c r="U161" s="39"/>
      <c r="V161" s="39"/>
      <c r="W161" s="39"/>
      <c r="X161" s="39"/>
      <c r="Y161" s="39"/>
      <c r="Z161" s="39"/>
      <c r="AA161" s="39"/>
      <c r="AB161" s="39"/>
      <c r="AC161" s="39"/>
      <c r="AD161" s="39"/>
      <c r="AE161" s="39"/>
      <c r="AR161" s="217" t="s">
        <v>145</v>
      </c>
      <c r="AT161" s="217" t="s">
        <v>141</v>
      </c>
      <c r="AU161" s="217" t="s">
        <v>83</v>
      </c>
      <c r="AY161" s="18" t="s">
        <v>140</v>
      </c>
      <c r="BE161" s="218">
        <f>IF(N161="základní",J161,0)</f>
        <v>0</v>
      </c>
      <c r="BF161" s="218">
        <f>IF(N161="snížená",J161,0)</f>
        <v>0</v>
      </c>
      <c r="BG161" s="218">
        <f>IF(N161="zákl. přenesená",J161,0)</f>
        <v>0</v>
      </c>
      <c r="BH161" s="218">
        <f>IF(N161="sníž. přenesená",J161,0)</f>
        <v>0</v>
      </c>
      <c r="BI161" s="218">
        <f>IF(N161="nulová",J161,0)</f>
        <v>0</v>
      </c>
      <c r="BJ161" s="18" t="s">
        <v>83</v>
      </c>
      <c r="BK161" s="218">
        <f>ROUND(I161*H161,2)</f>
        <v>0</v>
      </c>
      <c r="BL161" s="18" t="s">
        <v>145</v>
      </c>
      <c r="BM161" s="217" t="s">
        <v>385</v>
      </c>
    </row>
    <row r="162" s="2" customFormat="1">
      <c r="A162" s="39"/>
      <c r="B162" s="40"/>
      <c r="C162" s="41"/>
      <c r="D162" s="219" t="s">
        <v>147</v>
      </c>
      <c r="E162" s="41"/>
      <c r="F162" s="220" t="s">
        <v>386</v>
      </c>
      <c r="G162" s="41"/>
      <c r="H162" s="41"/>
      <c r="I162" s="221"/>
      <c r="J162" s="41"/>
      <c r="K162" s="41"/>
      <c r="L162" s="45"/>
      <c r="M162" s="222"/>
      <c r="N162" s="223"/>
      <c r="O162" s="85"/>
      <c r="P162" s="85"/>
      <c r="Q162" s="85"/>
      <c r="R162" s="85"/>
      <c r="S162" s="85"/>
      <c r="T162" s="86"/>
      <c r="U162" s="39"/>
      <c r="V162" s="39"/>
      <c r="W162" s="39"/>
      <c r="X162" s="39"/>
      <c r="Y162" s="39"/>
      <c r="Z162" s="39"/>
      <c r="AA162" s="39"/>
      <c r="AB162" s="39"/>
      <c r="AC162" s="39"/>
      <c r="AD162" s="39"/>
      <c r="AE162" s="39"/>
      <c r="AT162" s="18" t="s">
        <v>147</v>
      </c>
      <c r="AU162" s="18" t="s">
        <v>83</v>
      </c>
    </row>
    <row r="163" s="2" customFormat="1">
      <c r="A163" s="39"/>
      <c r="B163" s="40"/>
      <c r="C163" s="41"/>
      <c r="D163" s="219" t="s">
        <v>149</v>
      </c>
      <c r="E163" s="41"/>
      <c r="F163" s="224" t="s">
        <v>329</v>
      </c>
      <c r="G163" s="41"/>
      <c r="H163" s="41"/>
      <c r="I163" s="221"/>
      <c r="J163" s="41"/>
      <c r="K163" s="41"/>
      <c r="L163" s="45"/>
      <c r="M163" s="222"/>
      <c r="N163" s="223"/>
      <c r="O163" s="85"/>
      <c r="P163" s="85"/>
      <c r="Q163" s="85"/>
      <c r="R163" s="85"/>
      <c r="S163" s="85"/>
      <c r="T163" s="86"/>
      <c r="U163" s="39"/>
      <c r="V163" s="39"/>
      <c r="W163" s="39"/>
      <c r="X163" s="39"/>
      <c r="Y163" s="39"/>
      <c r="Z163" s="39"/>
      <c r="AA163" s="39"/>
      <c r="AB163" s="39"/>
      <c r="AC163" s="39"/>
      <c r="AD163" s="39"/>
      <c r="AE163" s="39"/>
      <c r="AT163" s="18" t="s">
        <v>149</v>
      </c>
      <c r="AU163" s="18" t="s">
        <v>83</v>
      </c>
    </row>
    <row r="164" s="2" customFormat="1" ht="16.5" customHeight="1">
      <c r="A164" s="39"/>
      <c r="B164" s="40"/>
      <c r="C164" s="206" t="s">
        <v>236</v>
      </c>
      <c r="D164" s="206" t="s">
        <v>141</v>
      </c>
      <c r="E164" s="207" t="s">
        <v>387</v>
      </c>
      <c r="F164" s="208" t="s">
        <v>346</v>
      </c>
      <c r="G164" s="209" t="s">
        <v>144</v>
      </c>
      <c r="H164" s="210">
        <v>1</v>
      </c>
      <c r="I164" s="211"/>
      <c r="J164" s="212">
        <f>ROUND(I164*H164,2)</f>
        <v>0</v>
      </c>
      <c r="K164" s="208" t="s">
        <v>19</v>
      </c>
      <c r="L164" s="45"/>
      <c r="M164" s="213" t="s">
        <v>19</v>
      </c>
      <c r="N164" s="214" t="s">
        <v>47</v>
      </c>
      <c r="O164" s="85"/>
      <c r="P164" s="215">
        <f>O164*H164</f>
        <v>0</v>
      </c>
      <c r="Q164" s="215">
        <v>0</v>
      </c>
      <c r="R164" s="215">
        <f>Q164*H164</f>
        <v>0</v>
      </c>
      <c r="S164" s="215">
        <v>0</v>
      </c>
      <c r="T164" s="216">
        <f>S164*H164</f>
        <v>0</v>
      </c>
      <c r="U164" s="39"/>
      <c r="V164" s="39"/>
      <c r="W164" s="39"/>
      <c r="X164" s="39"/>
      <c r="Y164" s="39"/>
      <c r="Z164" s="39"/>
      <c r="AA164" s="39"/>
      <c r="AB164" s="39"/>
      <c r="AC164" s="39"/>
      <c r="AD164" s="39"/>
      <c r="AE164" s="39"/>
      <c r="AR164" s="217" t="s">
        <v>145</v>
      </c>
      <c r="AT164" s="217" t="s">
        <v>141</v>
      </c>
      <c r="AU164" s="217" t="s">
        <v>83</v>
      </c>
      <c r="AY164" s="18" t="s">
        <v>140</v>
      </c>
      <c r="BE164" s="218">
        <f>IF(N164="základní",J164,0)</f>
        <v>0</v>
      </c>
      <c r="BF164" s="218">
        <f>IF(N164="snížená",J164,0)</f>
        <v>0</v>
      </c>
      <c r="BG164" s="218">
        <f>IF(N164="zákl. přenesená",J164,0)</f>
        <v>0</v>
      </c>
      <c r="BH164" s="218">
        <f>IF(N164="sníž. přenesená",J164,0)</f>
        <v>0</v>
      </c>
      <c r="BI164" s="218">
        <f>IF(N164="nulová",J164,0)</f>
        <v>0</v>
      </c>
      <c r="BJ164" s="18" t="s">
        <v>83</v>
      </c>
      <c r="BK164" s="218">
        <f>ROUND(I164*H164,2)</f>
        <v>0</v>
      </c>
      <c r="BL164" s="18" t="s">
        <v>145</v>
      </c>
      <c r="BM164" s="217" t="s">
        <v>388</v>
      </c>
    </row>
    <row r="165" s="2" customFormat="1">
      <c r="A165" s="39"/>
      <c r="B165" s="40"/>
      <c r="C165" s="41"/>
      <c r="D165" s="219" t="s">
        <v>147</v>
      </c>
      <c r="E165" s="41"/>
      <c r="F165" s="220" t="s">
        <v>346</v>
      </c>
      <c r="G165" s="41"/>
      <c r="H165" s="41"/>
      <c r="I165" s="221"/>
      <c r="J165" s="41"/>
      <c r="K165" s="41"/>
      <c r="L165" s="45"/>
      <c r="M165" s="222"/>
      <c r="N165" s="223"/>
      <c r="O165" s="85"/>
      <c r="P165" s="85"/>
      <c r="Q165" s="85"/>
      <c r="R165" s="85"/>
      <c r="S165" s="85"/>
      <c r="T165" s="86"/>
      <c r="U165" s="39"/>
      <c r="V165" s="39"/>
      <c r="W165" s="39"/>
      <c r="X165" s="39"/>
      <c r="Y165" s="39"/>
      <c r="Z165" s="39"/>
      <c r="AA165" s="39"/>
      <c r="AB165" s="39"/>
      <c r="AC165" s="39"/>
      <c r="AD165" s="39"/>
      <c r="AE165" s="39"/>
      <c r="AT165" s="18" t="s">
        <v>147</v>
      </c>
      <c r="AU165" s="18" t="s">
        <v>83</v>
      </c>
    </row>
    <row r="166" s="2" customFormat="1">
      <c r="A166" s="39"/>
      <c r="B166" s="40"/>
      <c r="C166" s="41"/>
      <c r="D166" s="219" t="s">
        <v>149</v>
      </c>
      <c r="E166" s="41"/>
      <c r="F166" s="224" t="s">
        <v>329</v>
      </c>
      <c r="G166" s="41"/>
      <c r="H166" s="41"/>
      <c r="I166" s="221"/>
      <c r="J166" s="41"/>
      <c r="K166" s="41"/>
      <c r="L166" s="45"/>
      <c r="M166" s="222"/>
      <c r="N166" s="223"/>
      <c r="O166" s="85"/>
      <c r="P166" s="85"/>
      <c r="Q166" s="85"/>
      <c r="R166" s="85"/>
      <c r="S166" s="85"/>
      <c r="T166" s="86"/>
      <c r="U166" s="39"/>
      <c r="V166" s="39"/>
      <c r="W166" s="39"/>
      <c r="X166" s="39"/>
      <c r="Y166" s="39"/>
      <c r="Z166" s="39"/>
      <c r="AA166" s="39"/>
      <c r="AB166" s="39"/>
      <c r="AC166" s="39"/>
      <c r="AD166" s="39"/>
      <c r="AE166" s="39"/>
      <c r="AT166" s="18" t="s">
        <v>149</v>
      </c>
      <c r="AU166" s="18" t="s">
        <v>83</v>
      </c>
    </row>
    <row r="167" s="2" customFormat="1" ht="16.5" customHeight="1">
      <c r="A167" s="39"/>
      <c r="B167" s="40"/>
      <c r="C167" s="206" t="s">
        <v>240</v>
      </c>
      <c r="D167" s="206" t="s">
        <v>141</v>
      </c>
      <c r="E167" s="207" t="s">
        <v>389</v>
      </c>
      <c r="F167" s="208" t="s">
        <v>221</v>
      </c>
      <c r="G167" s="209" t="s">
        <v>144</v>
      </c>
      <c r="H167" s="210">
        <v>1</v>
      </c>
      <c r="I167" s="211"/>
      <c r="J167" s="212">
        <f>ROUND(I167*H167,2)</f>
        <v>0</v>
      </c>
      <c r="K167" s="208" t="s">
        <v>19</v>
      </c>
      <c r="L167" s="45"/>
      <c r="M167" s="213" t="s">
        <v>19</v>
      </c>
      <c r="N167" s="214" t="s">
        <v>47</v>
      </c>
      <c r="O167" s="85"/>
      <c r="P167" s="215">
        <f>O167*H167</f>
        <v>0</v>
      </c>
      <c r="Q167" s="215">
        <v>0</v>
      </c>
      <c r="R167" s="215">
        <f>Q167*H167</f>
        <v>0</v>
      </c>
      <c r="S167" s="215">
        <v>0</v>
      </c>
      <c r="T167" s="216">
        <f>S167*H167</f>
        <v>0</v>
      </c>
      <c r="U167" s="39"/>
      <c r="V167" s="39"/>
      <c r="W167" s="39"/>
      <c r="X167" s="39"/>
      <c r="Y167" s="39"/>
      <c r="Z167" s="39"/>
      <c r="AA167" s="39"/>
      <c r="AB167" s="39"/>
      <c r="AC167" s="39"/>
      <c r="AD167" s="39"/>
      <c r="AE167" s="39"/>
      <c r="AR167" s="217" t="s">
        <v>145</v>
      </c>
      <c r="AT167" s="217" t="s">
        <v>141</v>
      </c>
      <c r="AU167" s="217" t="s">
        <v>83</v>
      </c>
      <c r="AY167" s="18" t="s">
        <v>140</v>
      </c>
      <c r="BE167" s="218">
        <f>IF(N167="základní",J167,0)</f>
        <v>0</v>
      </c>
      <c r="BF167" s="218">
        <f>IF(N167="snížená",J167,0)</f>
        <v>0</v>
      </c>
      <c r="BG167" s="218">
        <f>IF(N167="zákl. přenesená",J167,0)</f>
        <v>0</v>
      </c>
      <c r="BH167" s="218">
        <f>IF(N167="sníž. přenesená",J167,0)</f>
        <v>0</v>
      </c>
      <c r="BI167" s="218">
        <f>IF(N167="nulová",J167,0)</f>
        <v>0</v>
      </c>
      <c r="BJ167" s="18" t="s">
        <v>83</v>
      </c>
      <c r="BK167" s="218">
        <f>ROUND(I167*H167,2)</f>
        <v>0</v>
      </c>
      <c r="BL167" s="18" t="s">
        <v>145</v>
      </c>
      <c r="BM167" s="217" t="s">
        <v>390</v>
      </c>
    </row>
    <row r="168" s="2" customFormat="1">
      <c r="A168" s="39"/>
      <c r="B168" s="40"/>
      <c r="C168" s="41"/>
      <c r="D168" s="219" t="s">
        <v>147</v>
      </c>
      <c r="E168" s="41"/>
      <c r="F168" s="220" t="s">
        <v>221</v>
      </c>
      <c r="G168" s="41"/>
      <c r="H168" s="41"/>
      <c r="I168" s="221"/>
      <c r="J168" s="41"/>
      <c r="K168" s="41"/>
      <c r="L168" s="45"/>
      <c r="M168" s="222"/>
      <c r="N168" s="223"/>
      <c r="O168" s="85"/>
      <c r="P168" s="85"/>
      <c r="Q168" s="85"/>
      <c r="R168" s="85"/>
      <c r="S168" s="85"/>
      <c r="T168" s="86"/>
      <c r="U168" s="39"/>
      <c r="V168" s="39"/>
      <c r="W168" s="39"/>
      <c r="X168" s="39"/>
      <c r="Y168" s="39"/>
      <c r="Z168" s="39"/>
      <c r="AA168" s="39"/>
      <c r="AB168" s="39"/>
      <c r="AC168" s="39"/>
      <c r="AD168" s="39"/>
      <c r="AE168" s="39"/>
      <c r="AT168" s="18" t="s">
        <v>147</v>
      </c>
      <c r="AU168" s="18" t="s">
        <v>83</v>
      </c>
    </row>
    <row r="169" s="2" customFormat="1">
      <c r="A169" s="39"/>
      <c r="B169" s="40"/>
      <c r="C169" s="41"/>
      <c r="D169" s="219" t="s">
        <v>149</v>
      </c>
      <c r="E169" s="41"/>
      <c r="F169" s="224" t="s">
        <v>329</v>
      </c>
      <c r="G169" s="41"/>
      <c r="H169" s="41"/>
      <c r="I169" s="221"/>
      <c r="J169" s="41"/>
      <c r="K169" s="41"/>
      <c r="L169" s="45"/>
      <c r="M169" s="222"/>
      <c r="N169" s="223"/>
      <c r="O169" s="85"/>
      <c r="P169" s="85"/>
      <c r="Q169" s="85"/>
      <c r="R169" s="85"/>
      <c r="S169" s="85"/>
      <c r="T169" s="86"/>
      <c r="U169" s="39"/>
      <c r="V169" s="39"/>
      <c r="W169" s="39"/>
      <c r="X169" s="39"/>
      <c r="Y169" s="39"/>
      <c r="Z169" s="39"/>
      <c r="AA169" s="39"/>
      <c r="AB169" s="39"/>
      <c r="AC169" s="39"/>
      <c r="AD169" s="39"/>
      <c r="AE169" s="39"/>
      <c r="AT169" s="18" t="s">
        <v>149</v>
      </c>
      <c r="AU169" s="18" t="s">
        <v>83</v>
      </c>
    </row>
    <row r="170" s="11" customFormat="1" ht="25.92" customHeight="1">
      <c r="A170" s="11"/>
      <c r="B170" s="192"/>
      <c r="C170" s="193"/>
      <c r="D170" s="194" t="s">
        <v>75</v>
      </c>
      <c r="E170" s="195" t="s">
        <v>391</v>
      </c>
      <c r="F170" s="195" t="s">
        <v>392</v>
      </c>
      <c r="G170" s="193"/>
      <c r="H170" s="193"/>
      <c r="I170" s="196"/>
      <c r="J170" s="197">
        <f>BK170</f>
        <v>0</v>
      </c>
      <c r="K170" s="193"/>
      <c r="L170" s="198"/>
      <c r="M170" s="199"/>
      <c r="N170" s="200"/>
      <c r="O170" s="200"/>
      <c r="P170" s="201">
        <f>SUM(P171:P173)</f>
        <v>0</v>
      </c>
      <c r="Q170" s="200"/>
      <c r="R170" s="201">
        <f>SUM(R171:R173)</f>
        <v>0</v>
      </c>
      <c r="S170" s="200"/>
      <c r="T170" s="202">
        <f>SUM(T171:T173)</f>
        <v>0</v>
      </c>
      <c r="U170" s="11"/>
      <c r="V170" s="11"/>
      <c r="W170" s="11"/>
      <c r="X170" s="11"/>
      <c r="Y170" s="11"/>
      <c r="Z170" s="11"/>
      <c r="AA170" s="11"/>
      <c r="AB170" s="11"/>
      <c r="AC170" s="11"/>
      <c r="AD170" s="11"/>
      <c r="AE170" s="11"/>
      <c r="AR170" s="203" t="s">
        <v>139</v>
      </c>
      <c r="AT170" s="204" t="s">
        <v>75</v>
      </c>
      <c r="AU170" s="204" t="s">
        <v>76</v>
      </c>
      <c r="AY170" s="203" t="s">
        <v>140</v>
      </c>
      <c r="BK170" s="205">
        <f>SUM(BK171:BK173)</f>
        <v>0</v>
      </c>
    </row>
    <row r="171" s="2" customFormat="1" ht="16.5" customHeight="1">
      <c r="A171" s="39"/>
      <c r="B171" s="40"/>
      <c r="C171" s="206" t="s">
        <v>244</v>
      </c>
      <c r="D171" s="206" t="s">
        <v>141</v>
      </c>
      <c r="E171" s="207" t="s">
        <v>393</v>
      </c>
      <c r="F171" s="208" t="s">
        <v>394</v>
      </c>
      <c r="G171" s="209" t="s">
        <v>144</v>
      </c>
      <c r="H171" s="210">
        <v>1</v>
      </c>
      <c r="I171" s="211"/>
      <c r="J171" s="212">
        <f>ROUND(I171*H171,2)</f>
        <v>0</v>
      </c>
      <c r="K171" s="208" t="s">
        <v>19</v>
      </c>
      <c r="L171" s="45"/>
      <c r="M171" s="213" t="s">
        <v>19</v>
      </c>
      <c r="N171" s="214" t="s">
        <v>47</v>
      </c>
      <c r="O171" s="85"/>
      <c r="P171" s="215">
        <f>O171*H171</f>
        <v>0</v>
      </c>
      <c r="Q171" s="215">
        <v>0</v>
      </c>
      <c r="R171" s="215">
        <f>Q171*H171</f>
        <v>0</v>
      </c>
      <c r="S171" s="215">
        <v>0</v>
      </c>
      <c r="T171" s="216">
        <f>S171*H171</f>
        <v>0</v>
      </c>
      <c r="U171" s="39"/>
      <c r="V171" s="39"/>
      <c r="W171" s="39"/>
      <c r="X171" s="39"/>
      <c r="Y171" s="39"/>
      <c r="Z171" s="39"/>
      <c r="AA171" s="39"/>
      <c r="AB171" s="39"/>
      <c r="AC171" s="39"/>
      <c r="AD171" s="39"/>
      <c r="AE171" s="39"/>
      <c r="AR171" s="217" t="s">
        <v>145</v>
      </c>
      <c r="AT171" s="217" t="s">
        <v>141</v>
      </c>
      <c r="AU171" s="217" t="s">
        <v>83</v>
      </c>
      <c r="AY171" s="18" t="s">
        <v>140</v>
      </c>
      <c r="BE171" s="218">
        <f>IF(N171="základní",J171,0)</f>
        <v>0</v>
      </c>
      <c r="BF171" s="218">
        <f>IF(N171="snížená",J171,0)</f>
        <v>0</v>
      </c>
      <c r="BG171" s="218">
        <f>IF(N171="zákl. přenesená",J171,0)</f>
        <v>0</v>
      </c>
      <c r="BH171" s="218">
        <f>IF(N171="sníž. přenesená",J171,0)</f>
        <v>0</v>
      </c>
      <c r="BI171" s="218">
        <f>IF(N171="nulová",J171,0)</f>
        <v>0</v>
      </c>
      <c r="BJ171" s="18" t="s">
        <v>83</v>
      </c>
      <c r="BK171" s="218">
        <f>ROUND(I171*H171,2)</f>
        <v>0</v>
      </c>
      <c r="BL171" s="18" t="s">
        <v>145</v>
      </c>
      <c r="BM171" s="217" t="s">
        <v>395</v>
      </c>
    </row>
    <row r="172" s="2" customFormat="1">
      <c r="A172" s="39"/>
      <c r="B172" s="40"/>
      <c r="C172" s="41"/>
      <c r="D172" s="219" t="s">
        <v>147</v>
      </c>
      <c r="E172" s="41"/>
      <c r="F172" s="220" t="s">
        <v>394</v>
      </c>
      <c r="G172" s="41"/>
      <c r="H172" s="41"/>
      <c r="I172" s="221"/>
      <c r="J172" s="41"/>
      <c r="K172" s="41"/>
      <c r="L172" s="45"/>
      <c r="M172" s="222"/>
      <c r="N172" s="223"/>
      <c r="O172" s="85"/>
      <c r="P172" s="85"/>
      <c r="Q172" s="85"/>
      <c r="R172" s="85"/>
      <c r="S172" s="85"/>
      <c r="T172" s="86"/>
      <c r="U172" s="39"/>
      <c r="V172" s="39"/>
      <c r="W172" s="39"/>
      <c r="X172" s="39"/>
      <c r="Y172" s="39"/>
      <c r="Z172" s="39"/>
      <c r="AA172" s="39"/>
      <c r="AB172" s="39"/>
      <c r="AC172" s="39"/>
      <c r="AD172" s="39"/>
      <c r="AE172" s="39"/>
      <c r="AT172" s="18" t="s">
        <v>147</v>
      </c>
      <c r="AU172" s="18" t="s">
        <v>83</v>
      </c>
    </row>
    <row r="173" s="2" customFormat="1">
      <c r="A173" s="39"/>
      <c r="B173" s="40"/>
      <c r="C173" s="41"/>
      <c r="D173" s="219" t="s">
        <v>149</v>
      </c>
      <c r="E173" s="41"/>
      <c r="F173" s="224" t="s">
        <v>329</v>
      </c>
      <c r="G173" s="41"/>
      <c r="H173" s="41"/>
      <c r="I173" s="221"/>
      <c r="J173" s="41"/>
      <c r="K173" s="41"/>
      <c r="L173" s="45"/>
      <c r="M173" s="222"/>
      <c r="N173" s="223"/>
      <c r="O173" s="85"/>
      <c r="P173" s="85"/>
      <c r="Q173" s="85"/>
      <c r="R173" s="85"/>
      <c r="S173" s="85"/>
      <c r="T173" s="86"/>
      <c r="U173" s="39"/>
      <c r="V173" s="39"/>
      <c r="W173" s="39"/>
      <c r="X173" s="39"/>
      <c r="Y173" s="39"/>
      <c r="Z173" s="39"/>
      <c r="AA173" s="39"/>
      <c r="AB173" s="39"/>
      <c r="AC173" s="39"/>
      <c r="AD173" s="39"/>
      <c r="AE173" s="39"/>
      <c r="AT173" s="18" t="s">
        <v>149</v>
      </c>
      <c r="AU173" s="18" t="s">
        <v>83</v>
      </c>
    </row>
    <row r="174" s="11" customFormat="1" ht="25.92" customHeight="1">
      <c r="A174" s="11"/>
      <c r="B174" s="192"/>
      <c r="C174" s="193"/>
      <c r="D174" s="194" t="s">
        <v>75</v>
      </c>
      <c r="E174" s="195" t="s">
        <v>396</v>
      </c>
      <c r="F174" s="195" t="s">
        <v>397</v>
      </c>
      <c r="G174" s="193"/>
      <c r="H174" s="193"/>
      <c r="I174" s="196"/>
      <c r="J174" s="197">
        <f>BK174</f>
        <v>0</v>
      </c>
      <c r="K174" s="193"/>
      <c r="L174" s="198"/>
      <c r="M174" s="199"/>
      <c r="N174" s="200"/>
      <c r="O174" s="200"/>
      <c r="P174" s="201">
        <f>SUM(P175:P177)</f>
        <v>0</v>
      </c>
      <c r="Q174" s="200"/>
      <c r="R174" s="201">
        <f>SUM(R175:R177)</f>
        <v>0</v>
      </c>
      <c r="S174" s="200"/>
      <c r="T174" s="202">
        <f>SUM(T175:T177)</f>
        <v>0</v>
      </c>
      <c r="U174" s="11"/>
      <c r="V174" s="11"/>
      <c r="W174" s="11"/>
      <c r="X174" s="11"/>
      <c r="Y174" s="11"/>
      <c r="Z174" s="11"/>
      <c r="AA174" s="11"/>
      <c r="AB174" s="11"/>
      <c r="AC174" s="11"/>
      <c r="AD174" s="11"/>
      <c r="AE174" s="11"/>
      <c r="AR174" s="203" t="s">
        <v>139</v>
      </c>
      <c r="AT174" s="204" t="s">
        <v>75</v>
      </c>
      <c r="AU174" s="204" t="s">
        <v>76</v>
      </c>
      <c r="AY174" s="203" t="s">
        <v>140</v>
      </c>
      <c r="BK174" s="205">
        <f>SUM(BK175:BK177)</f>
        <v>0</v>
      </c>
    </row>
    <row r="175" s="2" customFormat="1" ht="16.5" customHeight="1">
      <c r="A175" s="39"/>
      <c r="B175" s="40"/>
      <c r="C175" s="206" t="s">
        <v>248</v>
      </c>
      <c r="D175" s="206" t="s">
        <v>141</v>
      </c>
      <c r="E175" s="207" t="s">
        <v>398</v>
      </c>
      <c r="F175" s="208" t="s">
        <v>399</v>
      </c>
      <c r="G175" s="209" t="s">
        <v>144</v>
      </c>
      <c r="H175" s="210">
        <v>1</v>
      </c>
      <c r="I175" s="211"/>
      <c r="J175" s="212">
        <f>ROUND(I175*H175,2)</f>
        <v>0</v>
      </c>
      <c r="K175" s="208" t="s">
        <v>19</v>
      </c>
      <c r="L175" s="45"/>
      <c r="M175" s="213" t="s">
        <v>19</v>
      </c>
      <c r="N175" s="214" t="s">
        <v>47</v>
      </c>
      <c r="O175" s="85"/>
      <c r="P175" s="215">
        <f>O175*H175</f>
        <v>0</v>
      </c>
      <c r="Q175" s="215">
        <v>0</v>
      </c>
      <c r="R175" s="215">
        <f>Q175*H175</f>
        <v>0</v>
      </c>
      <c r="S175" s="215">
        <v>0</v>
      </c>
      <c r="T175" s="216">
        <f>S175*H175</f>
        <v>0</v>
      </c>
      <c r="U175" s="39"/>
      <c r="V175" s="39"/>
      <c r="W175" s="39"/>
      <c r="X175" s="39"/>
      <c r="Y175" s="39"/>
      <c r="Z175" s="39"/>
      <c r="AA175" s="39"/>
      <c r="AB175" s="39"/>
      <c r="AC175" s="39"/>
      <c r="AD175" s="39"/>
      <c r="AE175" s="39"/>
      <c r="AR175" s="217" t="s">
        <v>145</v>
      </c>
      <c r="AT175" s="217" t="s">
        <v>141</v>
      </c>
      <c r="AU175" s="217" t="s">
        <v>83</v>
      </c>
      <c r="AY175" s="18" t="s">
        <v>140</v>
      </c>
      <c r="BE175" s="218">
        <f>IF(N175="základní",J175,0)</f>
        <v>0</v>
      </c>
      <c r="BF175" s="218">
        <f>IF(N175="snížená",J175,0)</f>
        <v>0</v>
      </c>
      <c r="BG175" s="218">
        <f>IF(N175="zákl. přenesená",J175,0)</f>
        <v>0</v>
      </c>
      <c r="BH175" s="218">
        <f>IF(N175="sníž. přenesená",J175,0)</f>
        <v>0</v>
      </c>
      <c r="BI175" s="218">
        <f>IF(N175="nulová",J175,0)</f>
        <v>0</v>
      </c>
      <c r="BJ175" s="18" t="s">
        <v>83</v>
      </c>
      <c r="BK175" s="218">
        <f>ROUND(I175*H175,2)</f>
        <v>0</v>
      </c>
      <c r="BL175" s="18" t="s">
        <v>145</v>
      </c>
      <c r="BM175" s="217" t="s">
        <v>400</v>
      </c>
    </row>
    <row r="176" s="2" customFormat="1">
      <c r="A176" s="39"/>
      <c r="B176" s="40"/>
      <c r="C176" s="41"/>
      <c r="D176" s="219" t="s">
        <v>147</v>
      </c>
      <c r="E176" s="41"/>
      <c r="F176" s="220" t="s">
        <v>399</v>
      </c>
      <c r="G176" s="41"/>
      <c r="H176" s="41"/>
      <c r="I176" s="221"/>
      <c r="J176" s="41"/>
      <c r="K176" s="41"/>
      <c r="L176" s="45"/>
      <c r="M176" s="222"/>
      <c r="N176" s="223"/>
      <c r="O176" s="85"/>
      <c r="P176" s="85"/>
      <c r="Q176" s="85"/>
      <c r="R176" s="85"/>
      <c r="S176" s="85"/>
      <c r="T176" s="86"/>
      <c r="U176" s="39"/>
      <c r="V176" s="39"/>
      <c r="W176" s="39"/>
      <c r="X176" s="39"/>
      <c r="Y176" s="39"/>
      <c r="Z176" s="39"/>
      <c r="AA176" s="39"/>
      <c r="AB176" s="39"/>
      <c r="AC176" s="39"/>
      <c r="AD176" s="39"/>
      <c r="AE176" s="39"/>
      <c r="AT176" s="18" t="s">
        <v>147</v>
      </c>
      <c r="AU176" s="18" t="s">
        <v>83</v>
      </c>
    </row>
    <row r="177" s="2" customFormat="1">
      <c r="A177" s="39"/>
      <c r="B177" s="40"/>
      <c r="C177" s="41"/>
      <c r="D177" s="219" t="s">
        <v>149</v>
      </c>
      <c r="E177" s="41"/>
      <c r="F177" s="224" t="s">
        <v>329</v>
      </c>
      <c r="G177" s="41"/>
      <c r="H177" s="41"/>
      <c r="I177" s="221"/>
      <c r="J177" s="41"/>
      <c r="K177" s="41"/>
      <c r="L177" s="45"/>
      <c r="M177" s="222"/>
      <c r="N177" s="223"/>
      <c r="O177" s="85"/>
      <c r="P177" s="85"/>
      <c r="Q177" s="85"/>
      <c r="R177" s="85"/>
      <c r="S177" s="85"/>
      <c r="T177" s="86"/>
      <c r="U177" s="39"/>
      <c r="V177" s="39"/>
      <c r="W177" s="39"/>
      <c r="X177" s="39"/>
      <c r="Y177" s="39"/>
      <c r="Z177" s="39"/>
      <c r="AA177" s="39"/>
      <c r="AB177" s="39"/>
      <c r="AC177" s="39"/>
      <c r="AD177" s="39"/>
      <c r="AE177" s="39"/>
      <c r="AT177" s="18" t="s">
        <v>149</v>
      </c>
      <c r="AU177" s="18" t="s">
        <v>83</v>
      </c>
    </row>
    <row r="178" s="11" customFormat="1" ht="25.92" customHeight="1">
      <c r="A178" s="11"/>
      <c r="B178" s="192"/>
      <c r="C178" s="193"/>
      <c r="D178" s="194" t="s">
        <v>75</v>
      </c>
      <c r="E178" s="195" t="s">
        <v>401</v>
      </c>
      <c r="F178" s="195" t="s">
        <v>402</v>
      </c>
      <c r="G178" s="193"/>
      <c r="H178" s="193"/>
      <c r="I178" s="196"/>
      <c r="J178" s="197">
        <f>BK178</f>
        <v>0</v>
      </c>
      <c r="K178" s="193"/>
      <c r="L178" s="198"/>
      <c r="M178" s="199"/>
      <c r="N178" s="200"/>
      <c r="O178" s="200"/>
      <c r="P178" s="201">
        <f>SUM(P179:P193)</f>
        <v>0</v>
      </c>
      <c r="Q178" s="200"/>
      <c r="R178" s="201">
        <f>SUM(R179:R193)</f>
        <v>0</v>
      </c>
      <c r="S178" s="200"/>
      <c r="T178" s="202">
        <f>SUM(T179:T193)</f>
        <v>0</v>
      </c>
      <c r="U178" s="11"/>
      <c r="V178" s="11"/>
      <c r="W178" s="11"/>
      <c r="X178" s="11"/>
      <c r="Y178" s="11"/>
      <c r="Z178" s="11"/>
      <c r="AA178" s="11"/>
      <c r="AB178" s="11"/>
      <c r="AC178" s="11"/>
      <c r="AD178" s="11"/>
      <c r="AE178" s="11"/>
      <c r="AR178" s="203" t="s">
        <v>139</v>
      </c>
      <c r="AT178" s="204" t="s">
        <v>75</v>
      </c>
      <c r="AU178" s="204" t="s">
        <v>76</v>
      </c>
      <c r="AY178" s="203" t="s">
        <v>140</v>
      </c>
      <c r="BK178" s="205">
        <f>SUM(BK179:BK193)</f>
        <v>0</v>
      </c>
    </row>
    <row r="179" s="2" customFormat="1" ht="16.5" customHeight="1">
      <c r="A179" s="39"/>
      <c r="B179" s="40"/>
      <c r="C179" s="206" t="s">
        <v>403</v>
      </c>
      <c r="D179" s="206" t="s">
        <v>141</v>
      </c>
      <c r="E179" s="207" t="s">
        <v>404</v>
      </c>
      <c r="F179" s="208" t="s">
        <v>405</v>
      </c>
      <c r="G179" s="209" t="s">
        <v>144</v>
      </c>
      <c r="H179" s="210">
        <v>1</v>
      </c>
      <c r="I179" s="211"/>
      <c r="J179" s="212">
        <f>ROUND(I179*H179,2)</f>
        <v>0</v>
      </c>
      <c r="K179" s="208" t="s">
        <v>19</v>
      </c>
      <c r="L179" s="45"/>
      <c r="M179" s="213" t="s">
        <v>19</v>
      </c>
      <c r="N179" s="214" t="s">
        <v>47</v>
      </c>
      <c r="O179" s="85"/>
      <c r="P179" s="215">
        <f>O179*H179</f>
        <v>0</v>
      </c>
      <c r="Q179" s="215">
        <v>0</v>
      </c>
      <c r="R179" s="215">
        <f>Q179*H179</f>
        <v>0</v>
      </c>
      <c r="S179" s="215">
        <v>0</v>
      </c>
      <c r="T179" s="216">
        <f>S179*H179</f>
        <v>0</v>
      </c>
      <c r="U179" s="39"/>
      <c r="V179" s="39"/>
      <c r="W179" s="39"/>
      <c r="X179" s="39"/>
      <c r="Y179" s="39"/>
      <c r="Z179" s="39"/>
      <c r="AA179" s="39"/>
      <c r="AB179" s="39"/>
      <c r="AC179" s="39"/>
      <c r="AD179" s="39"/>
      <c r="AE179" s="39"/>
      <c r="AR179" s="217" t="s">
        <v>145</v>
      </c>
      <c r="AT179" s="217" t="s">
        <v>141</v>
      </c>
      <c r="AU179" s="217" t="s">
        <v>83</v>
      </c>
      <c r="AY179" s="18" t="s">
        <v>140</v>
      </c>
      <c r="BE179" s="218">
        <f>IF(N179="základní",J179,0)</f>
        <v>0</v>
      </c>
      <c r="BF179" s="218">
        <f>IF(N179="snížená",J179,0)</f>
        <v>0</v>
      </c>
      <c r="BG179" s="218">
        <f>IF(N179="zákl. přenesená",J179,0)</f>
        <v>0</v>
      </c>
      <c r="BH179" s="218">
        <f>IF(N179="sníž. přenesená",J179,0)</f>
        <v>0</v>
      </c>
      <c r="BI179" s="218">
        <f>IF(N179="nulová",J179,0)</f>
        <v>0</v>
      </c>
      <c r="BJ179" s="18" t="s">
        <v>83</v>
      </c>
      <c r="BK179" s="218">
        <f>ROUND(I179*H179,2)</f>
        <v>0</v>
      </c>
      <c r="BL179" s="18" t="s">
        <v>145</v>
      </c>
      <c r="BM179" s="217" t="s">
        <v>406</v>
      </c>
    </row>
    <row r="180" s="2" customFormat="1">
      <c r="A180" s="39"/>
      <c r="B180" s="40"/>
      <c r="C180" s="41"/>
      <c r="D180" s="219" t="s">
        <v>147</v>
      </c>
      <c r="E180" s="41"/>
      <c r="F180" s="220" t="s">
        <v>405</v>
      </c>
      <c r="G180" s="41"/>
      <c r="H180" s="41"/>
      <c r="I180" s="221"/>
      <c r="J180" s="41"/>
      <c r="K180" s="41"/>
      <c r="L180" s="45"/>
      <c r="M180" s="222"/>
      <c r="N180" s="223"/>
      <c r="O180" s="85"/>
      <c r="P180" s="85"/>
      <c r="Q180" s="85"/>
      <c r="R180" s="85"/>
      <c r="S180" s="85"/>
      <c r="T180" s="86"/>
      <c r="U180" s="39"/>
      <c r="V180" s="39"/>
      <c r="W180" s="39"/>
      <c r="X180" s="39"/>
      <c r="Y180" s="39"/>
      <c r="Z180" s="39"/>
      <c r="AA180" s="39"/>
      <c r="AB180" s="39"/>
      <c r="AC180" s="39"/>
      <c r="AD180" s="39"/>
      <c r="AE180" s="39"/>
      <c r="AT180" s="18" t="s">
        <v>147</v>
      </c>
      <c r="AU180" s="18" t="s">
        <v>83</v>
      </c>
    </row>
    <row r="181" s="2" customFormat="1">
      <c r="A181" s="39"/>
      <c r="B181" s="40"/>
      <c r="C181" s="41"/>
      <c r="D181" s="219" t="s">
        <v>149</v>
      </c>
      <c r="E181" s="41"/>
      <c r="F181" s="224" t="s">
        <v>329</v>
      </c>
      <c r="G181" s="41"/>
      <c r="H181" s="41"/>
      <c r="I181" s="221"/>
      <c r="J181" s="41"/>
      <c r="K181" s="41"/>
      <c r="L181" s="45"/>
      <c r="M181" s="222"/>
      <c r="N181" s="223"/>
      <c r="O181" s="85"/>
      <c r="P181" s="85"/>
      <c r="Q181" s="85"/>
      <c r="R181" s="85"/>
      <c r="S181" s="85"/>
      <c r="T181" s="86"/>
      <c r="U181" s="39"/>
      <c r="V181" s="39"/>
      <c r="W181" s="39"/>
      <c r="X181" s="39"/>
      <c r="Y181" s="39"/>
      <c r="Z181" s="39"/>
      <c r="AA181" s="39"/>
      <c r="AB181" s="39"/>
      <c r="AC181" s="39"/>
      <c r="AD181" s="39"/>
      <c r="AE181" s="39"/>
      <c r="AT181" s="18" t="s">
        <v>149</v>
      </c>
      <c r="AU181" s="18" t="s">
        <v>83</v>
      </c>
    </row>
    <row r="182" s="2" customFormat="1" ht="16.5" customHeight="1">
      <c r="A182" s="39"/>
      <c r="B182" s="40"/>
      <c r="C182" s="206" t="s">
        <v>407</v>
      </c>
      <c r="D182" s="206" t="s">
        <v>141</v>
      </c>
      <c r="E182" s="207" t="s">
        <v>408</v>
      </c>
      <c r="F182" s="208" t="s">
        <v>409</v>
      </c>
      <c r="G182" s="209" t="s">
        <v>144</v>
      </c>
      <c r="H182" s="210">
        <v>1</v>
      </c>
      <c r="I182" s="211"/>
      <c r="J182" s="212">
        <f>ROUND(I182*H182,2)</f>
        <v>0</v>
      </c>
      <c r="K182" s="208" t="s">
        <v>19</v>
      </c>
      <c r="L182" s="45"/>
      <c r="M182" s="213" t="s">
        <v>19</v>
      </c>
      <c r="N182" s="214" t="s">
        <v>47</v>
      </c>
      <c r="O182" s="85"/>
      <c r="P182" s="215">
        <f>O182*H182</f>
        <v>0</v>
      </c>
      <c r="Q182" s="215">
        <v>0</v>
      </c>
      <c r="R182" s="215">
        <f>Q182*H182</f>
        <v>0</v>
      </c>
      <c r="S182" s="215">
        <v>0</v>
      </c>
      <c r="T182" s="216">
        <f>S182*H182</f>
        <v>0</v>
      </c>
      <c r="U182" s="39"/>
      <c r="V182" s="39"/>
      <c r="W182" s="39"/>
      <c r="X182" s="39"/>
      <c r="Y182" s="39"/>
      <c r="Z182" s="39"/>
      <c r="AA182" s="39"/>
      <c r="AB182" s="39"/>
      <c r="AC182" s="39"/>
      <c r="AD182" s="39"/>
      <c r="AE182" s="39"/>
      <c r="AR182" s="217" t="s">
        <v>145</v>
      </c>
      <c r="AT182" s="217" t="s">
        <v>141</v>
      </c>
      <c r="AU182" s="217" t="s">
        <v>83</v>
      </c>
      <c r="AY182" s="18" t="s">
        <v>140</v>
      </c>
      <c r="BE182" s="218">
        <f>IF(N182="základní",J182,0)</f>
        <v>0</v>
      </c>
      <c r="BF182" s="218">
        <f>IF(N182="snížená",J182,0)</f>
        <v>0</v>
      </c>
      <c r="BG182" s="218">
        <f>IF(N182="zákl. přenesená",J182,0)</f>
        <v>0</v>
      </c>
      <c r="BH182" s="218">
        <f>IF(N182="sníž. přenesená",J182,0)</f>
        <v>0</v>
      </c>
      <c r="BI182" s="218">
        <f>IF(N182="nulová",J182,0)</f>
        <v>0</v>
      </c>
      <c r="BJ182" s="18" t="s">
        <v>83</v>
      </c>
      <c r="BK182" s="218">
        <f>ROUND(I182*H182,2)</f>
        <v>0</v>
      </c>
      <c r="BL182" s="18" t="s">
        <v>145</v>
      </c>
      <c r="BM182" s="217" t="s">
        <v>410</v>
      </c>
    </row>
    <row r="183" s="2" customFormat="1">
      <c r="A183" s="39"/>
      <c r="B183" s="40"/>
      <c r="C183" s="41"/>
      <c r="D183" s="219" t="s">
        <v>147</v>
      </c>
      <c r="E183" s="41"/>
      <c r="F183" s="220" t="s">
        <v>409</v>
      </c>
      <c r="G183" s="41"/>
      <c r="H183" s="41"/>
      <c r="I183" s="221"/>
      <c r="J183" s="41"/>
      <c r="K183" s="41"/>
      <c r="L183" s="45"/>
      <c r="M183" s="222"/>
      <c r="N183" s="223"/>
      <c r="O183" s="85"/>
      <c r="P183" s="85"/>
      <c r="Q183" s="85"/>
      <c r="R183" s="85"/>
      <c r="S183" s="85"/>
      <c r="T183" s="86"/>
      <c r="U183" s="39"/>
      <c r="V183" s="39"/>
      <c r="W183" s="39"/>
      <c r="X183" s="39"/>
      <c r="Y183" s="39"/>
      <c r="Z183" s="39"/>
      <c r="AA183" s="39"/>
      <c r="AB183" s="39"/>
      <c r="AC183" s="39"/>
      <c r="AD183" s="39"/>
      <c r="AE183" s="39"/>
      <c r="AT183" s="18" t="s">
        <v>147</v>
      </c>
      <c r="AU183" s="18" t="s">
        <v>83</v>
      </c>
    </row>
    <row r="184" s="2" customFormat="1">
      <c r="A184" s="39"/>
      <c r="B184" s="40"/>
      <c r="C184" s="41"/>
      <c r="D184" s="219" t="s">
        <v>149</v>
      </c>
      <c r="E184" s="41"/>
      <c r="F184" s="224" t="s">
        <v>329</v>
      </c>
      <c r="G184" s="41"/>
      <c r="H184" s="41"/>
      <c r="I184" s="221"/>
      <c r="J184" s="41"/>
      <c r="K184" s="41"/>
      <c r="L184" s="45"/>
      <c r="M184" s="222"/>
      <c r="N184" s="223"/>
      <c r="O184" s="85"/>
      <c r="P184" s="85"/>
      <c r="Q184" s="85"/>
      <c r="R184" s="85"/>
      <c r="S184" s="85"/>
      <c r="T184" s="86"/>
      <c r="U184" s="39"/>
      <c r="V184" s="39"/>
      <c r="W184" s="39"/>
      <c r="X184" s="39"/>
      <c r="Y184" s="39"/>
      <c r="Z184" s="39"/>
      <c r="AA184" s="39"/>
      <c r="AB184" s="39"/>
      <c r="AC184" s="39"/>
      <c r="AD184" s="39"/>
      <c r="AE184" s="39"/>
      <c r="AT184" s="18" t="s">
        <v>149</v>
      </c>
      <c r="AU184" s="18" t="s">
        <v>83</v>
      </c>
    </row>
    <row r="185" s="2" customFormat="1" ht="16.5" customHeight="1">
      <c r="A185" s="39"/>
      <c r="B185" s="40"/>
      <c r="C185" s="206" t="s">
        <v>411</v>
      </c>
      <c r="D185" s="206" t="s">
        <v>141</v>
      </c>
      <c r="E185" s="207" t="s">
        <v>412</v>
      </c>
      <c r="F185" s="208" t="s">
        <v>413</v>
      </c>
      <c r="G185" s="209" t="s">
        <v>201</v>
      </c>
      <c r="H185" s="210">
        <v>20</v>
      </c>
      <c r="I185" s="211"/>
      <c r="J185" s="212">
        <f>ROUND(I185*H185,2)</f>
        <v>0</v>
      </c>
      <c r="K185" s="208" t="s">
        <v>19</v>
      </c>
      <c r="L185" s="45"/>
      <c r="M185" s="213" t="s">
        <v>19</v>
      </c>
      <c r="N185" s="214" t="s">
        <v>47</v>
      </c>
      <c r="O185" s="85"/>
      <c r="P185" s="215">
        <f>O185*H185</f>
        <v>0</v>
      </c>
      <c r="Q185" s="215">
        <v>0</v>
      </c>
      <c r="R185" s="215">
        <f>Q185*H185</f>
        <v>0</v>
      </c>
      <c r="S185" s="215">
        <v>0</v>
      </c>
      <c r="T185" s="216">
        <f>S185*H185</f>
        <v>0</v>
      </c>
      <c r="U185" s="39"/>
      <c r="V185" s="39"/>
      <c r="W185" s="39"/>
      <c r="X185" s="39"/>
      <c r="Y185" s="39"/>
      <c r="Z185" s="39"/>
      <c r="AA185" s="39"/>
      <c r="AB185" s="39"/>
      <c r="AC185" s="39"/>
      <c r="AD185" s="39"/>
      <c r="AE185" s="39"/>
      <c r="AR185" s="217" t="s">
        <v>145</v>
      </c>
      <c r="AT185" s="217" t="s">
        <v>141</v>
      </c>
      <c r="AU185" s="217" t="s">
        <v>83</v>
      </c>
      <c r="AY185" s="18" t="s">
        <v>140</v>
      </c>
      <c r="BE185" s="218">
        <f>IF(N185="základní",J185,0)</f>
        <v>0</v>
      </c>
      <c r="BF185" s="218">
        <f>IF(N185="snížená",J185,0)</f>
        <v>0</v>
      </c>
      <c r="BG185" s="218">
        <f>IF(N185="zákl. přenesená",J185,0)</f>
        <v>0</v>
      </c>
      <c r="BH185" s="218">
        <f>IF(N185="sníž. přenesená",J185,0)</f>
        <v>0</v>
      </c>
      <c r="BI185" s="218">
        <f>IF(N185="nulová",J185,0)</f>
        <v>0</v>
      </c>
      <c r="BJ185" s="18" t="s">
        <v>83</v>
      </c>
      <c r="BK185" s="218">
        <f>ROUND(I185*H185,2)</f>
        <v>0</v>
      </c>
      <c r="BL185" s="18" t="s">
        <v>145</v>
      </c>
      <c r="BM185" s="217" t="s">
        <v>414</v>
      </c>
    </row>
    <row r="186" s="2" customFormat="1">
      <c r="A186" s="39"/>
      <c r="B186" s="40"/>
      <c r="C186" s="41"/>
      <c r="D186" s="219" t="s">
        <v>147</v>
      </c>
      <c r="E186" s="41"/>
      <c r="F186" s="220" t="s">
        <v>413</v>
      </c>
      <c r="G186" s="41"/>
      <c r="H186" s="41"/>
      <c r="I186" s="221"/>
      <c r="J186" s="41"/>
      <c r="K186" s="41"/>
      <c r="L186" s="45"/>
      <c r="M186" s="222"/>
      <c r="N186" s="223"/>
      <c r="O186" s="85"/>
      <c r="P186" s="85"/>
      <c r="Q186" s="85"/>
      <c r="R186" s="85"/>
      <c r="S186" s="85"/>
      <c r="T186" s="86"/>
      <c r="U186" s="39"/>
      <c r="V186" s="39"/>
      <c r="W186" s="39"/>
      <c r="X186" s="39"/>
      <c r="Y186" s="39"/>
      <c r="Z186" s="39"/>
      <c r="AA186" s="39"/>
      <c r="AB186" s="39"/>
      <c r="AC186" s="39"/>
      <c r="AD186" s="39"/>
      <c r="AE186" s="39"/>
      <c r="AT186" s="18" t="s">
        <v>147</v>
      </c>
      <c r="AU186" s="18" t="s">
        <v>83</v>
      </c>
    </row>
    <row r="187" s="2" customFormat="1">
      <c r="A187" s="39"/>
      <c r="B187" s="40"/>
      <c r="C187" s="41"/>
      <c r="D187" s="219" t="s">
        <v>149</v>
      </c>
      <c r="E187" s="41"/>
      <c r="F187" s="224" t="s">
        <v>329</v>
      </c>
      <c r="G187" s="41"/>
      <c r="H187" s="41"/>
      <c r="I187" s="221"/>
      <c r="J187" s="41"/>
      <c r="K187" s="41"/>
      <c r="L187" s="45"/>
      <c r="M187" s="222"/>
      <c r="N187" s="223"/>
      <c r="O187" s="85"/>
      <c r="P187" s="85"/>
      <c r="Q187" s="85"/>
      <c r="R187" s="85"/>
      <c r="S187" s="85"/>
      <c r="T187" s="86"/>
      <c r="U187" s="39"/>
      <c r="V187" s="39"/>
      <c r="W187" s="39"/>
      <c r="X187" s="39"/>
      <c r="Y187" s="39"/>
      <c r="Z187" s="39"/>
      <c r="AA187" s="39"/>
      <c r="AB187" s="39"/>
      <c r="AC187" s="39"/>
      <c r="AD187" s="39"/>
      <c r="AE187" s="39"/>
      <c r="AT187" s="18" t="s">
        <v>149</v>
      </c>
      <c r="AU187" s="18" t="s">
        <v>83</v>
      </c>
    </row>
    <row r="188" s="2" customFormat="1" ht="16.5" customHeight="1">
      <c r="A188" s="39"/>
      <c r="B188" s="40"/>
      <c r="C188" s="206" t="s">
        <v>415</v>
      </c>
      <c r="D188" s="206" t="s">
        <v>141</v>
      </c>
      <c r="E188" s="207" t="s">
        <v>416</v>
      </c>
      <c r="F188" s="208" t="s">
        <v>417</v>
      </c>
      <c r="G188" s="209" t="s">
        <v>201</v>
      </c>
      <c r="H188" s="210">
        <v>16</v>
      </c>
      <c r="I188" s="211"/>
      <c r="J188" s="212">
        <f>ROUND(I188*H188,2)</f>
        <v>0</v>
      </c>
      <c r="K188" s="208" t="s">
        <v>19</v>
      </c>
      <c r="L188" s="45"/>
      <c r="M188" s="213" t="s">
        <v>19</v>
      </c>
      <c r="N188" s="214" t="s">
        <v>47</v>
      </c>
      <c r="O188" s="85"/>
      <c r="P188" s="215">
        <f>O188*H188</f>
        <v>0</v>
      </c>
      <c r="Q188" s="215">
        <v>0</v>
      </c>
      <c r="R188" s="215">
        <f>Q188*H188</f>
        <v>0</v>
      </c>
      <c r="S188" s="215">
        <v>0</v>
      </c>
      <c r="T188" s="216">
        <f>S188*H188</f>
        <v>0</v>
      </c>
      <c r="U188" s="39"/>
      <c r="V188" s="39"/>
      <c r="W188" s="39"/>
      <c r="X188" s="39"/>
      <c r="Y188" s="39"/>
      <c r="Z188" s="39"/>
      <c r="AA188" s="39"/>
      <c r="AB188" s="39"/>
      <c r="AC188" s="39"/>
      <c r="AD188" s="39"/>
      <c r="AE188" s="39"/>
      <c r="AR188" s="217" t="s">
        <v>145</v>
      </c>
      <c r="AT188" s="217" t="s">
        <v>141</v>
      </c>
      <c r="AU188" s="217" t="s">
        <v>83</v>
      </c>
      <c r="AY188" s="18" t="s">
        <v>140</v>
      </c>
      <c r="BE188" s="218">
        <f>IF(N188="základní",J188,0)</f>
        <v>0</v>
      </c>
      <c r="BF188" s="218">
        <f>IF(N188="snížená",J188,0)</f>
        <v>0</v>
      </c>
      <c r="BG188" s="218">
        <f>IF(N188="zákl. přenesená",J188,0)</f>
        <v>0</v>
      </c>
      <c r="BH188" s="218">
        <f>IF(N188="sníž. přenesená",J188,0)</f>
        <v>0</v>
      </c>
      <c r="BI188" s="218">
        <f>IF(N188="nulová",J188,0)</f>
        <v>0</v>
      </c>
      <c r="BJ188" s="18" t="s">
        <v>83</v>
      </c>
      <c r="BK188" s="218">
        <f>ROUND(I188*H188,2)</f>
        <v>0</v>
      </c>
      <c r="BL188" s="18" t="s">
        <v>145</v>
      </c>
      <c r="BM188" s="217" t="s">
        <v>418</v>
      </c>
    </row>
    <row r="189" s="2" customFormat="1">
      <c r="A189" s="39"/>
      <c r="B189" s="40"/>
      <c r="C189" s="41"/>
      <c r="D189" s="219" t="s">
        <v>147</v>
      </c>
      <c r="E189" s="41"/>
      <c r="F189" s="220" t="s">
        <v>419</v>
      </c>
      <c r="G189" s="41"/>
      <c r="H189" s="41"/>
      <c r="I189" s="221"/>
      <c r="J189" s="41"/>
      <c r="K189" s="41"/>
      <c r="L189" s="45"/>
      <c r="M189" s="222"/>
      <c r="N189" s="223"/>
      <c r="O189" s="85"/>
      <c r="P189" s="85"/>
      <c r="Q189" s="85"/>
      <c r="R189" s="85"/>
      <c r="S189" s="85"/>
      <c r="T189" s="86"/>
      <c r="U189" s="39"/>
      <c r="V189" s="39"/>
      <c r="W189" s="39"/>
      <c r="X189" s="39"/>
      <c r="Y189" s="39"/>
      <c r="Z189" s="39"/>
      <c r="AA189" s="39"/>
      <c r="AB189" s="39"/>
      <c r="AC189" s="39"/>
      <c r="AD189" s="39"/>
      <c r="AE189" s="39"/>
      <c r="AT189" s="18" t="s">
        <v>147</v>
      </c>
      <c r="AU189" s="18" t="s">
        <v>83</v>
      </c>
    </row>
    <row r="190" s="2" customFormat="1">
      <c r="A190" s="39"/>
      <c r="B190" s="40"/>
      <c r="C190" s="41"/>
      <c r="D190" s="219" t="s">
        <v>149</v>
      </c>
      <c r="E190" s="41"/>
      <c r="F190" s="224" t="s">
        <v>329</v>
      </c>
      <c r="G190" s="41"/>
      <c r="H190" s="41"/>
      <c r="I190" s="221"/>
      <c r="J190" s="41"/>
      <c r="K190" s="41"/>
      <c r="L190" s="45"/>
      <c r="M190" s="222"/>
      <c r="N190" s="223"/>
      <c r="O190" s="85"/>
      <c r="P190" s="85"/>
      <c r="Q190" s="85"/>
      <c r="R190" s="85"/>
      <c r="S190" s="85"/>
      <c r="T190" s="86"/>
      <c r="U190" s="39"/>
      <c r="V190" s="39"/>
      <c r="W190" s="39"/>
      <c r="X190" s="39"/>
      <c r="Y190" s="39"/>
      <c r="Z190" s="39"/>
      <c r="AA190" s="39"/>
      <c r="AB190" s="39"/>
      <c r="AC190" s="39"/>
      <c r="AD190" s="39"/>
      <c r="AE190" s="39"/>
      <c r="AT190" s="18" t="s">
        <v>149</v>
      </c>
      <c r="AU190" s="18" t="s">
        <v>83</v>
      </c>
    </row>
    <row r="191" s="2" customFormat="1" ht="16.5" customHeight="1">
      <c r="A191" s="39"/>
      <c r="B191" s="40"/>
      <c r="C191" s="206" t="s">
        <v>420</v>
      </c>
      <c r="D191" s="206" t="s">
        <v>141</v>
      </c>
      <c r="E191" s="207" t="s">
        <v>421</v>
      </c>
      <c r="F191" s="208" t="s">
        <v>422</v>
      </c>
      <c r="G191" s="209" t="s">
        <v>209</v>
      </c>
      <c r="H191" s="210">
        <v>50</v>
      </c>
      <c r="I191" s="211"/>
      <c r="J191" s="212">
        <f>ROUND(I191*H191,2)</f>
        <v>0</v>
      </c>
      <c r="K191" s="208" t="s">
        <v>19</v>
      </c>
      <c r="L191" s="45"/>
      <c r="M191" s="213" t="s">
        <v>19</v>
      </c>
      <c r="N191" s="214" t="s">
        <v>47</v>
      </c>
      <c r="O191" s="85"/>
      <c r="P191" s="215">
        <f>O191*H191</f>
        <v>0</v>
      </c>
      <c r="Q191" s="215">
        <v>0</v>
      </c>
      <c r="R191" s="215">
        <f>Q191*H191</f>
        <v>0</v>
      </c>
      <c r="S191" s="215">
        <v>0</v>
      </c>
      <c r="T191" s="216">
        <f>S191*H191</f>
        <v>0</v>
      </c>
      <c r="U191" s="39"/>
      <c r="V191" s="39"/>
      <c r="W191" s="39"/>
      <c r="X191" s="39"/>
      <c r="Y191" s="39"/>
      <c r="Z191" s="39"/>
      <c r="AA191" s="39"/>
      <c r="AB191" s="39"/>
      <c r="AC191" s="39"/>
      <c r="AD191" s="39"/>
      <c r="AE191" s="39"/>
      <c r="AR191" s="217" t="s">
        <v>145</v>
      </c>
      <c r="AT191" s="217" t="s">
        <v>141</v>
      </c>
      <c r="AU191" s="217" t="s">
        <v>83</v>
      </c>
      <c r="AY191" s="18" t="s">
        <v>140</v>
      </c>
      <c r="BE191" s="218">
        <f>IF(N191="základní",J191,0)</f>
        <v>0</v>
      </c>
      <c r="BF191" s="218">
        <f>IF(N191="snížená",J191,0)</f>
        <v>0</v>
      </c>
      <c r="BG191" s="218">
        <f>IF(N191="zákl. přenesená",J191,0)</f>
        <v>0</v>
      </c>
      <c r="BH191" s="218">
        <f>IF(N191="sníž. přenesená",J191,0)</f>
        <v>0</v>
      </c>
      <c r="BI191" s="218">
        <f>IF(N191="nulová",J191,0)</f>
        <v>0</v>
      </c>
      <c r="BJ191" s="18" t="s">
        <v>83</v>
      </c>
      <c r="BK191" s="218">
        <f>ROUND(I191*H191,2)</f>
        <v>0</v>
      </c>
      <c r="BL191" s="18" t="s">
        <v>145</v>
      </c>
      <c r="BM191" s="217" t="s">
        <v>423</v>
      </c>
    </row>
    <row r="192" s="2" customFormat="1">
      <c r="A192" s="39"/>
      <c r="B192" s="40"/>
      <c r="C192" s="41"/>
      <c r="D192" s="219" t="s">
        <v>147</v>
      </c>
      <c r="E192" s="41"/>
      <c r="F192" s="220" t="s">
        <v>422</v>
      </c>
      <c r="G192" s="41"/>
      <c r="H192" s="41"/>
      <c r="I192" s="221"/>
      <c r="J192" s="41"/>
      <c r="K192" s="41"/>
      <c r="L192" s="45"/>
      <c r="M192" s="222"/>
      <c r="N192" s="223"/>
      <c r="O192" s="85"/>
      <c r="P192" s="85"/>
      <c r="Q192" s="85"/>
      <c r="R192" s="85"/>
      <c r="S192" s="85"/>
      <c r="T192" s="86"/>
      <c r="U192" s="39"/>
      <c r="V192" s="39"/>
      <c r="W192" s="39"/>
      <c r="X192" s="39"/>
      <c r="Y192" s="39"/>
      <c r="Z192" s="39"/>
      <c r="AA192" s="39"/>
      <c r="AB192" s="39"/>
      <c r="AC192" s="39"/>
      <c r="AD192" s="39"/>
      <c r="AE192" s="39"/>
      <c r="AT192" s="18" t="s">
        <v>147</v>
      </c>
      <c r="AU192" s="18" t="s">
        <v>83</v>
      </c>
    </row>
    <row r="193" s="2" customFormat="1">
      <c r="A193" s="39"/>
      <c r="B193" s="40"/>
      <c r="C193" s="41"/>
      <c r="D193" s="219" t="s">
        <v>149</v>
      </c>
      <c r="E193" s="41"/>
      <c r="F193" s="224" t="s">
        <v>329</v>
      </c>
      <c r="G193" s="41"/>
      <c r="H193" s="41"/>
      <c r="I193" s="221"/>
      <c r="J193" s="41"/>
      <c r="K193" s="41"/>
      <c r="L193" s="45"/>
      <c r="M193" s="222"/>
      <c r="N193" s="223"/>
      <c r="O193" s="85"/>
      <c r="P193" s="85"/>
      <c r="Q193" s="85"/>
      <c r="R193" s="85"/>
      <c r="S193" s="85"/>
      <c r="T193" s="86"/>
      <c r="U193" s="39"/>
      <c r="V193" s="39"/>
      <c r="W193" s="39"/>
      <c r="X193" s="39"/>
      <c r="Y193" s="39"/>
      <c r="Z193" s="39"/>
      <c r="AA193" s="39"/>
      <c r="AB193" s="39"/>
      <c r="AC193" s="39"/>
      <c r="AD193" s="39"/>
      <c r="AE193" s="39"/>
      <c r="AT193" s="18" t="s">
        <v>149</v>
      </c>
      <c r="AU193" s="18" t="s">
        <v>83</v>
      </c>
    </row>
    <row r="194" s="11" customFormat="1" ht="25.92" customHeight="1">
      <c r="A194" s="11"/>
      <c r="B194" s="192"/>
      <c r="C194" s="193"/>
      <c r="D194" s="194" t="s">
        <v>75</v>
      </c>
      <c r="E194" s="195" t="s">
        <v>424</v>
      </c>
      <c r="F194" s="195" t="s">
        <v>425</v>
      </c>
      <c r="G194" s="193"/>
      <c r="H194" s="193"/>
      <c r="I194" s="196"/>
      <c r="J194" s="197">
        <f>BK194</f>
        <v>0</v>
      </c>
      <c r="K194" s="193"/>
      <c r="L194" s="198"/>
      <c r="M194" s="199"/>
      <c r="N194" s="200"/>
      <c r="O194" s="200"/>
      <c r="P194" s="201">
        <f>SUM(P195:P200)</f>
        <v>0</v>
      </c>
      <c r="Q194" s="200"/>
      <c r="R194" s="201">
        <f>SUM(R195:R200)</f>
        <v>0</v>
      </c>
      <c r="S194" s="200"/>
      <c r="T194" s="202">
        <f>SUM(T195:T200)</f>
        <v>0</v>
      </c>
      <c r="U194" s="11"/>
      <c r="V194" s="11"/>
      <c r="W194" s="11"/>
      <c r="X194" s="11"/>
      <c r="Y194" s="11"/>
      <c r="Z194" s="11"/>
      <c r="AA194" s="11"/>
      <c r="AB194" s="11"/>
      <c r="AC194" s="11"/>
      <c r="AD194" s="11"/>
      <c r="AE194" s="11"/>
      <c r="AR194" s="203" t="s">
        <v>139</v>
      </c>
      <c r="AT194" s="204" t="s">
        <v>75</v>
      </c>
      <c r="AU194" s="204" t="s">
        <v>76</v>
      </c>
      <c r="AY194" s="203" t="s">
        <v>140</v>
      </c>
      <c r="BK194" s="205">
        <f>SUM(BK195:BK200)</f>
        <v>0</v>
      </c>
    </row>
    <row r="195" s="2" customFormat="1" ht="16.5" customHeight="1">
      <c r="A195" s="39"/>
      <c r="B195" s="40"/>
      <c r="C195" s="206" t="s">
        <v>426</v>
      </c>
      <c r="D195" s="206" t="s">
        <v>141</v>
      </c>
      <c r="E195" s="207" t="s">
        <v>427</v>
      </c>
      <c r="F195" s="208" t="s">
        <v>428</v>
      </c>
      <c r="G195" s="209" t="s">
        <v>144</v>
      </c>
      <c r="H195" s="210">
        <v>1</v>
      </c>
      <c r="I195" s="211"/>
      <c r="J195" s="212">
        <f>ROUND(I195*H195,2)</f>
        <v>0</v>
      </c>
      <c r="K195" s="208" t="s">
        <v>19</v>
      </c>
      <c r="L195" s="45"/>
      <c r="M195" s="213" t="s">
        <v>19</v>
      </c>
      <c r="N195" s="214" t="s">
        <v>47</v>
      </c>
      <c r="O195" s="85"/>
      <c r="P195" s="215">
        <f>O195*H195</f>
        <v>0</v>
      </c>
      <c r="Q195" s="215">
        <v>0</v>
      </c>
      <c r="R195" s="215">
        <f>Q195*H195</f>
        <v>0</v>
      </c>
      <c r="S195" s="215">
        <v>0</v>
      </c>
      <c r="T195" s="216">
        <f>S195*H195</f>
        <v>0</v>
      </c>
      <c r="U195" s="39"/>
      <c r="V195" s="39"/>
      <c r="W195" s="39"/>
      <c r="X195" s="39"/>
      <c r="Y195" s="39"/>
      <c r="Z195" s="39"/>
      <c r="AA195" s="39"/>
      <c r="AB195" s="39"/>
      <c r="AC195" s="39"/>
      <c r="AD195" s="39"/>
      <c r="AE195" s="39"/>
      <c r="AR195" s="217" t="s">
        <v>145</v>
      </c>
      <c r="AT195" s="217" t="s">
        <v>141</v>
      </c>
      <c r="AU195" s="217" t="s">
        <v>83</v>
      </c>
      <c r="AY195" s="18" t="s">
        <v>140</v>
      </c>
      <c r="BE195" s="218">
        <f>IF(N195="základní",J195,0)</f>
        <v>0</v>
      </c>
      <c r="BF195" s="218">
        <f>IF(N195="snížená",J195,0)</f>
        <v>0</v>
      </c>
      <c r="BG195" s="218">
        <f>IF(N195="zákl. přenesená",J195,0)</f>
        <v>0</v>
      </c>
      <c r="BH195" s="218">
        <f>IF(N195="sníž. přenesená",J195,0)</f>
        <v>0</v>
      </c>
      <c r="BI195" s="218">
        <f>IF(N195="nulová",J195,0)</f>
        <v>0</v>
      </c>
      <c r="BJ195" s="18" t="s">
        <v>83</v>
      </c>
      <c r="BK195" s="218">
        <f>ROUND(I195*H195,2)</f>
        <v>0</v>
      </c>
      <c r="BL195" s="18" t="s">
        <v>145</v>
      </c>
      <c r="BM195" s="217" t="s">
        <v>429</v>
      </c>
    </row>
    <row r="196" s="2" customFormat="1">
      <c r="A196" s="39"/>
      <c r="B196" s="40"/>
      <c r="C196" s="41"/>
      <c r="D196" s="219" t="s">
        <v>147</v>
      </c>
      <c r="E196" s="41"/>
      <c r="F196" s="220" t="s">
        <v>428</v>
      </c>
      <c r="G196" s="41"/>
      <c r="H196" s="41"/>
      <c r="I196" s="221"/>
      <c r="J196" s="41"/>
      <c r="K196" s="41"/>
      <c r="L196" s="45"/>
      <c r="M196" s="222"/>
      <c r="N196" s="223"/>
      <c r="O196" s="85"/>
      <c r="P196" s="85"/>
      <c r="Q196" s="85"/>
      <c r="R196" s="85"/>
      <c r="S196" s="85"/>
      <c r="T196" s="86"/>
      <c r="U196" s="39"/>
      <c r="V196" s="39"/>
      <c r="W196" s="39"/>
      <c r="X196" s="39"/>
      <c r="Y196" s="39"/>
      <c r="Z196" s="39"/>
      <c r="AA196" s="39"/>
      <c r="AB196" s="39"/>
      <c r="AC196" s="39"/>
      <c r="AD196" s="39"/>
      <c r="AE196" s="39"/>
      <c r="AT196" s="18" t="s">
        <v>147</v>
      </c>
      <c r="AU196" s="18" t="s">
        <v>83</v>
      </c>
    </row>
    <row r="197" s="2" customFormat="1">
      <c r="A197" s="39"/>
      <c r="B197" s="40"/>
      <c r="C197" s="41"/>
      <c r="D197" s="219" t="s">
        <v>149</v>
      </c>
      <c r="E197" s="41"/>
      <c r="F197" s="224" t="s">
        <v>329</v>
      </c>
      <c r="G197" s="41"/>
      <c r="H197" s="41"/>
      <c r="I197" s="221"/>
      <c r="J197" s="41"/>
      <c r="K197" s="41"/>
      <c r="L197" s="45"/>
      <c r="M197" s="222"/>
      <c r="N197" s="223"/>
      <c r="O197" s="85"/>
      <c r="P197" s="85"/>
      <c r="Q197" s="85"/>
      <c r="R197" s="85"/>
      <c r="S197" s="85"/>
      <c r="T197" s="86"/>
      <c r="U197" s="39"/>
      <c r="V197" s="39"/>
      <c r="W197" s="39"/>
      <c r="X197" s="39"/>
      <c r="Y197" s="39"/>
      <c r="Z197" s="39"/>
      <c r="AA197" s="39"/>
      <c r="AB197" s="39"/>
      <c r="AC197" s="39"/>
      <c r="AD197" s="39"/>
      <c r="AE197" s="39"/>
      <c r="AT197" s="18" t="s">
        <v>149</v>
      </c>
      <c r="AU197" s="18" t="s">
        <v>83</v>
      </c>
    </row>
    <row r="198" s="2" customFormat="1" ht="16.5" customHeight="1">
      <c r="A198" s="39"/>
      <c r="B198" s="40"/>
      <c r="C198" s="206" t="s">
        <v>430</v>
      </c>
      <c r="D198" s="206" t="s">
        <v>141</v>
      </c>
      <c r="E198" s="207" t="s">
        <v>431</v>
      </c>
      <c r="F198" s="208" t="s">
        <v>432</v>
      </c>
      <c r="G198" s="209" t="s">
        <v>144</v>
      </c>
      <c r="H198" s="210">
        <v>1</v>
      </c>
      <c r="I198" s="211"/>
      <c r="J198" s="212">
        <f>ROUND(I198*H198,2)</f>
        <v>0</v>
      </c>
      <c r="K198" s="208" t="s">
        <v>19</v>
      </c>
      <c r="L198" s="45"/>
      <c r="M198" s="213" t="s">
        <v>19</v>
      </c>
      <c r="N198" s="214" t="s">
        <v>47</v>
      </c>
      <c r="O198" s="85"/>
      <c r="P198" s="215">
        <f>O198*H198</f>
        <v>0</v>
      </c>
      <c r="Q198" s="215">
        <v>0</v>
      </c>
      <c r="R198" s="215">
        <f>Q198*H198</f>
        <v>0</v>
      </c>
      <c r="S198" s="215">
        <v>0</v>
      </c>
      <c r="T198" s="216">
        <f>S198*H198</f>
        <v>0</v>
      </c>
      <c r="U198" s="39"/>
      <c r="V198" s="39"/>
      <c r="W198" s="39"/>
      <c r="X198" s="39"/>
      <c r="Y198" s="39"/>
      <c r="Z198" s="39"/>
      <c r="AA198" s="39"/>
      <c r="AB198" s="39"/>
      <c r="AC198" s="39"/>
      <c r="AD198" s="39"/>
      <c r="AE198" s="39"/>
      <c r="AR198" s="217" t="s">
        <v>145</v>
      </c>
      <c r="AT198" s="217" t="s">
        <v>141</v>
      </c>
      <c r="AU198" s="217" t="s">
        <v>83</v>
      </c>
      <c r="AY198" s="18" t="s">
        <v>140</v>
      </c>
      <c r="BE198" s="218">
        <f>IF(N198="základní",J198,0)</f>
        <v>0</v>
      </c>
      <c r="BF198" s="218">
        <f>IF(N198="snížená",J198,0)</f>
        <v>0</v>
      </c>
      <c r="BG198" s="218">
        <f>IF(N198="zákl. přenesená",J198,0)</f>
        <v>0</v>
      </c>
      <c r="BH198" s="218">
        <f>IF(N198="sníž. přenesená",J198,0)</f>
        <v>0</v>
      </c>
      <c r="BI198" s="218">
        <f>IF(N198="nulová",J198,0)</f>
        <v>0</v>
      </c>
      <c r="BJ198" s="18" t="s">
        <v>83</v>
      </c>
      <c r="BK198" s="218">
        <f>ROUND(I198*H198,2)</f>
        <v>0</v>
      </c>
      <c r="BL198" s="18" t="s">
        <v>145</v>
      </c>
      <c r="BM198" s="217" t="s">
        <v>433</v>
      </c>
    </row>
    <row r="199" s="2" customFormat="1">
      <c r="A199" s="39"/>
      <c r="B199" s="40"/>
      <c r="C199" s="41"/>
      <c r="D199" s="219" t="s">
        <v>147</v>
      </c>
      <c r="E199" s="41"/>
      <c r="F199" s="220" t="s">
        <v>432</v>
      </c>
      <c r="G199" s="41"/>
      <c r="H199" s="41"/>
      <c r="I199" s="221"/>
      <c r="J199" s="41"/>
      <c r="K199" s="41"/>
      <c r="L199" s="45"/>
      <c r="M199" s="222"/>
      <c r="N199" s="223"/>
      <c r="O199" s="85"/>
      <c r="P199" s="85"/>
      <c r="Q199" s="85"/>
      <c r="R199" s="85"/>
      <c r="S199" s="85"/>
      <c r="T199" s="86"/>
      <c r="U199" s="39"/>
      <c r="V199" s="39"/>
      <c r="W199" s="39"/>
      <c r="X199" s="39"/>
      <c r="Y199" s="39"/>
      <c r="Z199" s="39"/>
      <c r="AA199" s="39"/>
      <c r="AB199" s="39"/>
      <c r="AC199" s="39"/>
      <c r="AD199" s="39"/>
      <c r="AE199" s="39"/>
      <c r="AT199" s="18" t="s">
        <v>147</v>
      </c>
      <c r="AU199" s="18" t="s">
        <v>83</v>
      </c>
    </row>
    <row r="200" s="2" customFormat="1">
      <c r="A200" s="39"/>
      <c r="B200" s="40"/>
      <c r="C200" s="41"/>
      <c r="D200" s="219" t="s">
        <v>149</v>
      </c>
      <c r="E200" s="41"/>
      <c r="F200" s="224" t="s">
        <v>329</v>
      </c>
      <c r="G200" s="41"/>
      <c r="H200" s="41"/>
      <c r="I200" s="221"/>
      <c r="J200" s="41"/>
      <c r="K200" s="41"/>
      <c r="L200" s="45"/>
      <c r="M200" s="222"/>
      <c r="N200" s="223"/>
      <c r="O200" s="85"/>
      <c r="P200" s="85"/>
      <c r="Q200" s="85"/>
      <c r="R200" s="85"/>
      <c r="S200" s="85"/>
      <c r="T200" s="86"/>
      <c r="U200" s="39"/>
      <c r="V200" s="39"/>
      <c r="W200" s="39"/>
      <c r="X200" s="39"/>
      <c r="Y200" s="39"/>
      <c r="Z200" s="39"/>
      <c r="AA200" s="39"/>
      <c r="AB200" s="39"/>
      <c r="AC200" s="39"/>
      <c r="AD200" s="39"/>
      <c r="AE200" s="39"/>
      <c r="AT200" s="18" t="s">
        <v>149</v>
      </c>
      <c r="AU200" s="18" t="s">
        <v>83</v>
      </c>
    </row>
    <row r="201" s="11" customFormat="1" ht="25.92" customHeight="1">
      <c r="A201" s="11"/>
      <c r="B201" s="192"/>
      <c r="C201" s="193"/>
      <c r="D201" s="194" t="s">
        <v>75</v>
      </c>
      <c r="E201" s="195" t="s">
        <v>434</v>
      </c>
      <c r="F201" s="195" t="s">
        <v>435</v>
      </c>
      <c r="G201" s="193"/>
      <c r="H201" s="193"/>
      <c r="I201" s="196"/>
      <c r="J201" s="197">
        <f>BK201</f>
        <v>0</v>
      </c>
      <c r="K201" s="193"/>
      <c r="L201" s="198"/>
      <c r="M201" s="199"/>
      <c r="N201" s="200"/>
      <c r="O201" s="200"/>
      <c r="P201" s="201">
        <f>SUM(P202:P204)</f>
        <v>0</v>
      </c>
      <c r="Q201" s="200"/>
      <c r="R201" s="201">
        <f>SUM(R202:R204)</f>
        <v>0</v>
      </c>
      <c r="S201" s="200"/>
      <c r="T201" s="202">
        <f>SUM(T202:T204)</f>
        <v>0</v>
      </c>
      <c r="U201" s="11"/>
      <c r="V201" s="11"/>
      <c r="W201" s="11"/>
      <c r="X201" s="11"/>
      <c r="Y201" s="11"/>
      <c r="Z201" s="11"/>
      <c r="AA201" s="11"/>
      <c r="AB201" s="11"/>
      <c r="AC201" s="11"/>
      <c r="AD201" s="11"/>
      <c r="AE201" s="11"/>
      <c r="AR201" s="203" t="s">
        <v>139</v>
      </c>
      <c r="AT201" s="204" t="s">
        <v>75</v>
      </c>
      <c r="AU201" s="204" t="s">
        <v>76</v>
      </c>
      <c r="AY201" s="203" t="s">
        <v>140</v>
      </c>
      <c r="BK201" s="205">
        <f>SUM(BK202:BK204)</f>
        <v>0</v>
      </c>
    </row>
    <row r="202" s="2" customFormat="1" ht="16.5" customHeight="1">
      <c r="A202" s="39"/>
      <c r="B202" s="40"/>
      <c r="C202" s="206" t="s">
        <v>436</v>
      </c>
      <c r="D202" s="206" t="s">
        <v>141</v>
      </c>
      <c r="E202" s="207" t="s">
        <v>437</v>
      </c>
      <c r="F202" s="208" t="s">
        <v>438</v>
      </c>
      <c r="G202" s="209" t="s">
        <v>144</v>
      </c>
      <c r="H202" s="210">
        <v>1</v>
      </c>
      <c r="I202" s="211"/>
      <c r="J202" s="212">
        <f>ROUND(I202*H202,2)</f>
        <v>0</v>
      </c>
      <c r="K202" s="208" t="s">
        <v>19</v>
      </c>
      <c r="L202" s="45"/>
      <c r="M202" s="213" t="s">
        <v>19</v>
      </c>
      <c r="N202" s="214" t="s">
        <v>47</v>
      </c>
      <c r="O202" s="85"/>
      <c r="P202" s="215">
        <f>O202*H202</f>
        <v>0</v>
      </c>
      <c r="Q202" s="215">
        <v>0</v>
      </c>
      <c r="R202" s="215">
        <f>Q202*H202</f>
        <v>0</v>
      </c>
      <c r="S202" s="215">
        <v>0</v>
      </c>
      <c r="T202" s="216">
        <f>S202*H202</f>
        <v>0</v>
      </c>
      <c r="U202" s="39"/>
      <c r="V202" s="39"/>
      <c r="W202" s="39"/>
      <c r="X202" s="39"/>
      <c r="Y202" s="39"/>
      <c r="Z202" s="39"/>
      <c r="AA202" s="39"/>
      <c r="AB202" s="39"/>
      <c r="AC202" s="39"/>
      <c r="AD202" s="39"/>
      <c r="AE202" s="39"/>
      <c r="AR202" s="217" t="s">
        <v>145</v>
      </c>
      <c r="AT202" s="217" t="s">
        <v>141</v>
      </c>
      <c r="AU202" s="217" t="s">
        <v>83</v>
      </c>
      <c r="AY202" s="18" t="s">
        <v>140</v>
      </c>
      <c r="BE202" s="218">
        <f>IF(N202="základní",J202,0)</f>
        <v>0</v>
      </c>
      <c r="BF202" s="218">
        <f>IF(N202="snížená",J202,0)</f>
        <v>0</v>
      </c>
      <c r="BG202" s="218">
        <f>IF(N202="zákl. přenesená",J202,0)</f>
        <v>0</v>
      </c>
      <c r="BH202" s="218">
        <f>IF(N202="sníž. přenesená",J202,0)</f>
        <v>0</v>
      </c>
      <c r="BI202" s="218">
        <f>IF(N202="nulová",J202,0)</f>
        <v>0</v>
      </c>
      <c r="BJ202" s="18" t="s">
        <v>83</v>
      </c>
      <c r="BK202" s="218">
        <f>ROUND(I202*H202,2)</f>
        <v>0</v>
      </c>
      <c r="BL202" s="18" t="s">
        <v>145</v>
      </c>
      <c r="BM202" s="217" t="s">
        <v>439</v>
      </c>
    </row>
    <row r="203" s="2" customFormat="1">
      <c r="A203" s="39"/>
      <c r="B203" s="40"/>
      <c r="C203" s="41"/>
      <c r="D203" s="219" t="s">
        <v>147</v>
      </c>
      <c r="E203" s="41"/>
      <c r="F203" s="220" t="s">
        <v>438</v>
      </c>
      <c r="G203" s="41"/>
      <c r="H203" s="41"/>
      <c r="I203" s="221"/>
      <c r="J203" s="41"/>
      <c r="K203" s="41"/>
      <c r="L203" s="45"/>
      <c r="M203" s="222"/>
      <c r="N203" s="223"/>
      <c r="O203" s="85"/>
      <c r="P203" s="85"/>
      <c r="Q203" s="85"/>
      <c r="R203" s="85"/>
      <c r="S203" s="85"/>
      <c r="T203" s="86"/>
      <c r="U203" s="39"/>
      <c r="V203" s="39"/>
      <c r="W203" s="39"/>
      <c r="X203" s="39"/>
      <c r="Y203" s="39"/>
      <c r="Z203" s="39"/>
      <c r="AA203" s="39"/>
      <c r="AB203" s="39"/>
      <c r="AC203" s="39"/>
      <c r="AD203" s="39"/>
      <c r="AE203" s="39"/>
      <c r="AT203" s="18" t="s">
        <v>147</v>
      </c>
      <c r="AU203" s="18" t="s">
        <v>83</v>
      </c>
    </row>
    <row r="204" s="2" customFormat="1">
      <c r="A204" s="39"/>
      <c r="B204" s="40"/>
      <c r="C204" s="41"/>
      <c r="D204" s="219" t="s">
        <v>149</v>
      </c>
      <c r="E204" s="41"/>
      <c r="F204" s="224" t="s">
        <v>329</v>
      </c>
      <c r="G204" s="41"/>
      <c r="H204" s="41"/>
      <c r="I204" s="221"/>
      <c r="J204" s="41"/>
      <c r="K204" s="41"/>
      <c r="L204" s="45"/>
      <c r="M204" s="222"/>
      <c r="N204" s="223"/>
      <c r="O204" s="85"/>
      <c r="P204" s="85"/>
      <c r="Q204" s="85"/>
      <c r="R204" s="85"/>
      <c r="S204" s="85"/>
      <c r="T204" s="86"/>
      <c r="U204" s="39"/>
      <c r="V204" s="39"/>
      <c r="W204" s="39"/>
      <c r="X204" s="39"/>
      <c r="Y204" s="39"/>
      <c r="Z204" s="39"/>
      <c r="AA204" s="39"/>
      <c r="AB204" s="39"/>
      <c r="AC204" s="39"/>
      <c r="AD204" s="39"/>
      <c r="AE204" s="39"/>
      <c r="AT204" s="18" t="s">
        <v>149</v>
      </c>
      <c r="AU204" s="18" t="s">
        <v>83</v>
      </c>
    </row>
    <row r="205" s="11" customFormat="1" ht="25.92" customHeight="1">
      <c r="A205" s="11"/>
      <c r="B205" s="192"/>
      <c r="C205" s="193"/>
      <c r="D205" s="194" t="s">
        <v>75</v>
      </c>
      <c r="E205" s="195" t="s">
        <v>440</v>
      </c>
      <c r="F205" s="195" t="s">
        <v>441</v>
      </c>
      <c r="G205" s="193"/>
      <c r="H205" s="193"/>
      <c r="I205" s="196"/>
      <c r="J205" s="197">
        <f>BK205</f>
        <v>0</v>
      </c>
      <c r="K205" s="193"/>
      <c r="L205" s="198"/>
      <c r="M205" s="199"/>
      <c r="N205" s="200"/>
      <c r="O205" s="200"/>
      <c r="P205" s="201">
        <f>SUM(P206:P208)</f>
        <v>0</v>
      </c>
      <c r="Q205" s="200"/>
      <c r="R205" s="201">
        <f>SUM(R206:R208)</f>
        <v>0</v>
      </c>
      <c r="S205" s="200"/>
      <c r="T205" s="202">
        <f>SUM(T206:T208)</f>
        <v>0</v>
      </c>
      <c r="U205" s="11"/>
      <c r="V205" s="11"/>
      <c r="W205" s="11"/>
      <c r="X205" s="11"/>
      <c r="Y205" s="11"/>
      <c r="Z205" s="11"/>
      <c r="AA205" s="11"/>
      <c r="AB205" s="11"/>
      <c r="AC205" s="11"/>
      <c r="AD205" s="11"/>
      <c r="AE205" s="11"/>
      <c r="AR205" s="203" t="s">
        <v>139</v>
      </c>
      <c r="AT205" s="204" t="s">
        <v>75</v>
      </c>
      <c r="AU205" s="204" t="s">
        <v>76</v>
      </c>
      <c r="AY205" s="203" t="s">
        <v>140</v>
      </c>
      <c r="BK205" s="205">
        <f>SUM(BK206:BK208)</f>
        <v>0</v>
      </c>
    </row>
    <row r="206" s="2" customFormat="1" ht="16.5" customHeight="1">
      <c r="A206" s="39"/>
      <c r="B206" s="40"/>
      <c r="C206" s="206" t="s">
        <v>442</v>
      </c>
      <c r="D206" s="206" t="s">
        <v>141</v>
      </c>
      <c r="E206" s="207" t="s">
        <v>443</v>
      </c>
      <c r="F206" s="208" t="s">
        <v>444</v>
      </c>
      <c r="G206" s="209" t="s">
        <v>144</v>
      </c>
      <c r="H206" s="210">
        <v>1</v>
      </c>
      <c r="I206" s="211"/>
      <c r="J206" s="212">
        <f>ROUND(I206*H206,2)</f>
        <v>0</v>
      </c>
      <c r="K206" s="208" t="s">
        <v>19</v>
      </c>
      <c r="L206" s="45"/>
      <c r="M206" s="213" t="s">
        <v>19</v>
      </c>
      <c r="N206" s="214" t="s">
        <v>47</v>
      </c>
      <c r="O206" s="85"/>
      <c r="P206" s="215">
        <f>O206*H206</f>
        <v>0</v>
      </c>
      <c r="Q206" s="215">
        <v>0</v>
      </c>
      <c r="R206" s="215">
        <f>Q206*H206</f>
        <v>0</v>
      </c>
      <c r="S206" s="215">
        <v>0</v>
      </c>
      <c r="T206" s="216">
        <f>S206*H206</f>
        <v>0</v>
      </c>
      <c r="U206" s="39"/>
      <c r="V206" s="39"/>
      <c r="W206" s="39"/>
      <c r="X206" s="39"/>
      <c r="Y206" s="39"/>
      <c r="Z206" s="39"/>
      <c r="AA206" s="39"/>
      <c r="AB206" s="39"/>
      <c r="AC206" s="39"/>
      <c r="AD206" s="39"/>
      <c r="AE206" s="39"/>
      <c r="AR206" s="217" t="s">
        <v>145</v>
      </c>
      <c r="AT206" s="217" t="s">
        <v>141</v>
      </c>
      <c r="AU206" s="217" t="s">
        <v>83</v>
      </c>
      <c r="AY206" s="18" t="s">
        <v>140</v>
      </c>
      <c r="BE206" s="218">
        <f>IF(N206="základní",J206,0)</f>
        <v>0</v>
      </c>
      <c r="BF206" s="218">
        <f>IF(N206="snížená",J206,0)</f>
        <v>0</v>
      </c>
      <c r="BG206" s="218">
        <f>IF(N206="zákl. přenesená",J206,0)</f>
        <v>0</v>
      </c>
      <c r="BH206" s="218">
        <f>IF(N206="sníž. přenesená",J206,0)</f>
        <v>0</v>
      </c>
      <c r="BI206" s="218">
        <f>IF(N206="nulová",J206,0)</f>
        <v>0</v>
      </c>
      <c r="BJ206" s="18" t="s">
        <v>83</v>
      </c>
      <c r="BK206" s="218">
        <f>ROUND(I206*H206,2)</f>
        <v>0</v>
      </c>
      <c r="BL206" s="18" t="s">
        <v>145</v>
      </c>
      <c r="BM206" s="217" t="s">
        <v>445</v>
      </c>
    </row>
    <row r="207" s="2" customFormat="1">
      <c r="A207" s="39"/>
      <c r="B207" s="40"/>
      <c r="C207" s="41"/>
      <c r="D207" s="219" t="s">
        <v>147</v>
      </c>
      <c r="E207" s="41"/>
      <c r="F207" s="220" t="s">
        <v>444</v>
      </c>
      <c r="G207" s="41"/>
      <c r="H207" s="41"/>
      <c r="I207" s="221"/>
      <c r="J207" s="41"/>
      <c r="K207" s="41"/>
      <c r="L207" s="45"/>
      <c r="M207" s="222"/>
      <c r="N207" s="223"/>
      <c r="O207" s="85"/>
      <c r="P207" s="85"/>
      <c r="Q207" s="85"/>
      <c r="R207" s="85"/>
      <c r="S207" s="85"/>
      <c r="T207" s="86"/>
      <c r="U207" s="39"/>
      <c r="V207" s="39"/>
      <c r="W207" s="39"/>
      <c r="X207" s="39"/>
      <c r="Y207" s="39"/>
      <c r="Z207" s="39"/>
      <c r="AA207" s="39"/>
      <c r="AB207" s="39"/>
      <c r="AC207" s="39"/>
      <c r="AD207" s="39"/>
      <c r="AE207" s="39"/>
      <c r="AT207" s="18" t="s">
        <v>147</v>
      </c>
      <c r="AU207" s="18" t="s">
        <v>83</v>
      </c>
    </row>
    <row r="208" s="2" customFormat="1">
      <c r="A208" s="39"/>
      <c r="B208" s="40"/>
      <c r="C208" s="41"/>
      <c r="D208" s="219" t="s">
        <v>149</v>
      </c>
      <c r="E208" s="41"/>
      <c r="F208" s="224" t="s">
        <v>329</v>
      </c>
      <c r="G208" s="41"/>
      <c r="H208" s="41"/>
      <c r="I208" s="221"/>
      <c r="J208" s="41"/>
      <c r="K208" s="41"/>
      <c r="L208" s="45"/>
      <c r="M208" s="225"/>
      <c r="N208" s="226"/>
      <c r="O208" s="227"/>
      <c r="P208" s="227"/>
      <c r="Q208" s="227"/>
      <c r="R208" s="227"/>
      <c r="S208" s="227"/>
      <c r="T208" s="228"/>
      <c r="U208" s="39"/>
      <c r="V208" s="39"/>
      <c r="W208" s="39"/>
      <c r="X208" s="39"/>
      <c r="Y208" s="39"/>
      <c r="Z208" s="39"/>
      <c r="AA208" s="39"/>
      <c r="AB208" s="39"/>
      <c r="AC208" s="39"/>
      <c r="AD208" s="39"/>
      <c r="AE208" s="39"/>
      <c r="AT208" s="18" t="s">
        <v>149</v>
      </c>
      <c r="AU208" s="18" t="s">
        <v>83</v>
      </c>
    </row>
    <row r="209" s="2" customFormat="1" ht="6.96" customHeight="1">
      <c r="A209" s="39"/>
      <c r="B209" s="60"/>
      <c r="C209" s="61"/>
      <c r="D209" s="61"/>
      <c r="E209" s="61"/>
      <c r="F209" s="61"/>
      <c r="G209" s="61"/>
      <c r="H209" s="61"/>
      <c r="I209" s="61"/>
      <c r="J209" s="61"/>
      <c r="K209" s="61"/>
      <c r="L209" s="45"/>
      <c r="M209" s="39"/>
      <c r="O209" s="39"/>
      <c r="P209" s="39"/>
      <c r="Q209" s="39"/>
      <c r="R209" s="39"/>
      <c r="S209" s="39"/>
      <c r="T209" s="39"/>
      <c r="U209" s="39"/>
      <c r="V209" s="39"/>
      <c r="W209" s="39"/>
      <c r="X209" s="39"/>
      <c r="Y209" s="39"/>
      <c r="Z209" s="39"/>
      <c r="AA209" s="39"/>
      <c r="AB209" s="39"/>
      <c r="AC209" s="39"/>
      <c r="AD209" s="39"/>
      <c r="AE209" s="39"/>
    </row>
  </sheetData>
  <sheetProtection sheet="1" autoFilter="0" formatColumns="0" formatRows="0" objects="1" scenarios="1" spinCount="100000" saltValue="K1EWshqR7cpTkyC2fMWZ3KxLZGGOr03QZgdYKd8/8MX8XmF10S7hO1NxjRHBKYaEJf9HvNjdC9IiXTxyAUuy6w==" hashValue="dQdrOJw9fTS8WrmqTHlratT0vBcEAp5wVV6U2RwDRULzr5AOCbpgmgO1YTx7QEN2RGvd/NM6rnF7ICslVemLNw==" algorithmName="SHA-512" password="CC35"/>
  <autoFilter ref="C93:K208"/>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99</v>
      </c>
    </row>
    <row r="3" s="1" customFormat="1" ht="6.96" customHeight="1">
      <c r="B3" s="139"/>
      <c r="C3" s="140"/>
      <c r="D3" s="140"/>
      <c r="E3" s="140"/>
      <c r="F3" s="140"/>
      <c r="G3" s="140"/>
      <c r="H3" s="140"/>
      <c r="I3" s="140"/>
      <c r="J3" s="140"/>
      <c r="K3" s="140"/>
      <c r="L3" s="21"/>
      <c r="AT3" s="18" t="s">
        <v>85</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MVE Trnávka - rekonstrukce technologie</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446</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15. 6. 2021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30</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31</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33</v>
      </c>
      <c r="E22" s="39"/>
      <c r="F22" s="39"/>
      <c r="G22" s="39"/>
      <c r="H22" s="39"/>
      <c r="I22" s="143" t="s">
        <v>26</v>
      </c>
      <c r="J22" s="134" t="s">
        <v>34</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35</v>
      </c>
      <c r="F23" s="39"/>
      <c r="G23" s="39"/>
      <c r="H23" s="39"/>
      <c r="I23" s="143" t="s">
        <v>29</v>
      </c>
      <c r="J23" s="134" t="s">
        <v>36</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38</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29</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40</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42</v>
      </c>
      <c r="E32" s="39"/>
      <c r="F32" s="39"/>
      <c r="G32" s="39"/>
      <c r="H32" s="39"/>
      <c r="I32" s="39"/>
      <c r="J32" s="154">
        <f>ROUND(J88,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44</v>
      </c>
      <c r="G34" s="39"/>
      <c r="H34" s="39"/>
      <c r="I34" s="155" t="s">
        <v>43</v>
      </c>
      <c r="J34" s="155" t="s">
        <v>45</v>
      </c>
      <c r="K34" s="39"/>
      <c r="L34" s="145"/>
      <c r="S34" s="39"/>
      <c r="T34" s="39"/>
      <c r="U34" s="39"/>
      <c r="V34" s="39"/>
      <c r="W34" s="39"/>
      <c r="X34" s="39"/>
      <c r="Y34" s="39"/>
      <c r="Z34" s="39"/>
      <c r="AA34" s="39"/>
      <c r="AB34" s="39"/>
      <c r="AC34" s="39"/>
      <c r="AD34" s="39"/>
      <c r="AE34" s="39"/>
    </row>
    <row r="35" s="2" customFormat="1" ht="14.4" customHeight="1">
      <c r="A35" s="39"/>
      <c r="B35" s="45"/>
      <c r="C35" s="39"/>
      <c r="D35" s="156" t="s">
        <v>46</v>
      </c>
      <c r="E35" s="143" t="s">
        <v>47</v>
      </c>
      <c r="F35" s="157">
        <f>ROUND((SUM(BE88:BE100)),  2)</f>
        <v>0</v>
      </c>
      <c r="G35" s="39"/>
      <c r="H35" s="39"/>
      <c r="I35" s="158">
        <v>0.20999999999999999</v>
      </c>
      <c r="J35" s="157">
        <f>ROUND(((SUM(BE88:BE100))*I35),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48</v>
      </c>
      <c r="F36" s="157">
        <f>ROUND((SUM(BF88:BF100)),  2)</f>
        <v>0</v>
      </c>
      <c r="G36" s="39"/>
      <c r="H36" s="39"/>
      <c r="I36" s="158">
        <v>0.14999999999999999</v>
      </c>
      <c r="J36" s="157">
        <f>ROUND(((SUM(BF88:BF100))*I36),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49</v>
      </c>
      <c r="F37" s="157">
        <f>ROUND((SUM(BG88:BG100)),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50</v>
      </c>
      <c r="F38" s="157">
        <f>ROUND((SUM(BH88:BH100)),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51</v>
      </c>
      <c r="F39" s="157">
        <f>ROUND((SUM(BI88:BI100)),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52</v>
      </c>
      <c r="E41" s="161"/>
      <c r="F41" s="161"/>
      <c r="G41" s="162" t="s">
        <v>53</v>
      </c>
      <c r="H41" s="163" t="s">
        <v>54</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MVE Trnávka - rekonstrukce technologie</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DPS 01.4 - Demontáž strojně-technologického zařízení</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Želiv [796271]</v>
      </c>
      <c r="G56" s="41"/>
      <c r="H56" s="41"/>
      <c r="I56" s="33" t="s">
        <v>23</v>
      </c>
      <c r="J56" s="73" t="str">
        <f>IF(J14="","",J14)</f>
        <v>15. 6. 2021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Povodí Vltavy, státní podnik</v>
      </c>
      <c r="G58" s="41"/>
      <c r="H58" s="41"/>
      <c r="I58" s="33" t="s">
        <v>33</v>
      </c>
      <c r="J58" s="37" t="str">
        <f>E23</f>
        <v>AQUATIS a. s.</v>
      </c>
      <c r="K58" s="41"/>
      <c r="L58" s="145"/>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38</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74</v>
      </c>
      <c r="D63" s="41"/>
      <c r="E63" s="41"/>
      <c r="F63" s="41"/>
      <c r="G63" s="41"/>
      <c r="H63" s="41"/>
      <c r="I63" s="41"/>
      <c r="J63" s="103">
        <f>J88</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447</v>
      </c>
      <c r="E64" s="178"/>
      <c r="F64" s="178"/>
      <c r="G64" s="178"/>
      <c r="H64" s="178"/>
      <c r="I64" s="178"/>
      <c r="J64" s="179">
        <f>J89</f>
        <v>0</v>
      </c>
      <c r="K64" s="176"/>
      <c r="L64" s="180"/>
      <c r="S64" s="9"/>
      <c r="T64" s="9"/>
      <c r="U64" s="9"/>
      <c r="V64" s="9"/>
      <c r="W64" s="9"/>
      <c r="X64" s="9"/>
      <c r="Y64" s="9"/>
      <c r="Z64" s="9"/>
      <c r="AA64" s="9"/>
      <c r="AB64" s="9"/>
      <c r="AC64" s="9"/>
      <c r="AD64" s="9"/>
      <c r="AE64" s="9"/>
    </row>
    <row r="65" s="9" customFormat="1" ht="24.96" customHeight="1">
      <c r="A65" s="9"/>
      <c r="B65" s="175"/>
      <c r="C65" s="176"/>
      <c r="D65" s="177" t="s">
        <v>448</v>
      </c>
      <c r="E65" s="178"/>
      <c r="F65" s="178"/>
      <c r="G65" s="178"/>
      <c r="H65" s="178"/>
      <c r="I65" s="178"/>
      <c r="J65" s="179">
        <f>J93</f>
        <v>0</v>
      </c>
      <c r="K65" s="176"/>
      <c r="L65" s="180"/>
      <c r="S65" s="9"/>
      <c r="T65" s="9"/>
      <c r="U65" s="9"/>
      <c r="V65" s="9"/>
      <c r="W65" s="9"/>
      <c r="X65" s="9"/>
      <c r="Y65" s="9"/>
      <c r="Z65" s="9"/>
      <c r="AA65" s="9"/>
      <c r="AB65" s="9"/>
      <c r="AC65" s="9"/>
      <c r="AD65" s="9"/>
      <c r="AE65" s="9"/>
    </row>
    <row r="66" s="12" customFormat="1" ht="19.92" customHeight="1">
      <c r="A66" s="12"/>
      <c r="B66" s="229"/>
      <c r="C66" s="126"/>
      <c r="D66" s="230" t="s">
        <v>449</v>
      </c>
      <c r="E66" s="231"/>
      <c r="F66" s="231"/>
      <c r="G66" s="231"/>
      <c r="H66" s="231"/>
      <c r="I66" s="231"/>
      <c r="J66" s="232">
        <f>J97</f>
        <v>0</v>
      </c>
      <c r="K66" s="126"/>
      <c r="L66" s="233"/>
      <c r="S66" s="12"/>
      <c r="T66" s="12"/>
      <c r="U66" s="12"/>
      <c r="V66" s="12"/>
      <c r="W66" s="12"/>
      <c r="X66" s="12"/>
      <c r="Y66" s="12"/>
      <c r="Z66" s="12"/>
      <c r="AA66" s="12"/>
      <c r="AB66" s="12"/>
      <c r="AC66" s="12"/>
      <c r="AD66" s="12"/>
      <c r="AE66" s="12"/>
    </row>
    <row r="67" s="2" customFormat="1" ht="21.84" customHeight="1">
      <c r="A67" s="39"/>
      <c r="B67" s="40"/>
      <c r="C67" s="41"/>
      <c r="D67" s="41"/>
      <c r="E67" s="41"/>
      <c r="F67" s="41"/>
      <c r="G67" s="41"/>
      <c r="H67" s="41"/>
      <c r="I67" s="41"/>
      <c r="J67" s="41"/>
      <c r="K67" s="41"/>
      <c r="L67" s="145"/>
      <c r="S67" s="39"/>
      <c r="T67" s="39"/>
      <c r="U67" s="39"/>
      <c r="V67" s="39"/>
      <c r="W67" s="39"/>
      <c r="X67" s="39"/>
      <c r="Y67" s="39"/>
      <c r="Z67" s="39"/>
      <c r="AA67" s="39"/>
      <c r="AB67" s="39"/>
      <c r="AC67" s="39"/>
      <c r="AD67" s="39"/>
      <c r="AE67" s="39"/>
    </row>
    <row r="68" s="2" customFormat="1" ht="6.96" customHeight="1">
      <c r="A68" s="39"/>
      <c r="B68" s="60"/>
      <c r="C68" s="61"/>
      <c r="D68" s="61"/>
      <c r="E68" s="61"/>
      <c r="F68" s="61"/>
      <c r="G68" s="61"/>
      <c r="H68" s="61"/>
      <c r="I68" s="61"/>
      <c r="J68" s="61"/>
      <c r="K68" s="61"/>
      <c r="L68" s="145"/>
      <c r="S68" s="39"/>
      <c r="T68" s="39"/>
      <c r="U68" s="39"/>
      <c r="V68" s="39"/>
      <c r="W68" s="39"/>
      <c r="X68" s="39"/>
      <c r="Y68" s="39"/>
      <c r="Z68" s="39"/>
      <c r="AA68" s="39"/>
      <c r="AB68" s="39"/>
      <c r="AC68" s="39"/>
      <c r="AD68" s="39"/>
      <c r="AE68" s="39"/>
    </row>
    <row r="72" s="2" customFormat="1" ht="6.96" customHeight="1">
      <c r="A72" s="39"/>
      <c r="B72" s="62"/>
      <c r="C72" s="63"/>
      <c r="D72" s="63"/>
      <c r="E72" s="63"/>
      <c r="F72" s="63"/>
      <c r="G72" s="63"/>
      <c r="H72" s="63"/>
      <c r="I72" s="63"/>
      <c r="J72" s="63"/>
      <c r="K72" s="63"/>
      <c r="L72" s="145"/>
      <c r="S72" s="39"/>
      <c r="T72" s="39"/>
      <c r="U72" s="39"/>
      <c r="V72" s="39"/>
      <c r="W72" s="39"/>
      <c r="X72" s="39"/>
      <c r="Y72" s="39"/>
      <c r="Z72" s="39"/>
      <c r="AA72" s="39"/>
      <c r="AB72" s="39"/>
      <c r="AC72" s="39"/>
      <c r="AD72" s="39"/>
      <c r="AE72" s="39"/>
    </row>
    <row r="73" s="2" customFormat="1" ht="24.96" customHeight="1">
      <c r="A73" s="39"/>
      <c r="B73" s="40"/>
      <c r="C73" s="24" t="s">
        <v>124</v>
      </c>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6.5" customHeight="1">
      <c r="A76" s="39"/>
      <c r="B76" s="40"/>
      <c r="C76" s="41"/>
      <c r="D76" s="41"/>
      <c r="E76" s="170" t="str">
        <f>E7</f>
        <v>MVE Trnávka - rekonstrukce technologie</v>
      </c>
      <c r="F76" s="33"/>
      <c r="G76" s="33"/>
      <c r="H76" s="33"/>
      <c r="I76" s="41"/>
      <c r="J76" s="41"/>
      <c r="K76" s="41"/>
      <c r="L76" s="145"/>
      <c r="S76" s="39"/>
      <c r="T76" s="39"/>
      <c r="U76" s="39"/>
      <c r="V76" s="39"/>
      <c r="W76" s="39"/>
      <c r="X76" s="39"/>
      <c r="Y76" s="39"/>
      <c r="Z76" s="39"/>
      <c r="AA76" s="39"/>
      <c r="AB76" s="39"/>
      <c r="AC76" s="39"/>
      <c r="AD76" s="39"/>
      <c r="AE76" s="39"/>
    </row>
    <row r="77" s="1" customFormat="1" ht="12" customHeight="1">
      <c r="B77" s="22"/>
      <c r="C77" s="33" t="s">
        <v>114</v>
      </c>
      <c r="D77" s="23"/>
      <c r="E77" s="23"/>
      <c r="F77" s="23"/>
      <c r="G77" s="23"/>
      <c r="H77" s="23"/>
      <c r="I77" s="23"/>
      <c r="J77" s="23"/>
      <c r="K77" s="23"/>
      <c r="L77" s="21"/>
    </row>
    <row r="78" s="2" customFormat="1" ht="16.5" customHeight="1">
      <c r="A78" s="39"/>
      <c r="B78" s="40"/>
      <c r="C78" s="41"/>
      <c r="D78" s="41"/>
      <c r="E78" s="170" t="s">
        <v>115</v>
      </c>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116</v>
      </c>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16.5" customHeight="1">
      <c r="A80" s="39"/>
      <c r="B80" s="40"/>
      <c r="C80" s="41"/>
      <c r="D80" s="41"/>
      <c r="E80" s="70" t="str">
        <f>E11</f>
        <v>DPS 01.4 - Demontáž strojně-technologického zařízení</v>
      </c>
      <c r="F80" s="41"/>
      <c r="G80" s="41"/>
      <c r="H80" s="41"/>
      <c r="I80" s="41"/>
      <c r="J80" s="41"/>
      <c r="K80" s="41"/>
      <c r="L80" s="14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5"/>
      <c r="S81" s="39"/>
      <c r="T81" s="39"/>
      <c r="U81" s="39"/>
      <c r="V81" s="39"/>
      <c r="W81" s="39"/>
      <c r="X81" s="39"/>
      <c r="Y81" s="39"/>
      <c r="Z81" s="39"/>
      <c r="AA81" s="39"/>
      <c r="AB81" s="39"/>
      <c r="AC81" s="39"/>
      <c r="AD81" s="39"/>
      <c r="AE81" s="39"/>
    </row>
    <row r="82" s="2" customFormat="1" ht="12" customHeight="1">
      <c r="A82" s="39"/>
      <c r="B82" s="40"/>
      <c r="C82" s="33" t="s">
        <v>21</v>
      </c>
      <c r="D82" s="41"/>
      <c r="E82" s="41"/>
      <c r="F82" s="28" t="str">
        <f>F14</f>
        <v>Želiv [796271]</v>
      </c>
      <c r="G82" s="41"/>
      <c r="H82" s="41"/>
      <c r="I82" s="33" t="s">
        <v>23</v>
      </c>
      <c r="J82" s="73" t="str">
        <f>IF(J14="","",J14)</f>
        <v>15. 6. 2021</v>
      </c>
      <c r="K82" s="41"/>
      <c r="L82" s="14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2" customFormat="1" ht="15.15" customHeight="1">
      <c r="A84" s="39"/>
      <c r="B84" s="40"/>
      <c r="C84" s="33" t="s">
        <v>25</v>
      </c>
      <c r="D84" s="41"/>
      <c r="E84" s="41"/>
      <c r="F84" s="28" t="str">
        <f>E17</f>
        <v>Povodí Vltavy, státní podnik</v>
      </c>
      <c r="G84" s="41"/>
      <c r="H84" s="41"/>
      <c r="I84" s="33" t="s">
        <v>33</v>
      </c>
      <c r="J84" s="37" t="str">
        <f>E23</f>
        <v>AQUATIS a. s.</v>
      </c>
      <c r="K84" s="41"/>
      <c r="L84" s="145"/>
      <c r="S84" s="39"/>
      <c r="T84" s="39"/>
      <c r="U84" s="39"/>
      <c r="V84" s="39"/>
      <c r="W84" s="39"/>
      <c r="X84" s="39"/>
      <c r="Y84" s="39"/>
      <c r="Z84" s="39"/>
      <c r="AA84" s="39"/>
      <c r="AB84" s="39"/>
      <c r="AC84" s="39"/>
      <c r="AD84" s="39"/>
      <c r="AE84" s="39"/>
    </row>
    <row r="85" s="2" customFormat="1" ht="15.15" customHeight="1">
      <c r="A85" s="39"/>
      <c r="B85" s="40"/>
      <c r="C85" s="33" t="s">
        <v>31</v>
      </c>
      <c r="D85" s="41"/>
      <c r="E85" s="41"/>
      <c r="F85" s="28" t="str">
        <f>IF(E20="","",E20)</f>
        <v>Vyplň údaj</v>
      </c>
      <c r="G85" s="41"/>
      <c r="H85" s="41"/>
      <c r="I85" s="33" t="s">
        <v>38</v>
      </c>
      <c r="J85" s="37" t="str">
        <f>E26</f>
        <v xml:space="preserve"> </v>
      </c>
      <c r="K85" s="41"/>
      <c r="L85" s="145"/>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45"/>
      <c r="S86" s="39"/>
      <c r="T86" s="39"/>
      <c r="U86" s="39"/>
      <c r="V86" s="39"/>
      <c r="W86" s="39"/>
      <c r="X86" s="39"/>
      <c r="Y86" s="39"/>
      <c r="Z86" s="39"/>
      <c r="AA86" s="39"/>
      <c r="AB86" s="39"/>
      <c r="AC86" s="39"/>
      <c r="AD86" s="39"/>
      <c r="AE86" s="39"/>
    </row>
    <row r="87" s="10" customFormat="1" ht="29.28" customHeight="1">
      <c r="A87" s="181"/>
      <c r="B87" s="182"/>
      <c r="C87" s="183" t="s">
        <v>125</v>
      </c>
      <c r="D87" s="184" t="s">
        <v>61</v>
      </c>
      <c r="E87" s="184" t="s">
        <v>57</v>
      </c>
      <c r="F87" s="184" t="s">
        <v>58</v>
      </c>
      <c r="G87" s="184" t="s">
        <v>126</v>
      </c>
      <c r="H87" s="184" t="s">
        <v>127</v>
      </c>
      <c r="I87" s="184" t="s">
        <v>128</v>
      </c>
      <c r="J87" s="184" t="s">
        <v>120</v>
      </c>
      <c r="K87" s="185" t="s">
        <v>129</v>
      </c>
      <c r="L87" s="186"/>
      <c r="M87" s="93" t="s">
        <v>19</v>
      </c>
      <c r="N87" s="94" t="s">
        <v>46</v>
      </c>
      <c r="O87" s="94" t="s">
        <v>130</v>
      </c>
      <c r="P87" s="94" t="s">
        <v>131</v>
      </c>
      <c r="Q87" s="94" t="s">
        <v>132</v>
      </c>
      <c r="R87" s="94" t="s">
        <v>133</v>
      </c>
      <c r="S87" s="94" t="s">
        <v>134</v>
      </c>
      <c r="T87" s="95" t="s">
        <v>135</v>
      </c>
      <c r="U87" s="181"/>
      <c r="V87" s="181"/>
      <c r="W87" s="181"/>
      <c r="X87" s="181"/>
      <c r="Y87" s="181"/>
      <c r="Z87" s="181"/>
      <c r="AA87" s="181"/>
      <c r="AB87" s="181"/>
      <c r="AC87" s="181"/>
      <c r="AD87" s="181"/>
      <c r="AE87" s="181"/>
    </row>
    <row r="88" s="2" customFormat="1" ht="22.8" customHeight="1">
      <c r="A88" s="39"/>
      <c r="B88" s="40"/>
      <c r="C88" s="100" t="s">
        <v>136</v>
      </c>
      <c r="D88" s="41"/>
      <c r="E88" s="41"/>
      <c r="F88" s="41"/>
      <c r="G88" s="41"/>
      <c r="H88" s="41"/>
      <c r="I88" s="41"/>
      <c r="J88" s="187">
        <f>BK88</f>
        <v>0</v>
      </c>
      <c r="K88" s="41"/>
      <c r="L88" s="45"/>
      <c r="M88" s="96"/>
      <c r="N88" s="188"/>
      <c r="O88" s="97"/>
      <c r="P88" s="189">
        <f>P89+P93</f>
        <v>0</v>
      </c>
      <c r="Q88" s="97"/>
      <c r="R88" s="189">
        <f>R89+R93</f>
        <v>0</v>
      </c>
      <c r="S88" s="97"/>
      <c r="T88" s="190">
        <f>T89+T93</f>
        <v>0</v>
      </c>
      <c r="U88" s="39"/>
      <c r="V88" s="39"/>
      <c r="W88" s="39"/>
      <c r="X88" s="39"/>
      <c r="Y88" s="39"/>
      <c r="Z88" s="39"/>
      <c r="AA88" s="39"/>
      <c r="AB88" s="39"/>
      <c r="AC88" s="39"/>
      <c r="AD88" s="39"/>
      <c r="AE88" s="39"/>
      <c r="AT88" s="18" t="s">
        <v>75</v>
      </c>
      <c r="AU88" s="18" t="s">
        <v>121</v>
      </c>
      <c r="BK88" s="191">
        <f>BK89+BK93</f>
        <v>0</v>
      </c>
    </row>
    <row r="89" s="11" customFormat="1" ht="25.92" customHeight="1">
      <c r="A89" s="11"/>
      <c r="B89" s="192"/>
      <c r="C89" s="193"/>
      <c r="D89" s="194" t="s">
        <v>75</v>
      </c>
      <c r="E89" s="195" t="s">
        <v>450</v>
      </c>
      <c r="F89" s="195" t="s">
        <v>451</v>
      </c>
      <c r="G89" s="193"/>
      <c r="H89" s="193"/>
      <c r="I89" s="196"/>
      <c r="J89" s="197">
        <f>BK89</f>
        <v>0</v>
      </c>
      <c r="K89" s="193"/>
      <c r="L89" s="198"/>
      <c r="M89" s="199"/>
      <c r="N89" s="200"/>
      <c r="O89" s="200"/>
      <c r="P89" s="201">
        <f>SUM(P90:P92)</f>
        <v>0</v>
      </c>
      <c r="Q89" s="200"/>
      <c r="R89" s="201">
        <f>SUM(R90:R92)</f>
        <v>0</v>
      </c>
      <c r="S89" s="200"/>
      <c r="T89" s="202">
        <f>SUM(T90:T92)</f>
        <v>0</v>
      </c>
      <c r="U89" s="11"/>
      <c r="V89" s="11"/>
      <c r="W89" s="11"/>
      <c r="X89" s="11"/>
      <c r="Y89" s="11"/>
      <c r="Z89" s="11"/>
      <c r="AA89" s="11"/>
      <c r="AB89" s="11"/>
      <c r="AC89" s="11"/>
      <c r="AD89" s="11"/>
      <c r="AE89" s="11"/>
      <c r="AR89" s="203" t="s">
        <v>139</v>
      </c>
      <c r="AT89" s="204" t="s">
        <v>75</v>
      </c>
      <c r="AU89" s="204" t="s">
        <v>76</v>
      </c>
      <c r="AY89" s="203" t="s">
        <v>140</v>
      </c>
      <c r="BK89" s="205">
        <f>SUM(BK90:BK92)</f>
        <v>0</v>
      </c>
    </row>
    <row r="90" s="2" customFormat="1" ht="16.5" customHeight="1">
      <c r="A90" s="39"/>
      <c r="B90" s="40"/>
      <c r="C90" s="206" t="s">
        <v>83</v>
      </c>
      <c r="D90" s="206" t="s">
        <v>141</v>
      </c>
      <c r="E90" s="207" t="s">
        <v>452</v>
      </c>
      <c r="F90" s="208" t="s">
        <v>453</v>
      </c>
      <c r="G90" s="209" t="s">
        <v>144</v>
      </c>
      <c r="H90" s="210">
        <v>1</v>
      </c>
      <c r="I90" s="211"/>
      <c r="J90" s="212">
        <f>ROUND(I90*H90,2)</f>
        <v>0</v>
      </c>
      <c r="K90" s="208" t="s">
        <v>19</v>
      </c>
      <c r="L90" s="45"/>
      <c r="M90" s="213" t="s">
        <v>19</v>
      </c>
      <c r="N90" s="214" t="s">
        <v>47</v>
      </c>
      <c r="O90" s="85"/>
      <c r="P90" s="215">
        <f>O90*H90</f>
        <v>0</v>
      </c>
      <c r="Q90" s="215">
        <v>0</v>
      </c>
      <c r="R90" s="215">
        <f>Q90*H90</f>
        <v>0</v>
      </c>
      <c r="S90" s="215">
        <v>0</v>
      </c>
      <c r="T90" s="216">
        <f>S90*H90</f>
        <v>0</v>
      </c>
      <c r="U90" s="39"/>
      <c r="V90" s="39"/>
      <c r="W90" s="39"/>
      <c r="X90" s="39"/>
      <c r="Y90" s="39"/>
      <c r="Z90" s="39"/>
      <c r="AA90" s="39"/>
      <c r="AB90" s="39"/>
      <c r="AC90" s="39"/>
      <c r="AD90" s="39"/>
      <c r="AE90" s="39"/>
      <c r="AR90" s="217" t="s">
        <v>145</v>
      </c>
      <c r="AT90" s="217" t="s">
        <v>141</v>
      </c>
      <c r="AU90" s="217" t="s">
        <v>83</v>
      </c>
      <c r="AY90" s="18" t="s">
        <v>140</v>
      </c>
      <c r="BE90" s="218">
        <f>IF(N90="základní",J90,0)</f>
        <v>0</v>
      </c>
      <c r="BF90" s="218">
        <f>IF(N90="snížená",J90,0)</f>
        <v>0</v>
      </c>
      <c r="BG90" s="218">
        <f>IF(N90="zákl. přenesená",J90,0)</f>
        <v>0</v>
      </c>
      <c r="BH90" s="218">
        <f>IF(N90="sníž. přenesená",J90,0)</f>
        <v>0</v>
      </c>
      <c r="BI90" s="218">
        <f>IF(N90="nulová",J90,0)</f>
        <v>0</v>
      </c>
      <c r="BJ90" s="18" t="s">
        <v>83</v>
      </c>
      <c r="BK90" s="218">
        <f>ROUND(I90*H90,2)</f>
        <v>0</v>
      </c>
      <c r="BL90" s="18" t="s">
        <v>145</v>
      </c>
      <c r="BM90" s="217" t="s">
        <v>454</v>
      </c>
    </row>
    <row r="91" s="2" customFormat="1">
      <c r="A91" s="39"/>
      <c r="B91" s="40"/>
      <c r="C91" s="41"/>
      <c r="D91" s="219" t="s">
        <v>147</v>
      </c>
      <c r="E91" s="41"/>
      <c r="F91" s="220" t="s">
        <v>453</v>
      </c>
      <c r="G91" s="41"/>
      <c r="H91" s="41"/>
      <c r="I91" s="221"/>
      <c r="J91" s="41"/>
      <c r="K91" s="41"/>
      <c r="L91" s="45"/>
      <c r="M91" s="222"/>
      <c r="N91" s="223"/>
      <c r="O91" s="85"/>
      <c r="P91" s="85"/>
      <c r="Q91" s="85"/>
      <c r="R91" s="85"/>
      <c r="S91" s="85"/>
      <c r="T91" s="86"/>
      <c r="U91" s="39"/>
      <c r="V91" s="39"/>
      <c r="W91" s="39"/>
      <c r="X91" s="39"/>
      <c r="Y91" s="39"/>
      <c r="Z91" s="39"/>
      <c r="AA91" s="39"/>
      <c r="AB91" s="39"/>
      <c r="AC91" s="39"/>
      <c r="AD91" s="39"/>
      <c r="AE91" s="39"/>
      <c r="AT91" s="18" t="s">
        <v>147</v>
      </c>
      <c r="AU91" s="18" t="s">
        <v>83</v>
      </c>
    </row>
    <row r="92" s="2" customFormat="1">
      <c r="A92" s="39"/>
      <c r="B92" s="40"/>
      <c r="C92" s="41"/>
      <c r="D92" s="219" t="s">
        <v>149</v>
      </c>
      <c r="E92" s="41"/>
      <c r="F92" s="224" t="s">
        <v>455</v>
      </c>
      <c r="G92" s="41"/>
      <c r="H92" s="41"/>
      <c r="I92" s="221"/>
      <c r="J92" s="41"/>
      <c r="K92" s="41"/>
      <c r="L92" s="45"/>
      <c r="M92" s="222"/>
      <c r="N92" s="223"/>
      <c r="O92" s="85"/>
      <c r="P92" s="85"/>
      <c r="Q92" s="85"/>
      <c r="R92" s="85"/>
      <c r="S92" s="85"/>
      <c r="T92" s="86"/>
      <c r="U92" s="39"/>
      <c r="V92" s="39"/>
      <c r="W92" s="39"/>
      <c r="X92" s="39"/>
      <c r="Y92" s="39"/>
      <c r="Z92" s="39"/>
      <c r="AA92" s="39"/>
      <c r="AB92" s="39"/>
      <c r="AC92" s="39"/>
      <c r="AD92" s="39"/>
      <c r="AE92" s="39"/>
      <c r="AT92" s="18" t="s">
        <v>149</v>
      </c>
      <c r="AU92" s="18" t="s">
        <v>83</v>
      </c>
    </row>
    <row r="93" s="11" customFormat="1" ht="25.92" customHeight="1">
      <c r="A93" s="11"/>
      <c r="B93" s="192"/>
      <c r="C93" s="193"/>
      <c r="D93" s="194" t="s">
        <v>75</v>
      </c>
      <c r="E93" s="195" t="s">
        <v>456</v>
      </c>
      <c r="F93" s="195" t="s">
        <v>457</v>
      </c>
      <c r="G93" s="193"/>
      <c r="H93" s="193"/>
      <c r="I93" s="196"/>
      <c r="J93" s="197">
        <f>BK93</f>
        <v>0</v>
      </c>
      <c r="K93" s="193"/>
      <c r="L93" s="198"/>
      <c r="M93" s="199"/>
      <c r="N93" s="200"/>
      <c r="O93" s="200"/>
      <c r="P93" s="201">
        <f>P94+SUM(P95:P97)</f>
        <v>0</v>
      </c>
      <c r="Q93" s="200"/>
      <c r="R93" s="201">
        <f>R94+SUM(R95:R97)</f>
        <v>0</v>
      </c>
      <c r="S93" s="200"/>
      <c r="T93" s="202">
        <f>T94+SUM(T95:T97)</f>
        <v>0</v>
      </c>
      <c r="U93" s="11"/>
      <c r="V93" s="11"/>
      <c r="W93" s="11"/>
      <c r="X93" s="11"/>
      <c r="Y93" s="11"/>
      <c r="Z93" s="11"/>
      <c r="AA93" s="11"/>
      <c r="AB93" s="11"/>
      <c r="AC93" s="11"/>
      <c r="AD93" s="11"/>
      <c r="AE93" s="11"/>
      <c r="AR93" s="203" t="s">
        <v>139</v>
      </c>
      <c r="AT93" s="204" t="s">
        <v>75</v>
      </c>
      <c r="AU93" s="204" t="s">
        <v>76</v>
      </c>
      <c r="AY93" s="203" t="s">
        <v>140</v>
      </c>
      <c r="BK93" s="205">
        <f>BK94+SUM(BK95:BK97)</f>
        <v>0</v>
      </c>
    </row>
    <row r="94" s="2" customFormat="1" ht="16.5" customHeight="1">
      <c r="A94" s="39"/>
      <c r="B94" s="40"/>
      <c r="C94" s="206" t="s">
        <v>85</v>
      </c>
      <c r="D94" s="206" t="s">
        <v>141</v>
      </c>
      <c r="E94" s="207" t="s">
        <v>458</v>
      </c>
      <c r="F94" s="208" t="s">
        <v>459</v>
      </c>
      <c r="G94" s="209" t="s">
        <v>144</v>
      </c>
      <c r="H94" s="210">
        <v>1</v>
      </c>
      <c r="I94" s="211"/>
      <c r="J94" s="212">
        <f>ROUND(I94*H94,2)</f>
        <v>0</v>
      </c>
      <c r="K94" s="208" t="s">
        <v>19</v>
      </c>
      <c r="L94" s="45"/>
      <c r="M94" s="213" t="s">
        <v>19</v>
      </c>
      <c r="N94" s="214" t="s">
        <v>47</v>
      </c>
      <c r="O94" s="85"/>
      <c r="P94" s="215">
        <f>O94*H94</f>
        <v>0</v>
      </c>
      <c r="Q94" s="215">
        <v>0</v>
      </c>
      <c r="R94" s="215">
        <f>Q94*H94</f>
        <v>0</v>
      </c>
      <c r="S94" s="215">
        <v>0</v>
      </c>
      <c r="T94" s="216">
        <f>S94*H94</f>
        <v>0</v>
      </c>
      <c r="U94" s="39"/>
      <c r="V94" s="39"/>
      <c r="W94" s="39"/>
      <c r="X94" s="39"/>
      <c r="Y94" s="39"/>
      <c r="Z94" s="39"/>
      <c r="AA94" s="39"/>
      <c r="AB94" s="39"/>
      <c r="AC94" s="39"/>
      <c r="AD94" s="39"/>
      <c r="AE94" s="39"/>
      <c r="AR94" s="217" t="s">
        <v>145</v>
      </c>
      <c r="AT94" s="217" t="s">
        <v>141</v>
      </c>
      <c r="AU94" s="217" t="s">
        <v>83</v>
      </c>
      <c r="AY94" s="18" t="s">
        <v>140</v>
      </c>
      <c r="BE94" s="218">
        <f>IF(N94="základní",J94,0)</f>
        <v>0</v>
      </c>
      <c r="BF94" s="218">
        <f>IF(N94="snížená",J94,0)</f>
        <v>0</v>
      </c>
      <c r="BG94" s="218">
        <f>IF(N94="zákl. přenesená",J94,0)</f>
        <v>0</v>
      </c>
      <c r="BH94" s="218">
        <f>IF(N94="sníž. přenesená",J94,0)</f>
        <v>0</v>
      </c>
      <c r="BI94" s="218">
        <f>IF(N94="nulová",J94,0)</f>
        <v>0</v>
      </c>
      <c r="BJ94" s="18" t="s">
        <v>83</v>
      </c>
      <c r="BK94" s="218">
        <f>ROUND(I94*H94,2)</f>
        <v>0</v>
      </c>
      <c r="BL94" s="18" t="s">
        <v>145</v>
      </c>
      <c r="BM94" s="217" t="s">
        <v>460</v>
      </c>
    </row>
    <row r="95" s="2" customFormat="1">
      <c r="A95" s="39"/>
      <c r="B95" s="40"/>
      <c r="C95" s="41"/>
      <c r="D95" s="219" t="s">
        <v>147</v>
      </c>
      <c r="E95" s="41"/>
      <c r="F95" s="220" t="s">
        <v>459</v>
      </c>
      <c r="G95" s="41"/>
      <c r="H95" s="41"/>
      <c r="I95" s="221"/>
      <c r="J95" s="41"/>
      <c r="K95" s="41"/>
      <c r="L95" s="45"/>
      <c r="M95" s="222"/>
      <c r="N95" s="223"/>
      <c r="O95" s="85"/>
      <c r="P95" s="85"/>
      <c r="Q95" s="85"/>
      <c r="R95" s="85"/>
      <c r="S95" s="85"/>
      <c r="T95" s="86"/>
      <c r="U95" s="39"/>
      <c r="V95" s="39"/>
      <c r="W95" s="39"/>
      <c r="X95" s="39"/>
      <c r="Y95" s="39"/>
      <c r="Z95" s="39"/>
      <c r="AA95" s="39"/>
      <c r="AB95" s="39"/>
      <c r="AC95" s="39"/>
      <c r="AD95" s="39"/>
      <c r="AE95" s="39"/>
      <c r="AT95" s="18" t="s">
        <v>147</v>
      </c>
      <c r="AU95" s="18" t="s">
        <v>83</v>
      </c>
    </row>
    <row r="96" s="2" customFormat="1">
      <c r="A96" s="39"/>
      <c r="B96" s="40"/>
      <c r="C96" s="41"/>
      <c r="D96" s="219" t="s">
        <v>149</v>
      </c>
      <c r="E96" s="41"/>
      <c r="F96" s="224" t="s">
        <v>455</v>
      </c>
      <c r="G96" s="41"/>
      <c r="H96" s="41"/>
      <c r="I96" s="221"/>
      <c r="J96" s="41"/>
      <c r="K96" s="41"/>
      <c r="L96" s="45"/>
      <c r="M96" s="222"/>
      <c r="N96" s="223"/>
      <c r="O96" s="85"/>
      <c r="P96" s="85"/>
      <c r="Q96" s="85"/>
      <c r="R96" s="85"/>
      <c r="S96" s="85"/>
      <c r="T96" s="86"/>
      <c r="U96" s="39"/>
      <c r="V96" s="39"/>
      <c r="W96" s="39"/>
      <c r="X96" s="39"/>
      <c r="Y96" s="39"/>
      <c r="Z96" s="39"/>
      <c r="AA96" s="39"/>
      <c r="AB96" s="39"/>
      <c r="AC96" s="39"/>
      <c r="AD96" s="39"/>
      <c r="AE96" s="39"/>
      <c r="AT96" s="18" t="s">
        <v>149</v>
      </c>
      <c r="AU96" s="18" t="s">
        <v>83</v>
      </c>
    </row>
    <row r="97" s="11" customFormat="1" ht="22.8" customHeight="1">
      <c r="A97" s="11"/>
      <c r="B97" s="192"/>
      <c r="C97" s="193"/>
      <c r="D97" s="194" t="s">
        <v>75</v>
      </c>
      <c r="E97" s="234" t="s">
        <v>461</v>
      </c>
      <c r="F97" s="234" t="s">
        <v>462</v>
      </c>
      <c r="G97" s="193"/>
      <c r="H97" s="193"/>
      <c r="I97" s="196"/>
      <c r="J97" s="235">
        <f>BK97</f>
        <v>0</v>
      </c>
      <c r="K97" s="193"/>
      <c r="L97" s="198"/>
      <c r="M97" s="199"/>
      <c r="N97" s="200"/>
      <c r="O97" s="200"/>
      <c r="P97" s="201">
        <f>SUM(P98:P100)</f>
        <v>0</v>
      </c>
      <c r="Q97" s="200"/>
      <c r="R97" s="201">
        <f>SUM(R98:R100)</f>
        <v>0</v>
      </c>
      <c r="S97" s="200"/>
      <c r="T97" s="202">
        <f>SUM(T98:T100)</f>
        <v>0</v>
      </c>
      <c r="U97" s="11"/>
      <c r="V97" s="11"/>
      <c r="W97" s="11"/>
      <c r="X97" s="11"/>
      <c r="Y97" s="11"/>
      <c r="Z97" s="11"/>
      <c r="AA97" s="11"/>
      <c r="AB97" s="11"/>
      <c r="AC97" s="11"/>
      <c r="AD97" s="11"/>
      <c r="AE97" s="11"/>
      <c r="AR97" s="203" t="s">
        <v>139</v>
      </c>
      <c r="AT97" s="204" t="s">
        <v>75</v>
      </c>
      <c r="AU97" s="204" t="s">
        <v>83</v>
      </c>
      <c r="AY97" s="203" t="s">
        <v>140</v>
      </c>
      <c r="BK97" s="205">
        <f>SUM(BK98:BK100)</f>
        <v>0</v>
      </c>
    </row>
    <row r="98" s="2" customFormat="1" ht="16.5" customHeight="1">
      <c r="A98" s="39"/>
      <c r="B98" s="40"/>
      <c r="C98" s="206" t="s">
        <v>139</v>
      </c>
      <c r="D98" s="206" t="s">
        <v>141</v>
      </c>
      <c r="E98" s="207" t="s">
        <v>463</v>
      </c>
      <c r="F98" s="208" t="s">
        <v>464</v>
      </c>
      <c r="G98" s="209" t="s">
        <v>144</v>
      </c>
      <c r="H98" s="210">
        <v>1</v>
      </c>
      <c r="I98" s="211"/>
      <c r="J98" s="212">
        <f>ROUND(I98*H98,2)</f>
        <v>0</v>
      </c>
      <c r="K98" s="208" t="s">
        <v>19</v>
      </c>
      <c r="L98" s="45"/>
      <c r="M98" s="213" t="s">
        <v>19</v>
      </c>
      <c r="N98" s="214" t="s">
        <v>47</v>
      </c>
      <c r="O98" s="85"/>
      <c r="P98" s="215">
        <f>O98*H98</f>
        <v>0</v>
      </c>
      <c r="Q98" s="215">
        <v>0</v>
      </c>
      <c r="R98" s="215">
        <f>Q98*H98</f>
        <v>0</v>
      </c>
      <c r="S98" s="215">
        <v>0</v>
      </c>
      <c r="T98" s="216">
        <f>S98*H98</f>
        <v>0</v>
      </c>
      <c r="U98" s="39"/>
      <c r="V98" s="39"/>
      <c r="W98" s="39"/>
      <c r="X98" s="39"/>
      <c r="Y98" s="39"/>
      <c r="Z98" s="39"/>
      <c r="AA98" s="39"/>
      <c r="AB98" s="39"/>
      <c r="AC98" s="39"/>
      <c r="AD98" s="39"/>
      <c r="AE98" s="39"/>
      <c r="AR98" s="217" t="s">
        <v>145</v>
      </c>
      <c r="AT98" s="217" t="s">
        <v>141</v>
      </c>
      <c r="AU98" s="217" t="s">
        <v>85</v>
      </c>
      <c r="AY98" s="18" t="s">
        <v>140</v>
      </c>
      <c r="BE98" s="218">
        <f>IF(N98="základní",J98,0)</f>
        <v>0</v>
      </c>
      <c r="BF98" s="218">
        <f>IF(N98="snížená",J98,0)</f>
        <v>0</v>
      </c>
      <c r="BG98" s="218">
        <f>IF(N98="zákl. přenesená",J98,0)</f>
        <v>0</v>
      </c>
      <c r="BH98" s="218">
        <f>IF(N98="sníž. přenesená",J98,0)</f>
        <v>0</v>
      </c>
      <c r="BI98" s="218">
        <f>IF(N98="nulová",J98,0)</f>
        <v>0</v>
      </c>
      <c r="BJ98" s="18" t="s">
        <v>83</v>
      </c>
      <c r="BK98" s="218">
        <f>ROUND(I98*H98,2)</f>
        <v>0</v>
      </c>
      <c r="BL98" s="18" t="s">
        <v>145</v>
      </c>
      <c r="BM98" s="217" t="s">
        <v>465</v>
      </c>
    </row>
    <row r="99" s="2" customFormat="1">
      <c r="A99" s="39"/>
      <c r="B99" s="40"/>
      <c r="C99" s="41"/>
      <c r="D99" s="219" t="s">
        <v>147</v>
      </c>
      <c r="E99" s="41"/>
      <c r="F99" s="220" t="s">
        <v>464</v>
      </c>
      <c r="G99" s="41"/>
      <c r="H99" s="41"/>
      <c r="I99" s="221"/>
      <c r="J99" s="41"/>
      <c r="K99" s="41"/>
      <c r="L99" s="45"/>
      <c r="M99" s="222"/>
      <c r="N99" s="223"/>
      <c r="O99" s="85"/>
      <c r="P99" s="85"/>
      <c r="Q99" s="85"/>
      <c r="R99" s="85"/>
      <c r="S99" s="85"/>
      <c r="T99" s="86"/>
      <c r="U99" s="39"/>
      <c r="V99" s="39"/>
      <c r="W99" s="39"/>
      <c r="X99" s="39"/>
      <c r="Y99" s="39"/>
      <c r="Z99" s="39"/>
      <c r="AA99" s="39"/>
      <c r="AB99" s="39"/>
      <c r="AC99" s="39"/>
      <c r="AD99" s="39"/>
      <c r="AE99" s="39"/>
      <c r="AT99" s="18" t="s">
        <v>147</v>
      </c>
      <c r="AU99" s="18" t="s">
        <v>85</v>
      </c>
    </row>
    <row r="100" s="2" customFormat="1">
      <c r="A100" s="39"/>
      <c r="B100" s="40"/>
      <c r="C100" s="41"/>
      <c r="D100" s="219" t="s">
        <v>149</v>
      </c>
      <c r="E100" s="41"/>
      <c r="F100" s="224" t="s">
        <v>455</v>
      </c>
      <c r="G100" s="41"/>
      <c r="H100" s="41"/>
      <c r="I100" s="221"/>
      <c r="J100" s="41"/>
      <c r="K100" s="41"/>
      <c r="L100" s="45"/>
      <c r="M100" s="225"/>
      <c r="N100" s="226"/>
      <c r="O100" s="227"/>
      <c r="P100" s="227"/>
      <c r="Q100" s="227"/>
      <c r="R100" s="227"/>
      <c r="S100" s="227"/>
      <c r="T100" s="228"/>
      <c r="U100" s="39"/>
      <c r="V100" s="39"/>
      <c r="W100" s="39"/>
      <c r="X100" s="39"/>
      <c r="Y100" s="39"/>
      <c r="Z100" s="39"/>
      <c r="AA100" s="39"/>
      <c r="AB100" s="39"/>
      <c r="AC100" s="39"/>
      <c r="AD100" s="39"/>
      <c r="AE100" s="39"/>
      <c r="AT100" s="18" t="s">
        <v>149</v>
      </c>
      <c r="AU100" s="18" t="s">
        <v>85</v>
      </c>
    </row>
    <row r="101" s="2" customFormat="1" ht="6.96" customHeight="1">
      <c r="A101" s="39"/>
      <c r="B101" s="60"/>
      <c r="C101" s="61"/>
      <c r="D101" s="61"/>
      <c r="E101" s="61"/>
      <c r="F101" s="61"/>
      <c r="G101" s="61"/>
      <c r="H101" s="61"/>
      <c r="I101" s="61"/>
      <c r="J101" s="61"/>
      <c r="K101" s="61"/>
      <c r="L101" s="45"/>
      <c r="M101" s="39"/>
      <c r="O101" s="39"/>
      <c r="P101" s="39"/>
      <c r="Q101" s="39"/>
      <c r="R101" s="39"/>
      <c r="S101" s="39"/>
      <c r="T101" s="39"/>
      <c r="U101" s="39"/>
      <c r="V101" s="39"/>
      <c r="W101" s="39"/>
      <c r="X101" s="39"/>
      <c r="Y101" s="39"/>
      <c r="Z101" s="39"/>
      <c r="AA101" s="39"/>
      <c r="AB101" s="39"/>
      <c r="AC101" s="39"/>
      <c r="AD101" s="39"/>
      <c r="AE101" s="39"/>
    </row>
  </sheetData>
  <sheetProtection sheet="1" autoFilter="0" formatColumns="0" formatRows="0" objects="1" scenarios="1" spinCount="100000" saltValue="xGwYuCZaegyHxxh7LBlnFPRo22ID/ASG3VpoEDqBVsSkC2Qpf30o9YZbFpVTRiiEMEbIS2lnNQX3f/D1Bu8Gww==" hashValue="8aDVT6bvtBAXy+lOhk9Go+TAnsTk5r0Al3nanfdOmbxJNqZPMBhbeNtcawdfVmSpWYWEoeMyrUuGgamshLh5Vg==" algorithmName="SHA-512" password="CC35"/>
  <autoFilter ref="C87:K100"/>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102</v>
      </c>
    </row>
    <row r="3" s="1" customFormat="1" ht="6.96" customHeight="1">
      <c r="B3" s="139"/>
      <c r="C3" s="140"/>
      <c r="D3" s="140"/>
      <c r="E3" s="140"/>
      <c r="F3" s="140"/>
      <c r="G3" s="140"/>
      <c r="H3" s="140"/>
      <c r="I3" s="140"/>
      <c r="J3" s="140"/>
      <c r="K3" s="140"/>
      <c r="L3" s="21"/>
      <c r="AT3" s="18" t="s">
        <v>85</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MVE Trnávka - rekonstrukce technologie</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466</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15. 6. 2021</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30</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31</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33</v>
      </c>
      <c r="E20" s="39"/>
      <c r="F20" s="39"/>
      <c r="G20" s="39"/>
      <c r="H20" s="39"/>
      <c r="I20" s="143" t="s">
        <v>26</v>
      </c>
      <c r="J20" s="134" t="s">
        <v>34</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35</v>
      </c>
      <c r="F21" s="39"/>
      <c r="G21" s="39"/>
      <c r="H21" s="39"/>
      <c r="I21" s="143" t="s">
        <v>29</v>
      </c>
      <c r="J21" s="134" t="s">
        <v>36</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38</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29</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40</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42</v>
      </c>
      <c r="E30" s="39"/>
      <c r="F30" s="39"/>
      <c r="G30" s="39"/>
      <c r="H30" s="39"/>
      <c r="I30" s="39"/>
      <c r="J30" s="154">
        <f>ROUND(J80,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44</v>
      </c>
      <c r="G32" s="39"/>
      <c r="H32" s="39"/>
      <c r="I32" s="155" t="s">
        <v>43</v>
      </c>
      <c r="J32" s="155" t="s">
        <v>45</v>
      </c>
      <c r="K32" s="39"/>
      <c r="L32" s="145"/>
      <c r="S32" s="39"/>
      <c r="T32" s="39"/>
      <c r="U32" s="39"/>
      <c r="V32" s="39"/>
      <c r="W32" s="39"/>
      <c r="X32" s="39"/>
      <c r="Y32" s="39"/>
      <c r="Z32" s="39"/>
      <c r="AA32" s="39"/>
      <c r="AB32" s="39"/>
      <c r="AC32" s="39"/>
      <c r="AD32" s="39"/>
      <c r="AE32" s="39"/>
    </row>
    <row r="33" s="2" customFormat="1" ht="14.4" customHeight="1">
      <c r="A33" s="39"/>
      <c r="B33" s="45"/>
      <c r="C33" s="39"/>
      <c r="D33" s="156" t="s">
        <v>46</v>
      </c>
      <c r="E33" s="143" t="s">
        <v>47</v>
      </c>
      <c r="F33" s="157">
        <f>ROUND((SUM(BE80:BE141)),  2)</f>
        <v>0</v>
      </c>
      <c r="G33" s="39"/>
      <c r="H33" s="39"/>
      <c r="I33" s="158">
        <v>0.20999999999999999</v>
      </c>
      <c r="J33" s="157">
        <f>ROUND(((SUM(BE80:BE141))*I33),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48</v>
      </c>
      <c r="F34" s="157">
        <f>ROUND((SUM(BF80:BF141)),  2)</f>
        <v>0</v>
      </c>
      <c r="G34" s="39"/>
      <c r="H34" s="39"/>
      <c r="I34" s="158">
        <v>0.14999999999999999</v>
      </c>
      <c r="J34" s="157">
        <f>ROUND(((SUM(BF80:BF141))*I34),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49</v>
      </c>
      <c r="F35" s="157">
        <f>ROUND((SUM(BG80:BG141)),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50</v>
      </c>
      <c r="F36" s="157">
        <f>ROUND((SUM(BH80:BH141)),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51</v>
      </c>
      <c r="F37" s="157">
        <f>ROUND((SUM(BI80:BI141)),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52</v>
      </c>
      <c r="E39" s="161"/>
      <c r="F39" s="161"/>
      <c r="G39" s="162" t="s">
        <v>53</v>
      </c>
      <c r="H39" s="163" t="s">
        <v>54</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MVE Trnávka - rekonstrukce technologie</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PS 02 - Technologická část elektro</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Želiv [796271]</v>
      </c>
      <c r="G52" s="41"/>
      <c r="H52" s="41"/>
      <c r="I52" s="33" t="s">
        <v>23</v>
      </c>
      <c r="J52" s="73" t="str">
        <f>IF(J12="","",J12)</f>
        <v>15. 6. 2021</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Povodí Vltavy, státní podnik</v>
      </c>
      <c r="G54" s="41"/>
      <c r="H54" s="41"/>
      <c r="I54" s="33" t="s">
        <v>33</v>
      </c>
      <c r="J54" s="37" t="str">
        <f>E21</f>
        <v>AQUATIS a. s.</v>
      </c>
      <c r="K54" s="41"/>
      <c r="L54" s="145"/>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38</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74</v>
      </c>
      <c r="D59" s="41"/>
      <c r="E59" s="41"/>
      <c r="F59" s="41"/>
      <c r="G59" s="41"/>
      <c r="H59" s="41"/>
      <c r="I59" s="41"/>
      <c r="J59" s="103">
        <f>J80</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466</v>
      </c>
      <c r="E60" s="178"/>
      <c r="F60" s="178"/>
      <c r="G60" s="178"/>
      <c r="H60" s="178"/>
      <c r="I60" s="178"/>
      <c r="J60" s="179">
        <f>J81</f>
        <v>0</v>
      </c>
      <c r="K60" s="176"/>
      <c r="L60" s="180"/>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4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4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45"/>
      <c r="S66" s="39"/>
      <c r="T66" s="39"/>
      <c r="U66" s="39"/>
      <c r="V66" s="39"/>
      <c r="W66" s="39"/>
      <c r="X66" s="39"/>
      <c r="Y66" s="39"/>
      <c r="Z66" s="39"/>
      <c r="AA66" s="39"/>
      <c r="AB66" s="39"/>
      <c r="AC66" s="39"/>
      <c r="AD66" s="39"/>
      <c r="AE66" s="39"/>
    </row>
    <row r="67" s="2" customFormat="1" ht="24.96" customHeight="1">
      <c r="A67" s="39"/>
      <c r="B67" s="40"/>
      <c r="C67" s="24" t="s">
        <v>124</v>
      </c>
      <c r="D67" s="41"/>
      <c r="E67" s="41"/>
      <c r="F67" s="41"/>
      <c r="G67" s="41"/>
      <c r="H67" s="41"/>
      <c r="I67" s="41"/>
      <c r="J67" s="41"/>
      <c r="K67" s="41"/>
      <c r="L67" s="14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16.5" customHeight="1">
      <c r="A70" s="39"/>
      <c r="B70" s="40"/>
      <c r="C70" s="41"/>
      <c r="D70" s="41"/>
      <c r="E70" s="170" t="str">
        <f>E7</f>
        <v>MVE Trnávka - rekonstrukce technologie</v>
      </c>
      <c r="F70" s="33"/>
      <c r="G70" s="33"/>
      <c r="H70" s="33"/>
      <c r="I70" s="41"/>
      <c r="J70" s="41"/>
      <c r="K70" s="41"/>
      <c r="L70" s="145"/>
      <c r="S70" s="39"/>
      <c r="T70" s="39"/>
      <c r="U70" s="39"/>
      <c r="V70" s="39"/>
      <c r="W70" s="39"/>
      <c r="X70" s="39"/>
      <c r="Y70" s="39"/>
      <c r="Z70" s="39"/>
      <c r="AA70" s="39"/>
      <c r="AB70" s="39"/>
      <c r="AC70" s="39"/>
      <c r="AD70" s="39"/>
      <c r="AE70" s="39"/>
    </row>
    <row r="71" s="2" customFormat="1" ht="12" customHeight="1">
      <c r="A71" s="39"/>
      <c r="B71" s="40"/>
      <c r="C71" s="33" t="s">
        <v>114</v>
      </c>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6.5" customHeight="1">
      <c r="A72" s="39"/>
      <c r="B72" s="40"/>
      <c r="C72" s="41"/>
      <c r="D72" s="41"/>
      <c r="E72" s="70" t="str">
        <f>E9</f>
        <v>PS 02 - Technologická část elektro</v>
      </c>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Želiv [796271]</v>
      </c>
      <c r="G74" s="41"/>
      <c r="H74" s="41"/>
      <c r="I74" s="33" t="s">
        <v>23</v>
      </c>
      <c r="J74" s="73" t="str">
        <f>IF(J12="","",J12)</f>
        <v>15. 6. 2021</v>
      </c>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Povodí Vltavy, státní podnik</v>
      </c>
      <c r="G76" s="41"/>
      <c r="H76" s="41"/>
      <c r="I76" s="33" t="s">
        <v>33</v>
      </c>
      <c r="J76" s="37" t="str">
        <f>E21</f>
        <v>AQUATIS a. s.</v>
      </c>
      <c r="K76" s="41"/>
      <c r="L76" s="145"/>
      <c r="S76" s="39"/>
      <c r="T76" s="39"/>
      <c r="U76" s="39"/>
      <c r="V76" s="39"/>
      <c r="W76" s="39"/>
      <c r="X76" s="39"/>
      <c r="Y76" s="39"/>
      <c r="Z76" s="39"/>
      <c r="AA76" s="39"/>
      <c r="AB76" s="39"/>
      <c r="AC76" s="39"/>
      <c r="AD76" s="39"/>
      <c r="AE76" s="39"/>
    </row>
    <row r="77" s="2" customFormat="1" ht="15.15" customHeight="1">
      <c r="A77" s="39"/>
      <c r="B77" s="40"/>
      <c r="C77" s="33" t="s">
        <v>31</v>
      </c>
      <c r="D77" s="41"/>
      <c r="E77" s="41"/>
      <c r="F77" s="28" t="str">
        <f>IF(E18="","",E18)</f>
        <v>Vyplň údaj</v>
      </c>
      <c r="G77" s="41"/>
      <c r="H77" s="41"/>
      <c r="I77" s="33" t="s">
        <v>38</v>
      </c>
      <c r="J77" s="37" t="str">
        <f>E24</f>
        <v xml:space="preserve"> </v>
      </c>
      <c r="K77" s="41"/>
      <c r="L77" s="14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10" customFormat="1" ht="29.28" customHeight="1">
      <c r="A79" s="181"/>
      <c r="B79" s="182"/>
      <c r="C79" s="183" t="s">
        <v>125</v>
      </c>
      <c r="D79" s="184" t="s">
        <v>61</v>
      </c>
      <c r="E79" s="184" t="s">
        <v>57</v>
      </c>
      <c r="F79" s="184" t="s">
        <v>58</v>
      </c>
      <c r="G79" s="184" t="s">
        <v>126</v>
      </c>
      <c r="H79" s="184" t="s">
        <v>127</v>
      </c>
      <c r="I79" s="184" t="s">
        <v>128</v>
      </c>
      <c r="J79" s="184" t="s">
        <v>120</v>
      </c>
      <c r="K79" s="185" t="s">
        <v>129</v>
      </c>
      <c r="L79" s="186"/>
      <c r="M79" s="93" t="s">
        <v>19</v>
      </c>
      <c r="N79" s="94" t="s">
        <v>46</v>
      </c>
      <c r="O79" s="94" t="s">
        <v>130</v>
      </c>
      <c r="P79" s="94" t="s">
        <v>131</v>
      </c>
      <c r="Q79" s="94" t="s">
        <v>132</v>
      </c>
      <c r="R79" s="94" t="s">
        <v>133</v>
      </c>
      <c r="S79" s="94" t="s">
        <v>134</v>
      </c>
      <c r="T79" s="95" t="s">
        <v>135</v>
      </c>
      <c r="U79" s="181"/>
      <c r="V79" s="181"/>
      <c r="W79" s="181"/>
      <c r="X79" s="181"/>
      <c r="Y79" s="181"/>
      <c r="Z79" s="181"/>
      <c r="AA79" s="181"/>
      <c r="AB79" s="181"/>
      <c r="AC79" s="181"/>
      <c r="AD79" s="181"/>
      <c r="AE79" s="181"/>
    </row>
    <row r="80" s="2" customFormat="1" ht="22.8" customHeight="1">
      <c r="A80" s="39"/>
      <c r="B80" s="40"/>
      <c r="C80" s="100" t="s">
        <v>136</v>
      </c>
      <c r="D80" s="41"/>
      <c r="E80" s="41"/>
      <c r="F80" s="41"/>
      <c r="G80" s="41"/>
      <c r="H80" s="41"/>
      <c r="I80" s="41"/>
      <c r="J80" s="187">
        <f>BK80</f>
        <v>0</v>
      </c>
      <c r="K80" s="41"/>
      <c r="L80" s="45"/>
      <c r="M80" s="96"/>
      <c r="N80" s="188"/>
      <c r="O80" s="97"/>
      <c r="P80" s="189">
        <f>P81</f>
        <v>0</v>
      </c>
      <c r="Q80" s="97"/>
      <c r="R80" s="189">
        <f>R81</f>
        <v>0</v>
      </c>
      <c r="S80" s="97"/>
      <c r="T80" s="190">
        <f>T81</f>
        <v>0</v>
      </c>
      <c r="U80" s="39"/>
      <c r="V80" s="39"/>
      <c r="W80" s="39"/>
      <c r="X80" s="39"/>
      <c r="Y80" s="39"/>
      <c r="Z80" s="39"/>
      <c r="AA80" s="39"/>
      <c r="AB80" s="39"/>
      <c r="AC80" s="39"/>
      <c r="AD80" s="39"/>
      <c r="AE80" s="39"/>
      <c r="AT80" s="18" t="s">
        <v>75</v>
      </c>
      <c r="AU80" s="18" t="s">
        <v>121</v>
      </c>
      <c r="BK80" s="191">
        <f>BK81</f>
        <v>0</v>
      </c>
    </row>
    <row r="81" s="11" customFormat="1" ht="25.92" customHeight="1">
      <c r="A81" s="11"/>
      <c r="B81" s="192"/>
      <c r="C81" s="193"/>
      <c r="D81" s="194" t="s">
        <v>75</v>
      </c>
      <c r="E81" s="195" t="s">
        <v>100</v>
      </c>
      <c r="F81" s="195" t="s">
        <v>101</v>
      </c>
      <c r="G81" s="193"/>
      <c r="H81" s="193"/>
      <c r="I81" s="196"/>
      <c r="J81" s="197">
        <f>BK81</f>
        <v>0</v>
      </c>
      <c r="K81" s="193"/>
      <c r="L81" s="198"/>
      <c r="M81" s="199"/>
      <c r="N81" s="200"/>
      <c r="O81" s="200"/>
      <c r="P81" s="201">
        <f>SUM(P82:P141)</f>
        <v>0</v>
      </c>
      <c r="Q81" s="200"/>
      <c r="R81" s="201">
        <f>SUM(R82:R141)</f>
        <v>0</v>
      </c>
      <c r="S81" s="200"/>
      <c r="T81" s="202">
        <f>SUM(T82:T141)</f>
        <v>0</v>
      </c>
      <c r="U81" s="11"/>
      <c r="V81" s="11"/>
      <c r="W81" s="11"/>
      <c r="X81" s="11"/>
      <c r="Y81" s="11"/>
      <c r="Z81" s="11"/>
      <c r="AA81" s="11"/>
      <c r="AB81" s="11"/>
      <c r="AC81" s="11"/>
      <c r="AD81" s="11"/>
      <c r="AE81" s="11"/>
      <c r="AR81" s="203" t="s">
        <v>139</v>
      </c>
      <c r="AT81" s="204" t="s">
        <v>75</v>
      </c>
      <c r="AU81" s="204" t="s">
        <v>76</v>
      </c>
      <c r="AY81" s="203" t="s">
        <v>140</v>
      </c>
      <c r="BK81" s="205">
        <f>SUM(BK82:BK141)</f>
        <v>0</v>
      </c>
    </row>
    <row r="82" s="2" customFormat="1" ht="16.5" customHeight="1">
      <c r="A82" s="39"/>
      <c r="B82" s="40"/>
      <c r="C82" s="206" t="s">
        <v>83</v>
      </c>
      <c r="D82" s="206" t="s">
        <v>141</v>
      </c>
      <c r="E82" s="207" t="s">
        <v>467</v>
      </c>
      <c r="F82" s="208" t="s">
        <v>468</v>
      </c>
      <c r="G82" s="209" t="s">
        <v>469</v>
      </c>
      <c r="H82" s="210">
        <v>1</v>
      </c>
      <c r="I82" s="211"/>
      <c r="J82" s="212">
        <f>ROUND(I82*H82,2)</f>
        <v>0</v>
      </c>
      <c r="K82" s="208" t="s">
        <v>19</v>
      </c>
      <c r="L82" s="45"/>
      <c r="M82" s="213" t="s">
        <v>19</v>
      </c>
      <c r="N82" s="214" t="s">
        <v>47</v>
      </c>
      <c r="O82" s="85"/>
      <c r="P82" s="215">
        <f>O82*H82</f>
        <v>0</v>
      </c>
      <c r="Q82" s="215">
        <v>0</v>
      </c>
      <c r="R82" s="215">
        <f>Q82*H82</f>
        <v>0</v>
      </c>
      <c r="S82" s="215">
        <v>0</v>
      </c>
      <c r="T82" s="216">
        <f>S82*H82</f>
        <v>0</v>
      </c>
      <c r="U82" s="39"/>
      <c r="V82" s="39"/>
      <c r="W82" s="39"/>
      <c r="X82" s="39"/>
      <c r="Y82" s="39"/>
      <c r="Z82" s="39"/>
      <c r="AA82" s="39"/>
      <c r="AB82" s="39"/>
      <c r="AC82" s="39"/>
      <c r="AD82" s="39"/>
      <c r="AE82" s="39"/>
      <c r="AR82" s="217" t="s">
        <v>145</v>
      </c>
      <c r="AT82" s="217" t="s">
        <v>141</v>
      </c>
      <c r="AU82" s="217" t="s">
        <v>83</v>
      </c>
      <c r="AY82" s="18" t="s">
        <v>140</v>
      </c>
      <c r="BE82" s="218">
        <f>IF(N82="základní",J82,0)</f>
        <v>0</v>
      </c>
      <c r="BF82" s="218">
        <f>IF(N82="snížená",J82,0)</f>
        <v>0</v>
      </c>
      <c r="BG82" s="218">
        <f>IF(N82="zákl. přenesená",J82,0)</f>
        <v>0</v>
      </c>
      <c r="BH82" s="218">
        <f>IF(N82="sníž. přenesená",J82,0)</f>
        <v>0</v>
      </c>
      <c r="BI82" s="218">
        <f>IF(N82="nulová",J82,0)</f>
        <v>0</v>
      </c>
      <c r="BJ82" s="18" t="s">
        <v>83</v>
      </c>
      <c r="BK82" s="218">
        <f>ROUND(I82*H82,2)</f>
        <v>0</v>
      </c>
      <c r="BL82" s="18" t="s">
        <v>145</v>
      </c>
      <c r="BM82" s="217" t="s">
        <v>470</v>
      </c>
    </row>
    <row r="83" s="2" customFormat="1">
      <c r="A83" s="39"/>
      <c r="B83" s="40"/>
      <c r="C83" s="41"/>
      <c r="D83" s="219" t="s">
        <v>147</v>
      </c>
      <c r="E83" s="41"/>
      <c r="F83" s="220" t="s">
        <v>468</v>
      </c>
      <c r="G83" s="41"/>
      <c r="H83" s="41"/>
      <c r="I83" s="221"/>
      <c r="J83" s="41"/>
      <c r="K83" s="41"/>
      <c r="L83" s="45"/>
      <c r="M83" s="222"/>
      <c r="N83" s="223"/>
      <c r="O83" s="85"/>
      <c r="P83" s="85"/>
      <c r="Q83" s="85"/>
      <c r="R83" s="85"/>
      <c r="S83" s="85"/>
      <c r="T83" s="86"/>
      <c r="U83" s="39"/>
      <c r="V83" s="39"/>
      <c r="W83" s="39"/>
      <c r="X83" s="39"/>
      <c r="Y83" s="39"/>
      <c r="Z83" s="39"/>
      <c r="AA83" s="39"/>
      <c r="AB83" s="39"/>
      <c r="AC83" s="39"/>
      <c r="AD83" s="39"/>
      <c r="AE83" s="39"/>
      <c r="AT83" s="18" t="s">
        <v>147</v>
      </c>
      <c r="AU83" s="18" t="s">
        <v>83</v>
      </c>
    </row>
    <row r="84" s="2" customFormat="1">
      <c r="A84" s="39"/>
      <c r="B84" s="40"/>
      <c r="C84" s="41"/>
      <c r="D84" s="219" t="s">
        <v>149</v>
      </c>
      <c r="E84" s="41"/>
      <c r="F84" s="224" t="s">
        <v>471</v>
      </c>
      <c r="G84" s="41"/>
      <c r="H84" s="41"/>
      <c r="I84" s="221"/>
      <c r="J84" s="41"/>
      <c r="K84" s="41"/>
      <c r="L84" s="45"/>
      <c r="M84" s="222"/>
      <c r="N84" s="223"/>
      <c r="O84" s="85"/>
      <c r="P84" s="85"/>
      <c r="Q84" s="85"/>
      <c r="R84" s="85"/>
      <c r="S84" s="85"/>
      <c r="T84" s="86"/>
      <c r="U84" s="39"/>
      <c r="V84" s="39"/>
      <c r="W84" s="39"/>
      <c r="X84" s="39"/>
      <c r="Y84" s="39"/>
      <c r="Z84" s="39"/>
      <c r="AA84" s="39"/>
      <c r="AB84" s="39"/>
      <c r="AC84" s="39"/>
      <c r="AD84" s="39"/>
      <c r="AE84" s="39"/>
      <c r="AT84" s="18" t="s">
        <v>149</v>
      </c>
      <c r="AU84" s="18" t="s">
        <v>83</v>
      </c>
    </row>
    <row r="85" s="2" customFormat="1" ht="16.5" customHeight="1">
      <c r="A85" s="39"/>
      <c r="B85" s="40"/>
      <c r="C85" s="206" t="s">
        <v>85</v>
      </c>
      <c r="D85" s="206" t="s">
        <v>141</v>
      </c>
      <c r="E85" s="207" t="s">
        <v>472</v>
      </c>
      <c r="F85" s="208" t="s">
        <v>473</v>
      </c>
      <c r="G85" s="209" t="s">
        <v>469</v>
      </c>
      <c r="H85" s="210">
        <v>1</v>
      </c>
      <c r="I85" s="211"/>
      <c r="J85" s="212">
        <f>ROUND(I85*H85,2)</f>
        <v>0</v>
      </c>
      <c r="K85" s="208" t="s">
        <v>19</v>
      </c>
      <c r="L85" s="45"/>
      <c r="M85" s="213" t="s">
        <v>19</v>
      </c>
      <c r="N85" s="214" t="s">
        <v>47</v>
      </c>
      <c r="O85" s="85"/>
      <c r="P85" s="215">
        <f>O85*H85</f>
        <v>0</v>
      </c>
      <c r="Q85" s="215">
        <v>0</v>
      </c>
      <c r="R85" s="215">
        <f>Q85*H85</f>
        <v>0</v>
      </c>
      <c r="S85" s="215">
        <v>0</v>
      </c>
      <c r="T85" s="216">
        <f>S85*H85</f>
        <v>0</v>
      </c>
      <c r="U85" s="39"/>
      <c r="V85" s="39"/>
      <c r="W85" s="39"/>
      <c r="X85" s="39"/>
      <c r="Y85" s="39"/>
      <c r="Z85" s="39"/>
      <c r="AA85" s="39"/>
      <c r="AB85" s="39"/>
      <c r="AC85" s="39"/>
      <c r="AD85" s="39"/>
      <c r="AE85" s="39"/>
      <c r="AR85" s="217" t="s">
        <v>145</v>
      </c>
      <c r="AT85" s="217" t="s">
        <v>141</v>
      </c>
      <c r="AU85" s="217" t="s">
        <v>83</v>
      </c>
      <c r="AY85" s="18" t="s">
        <v>140</v>
      </c>
      <c r="BE85" s="218">
        <f>IF(N85="základní",J85,0)</f>
        <v>0</v>
      </c>
      <c r="BF85" s="218">
        <f>IF(N85="snížená",J85,0)</f>
        <v>0</v>
      </c>
      <c r="BG85" s="218">
        <f>IF(N85="zákl. přenesená",J85,0)</f>
        <v>0</v>
      </c>
      <c r="BH85" s="218">
        <f>IF(N85="sníž. přenesená",J85,0)</f>
        <v>0</v>
      </c>
      <c r="BI85" s="218">
        <f>IF(N85="nulová",J85,0)</f>
        <v>0</v>
      </c>
      <c r="BJ85" s="18" t="s">
        <v>83</v>
      </c>
      <c r="BK85" s="218">
        <f>ROUND(I85*H85,2)</f>
        <v>0</v>
      </c>
      <c r="BL85" s="18" t="s">
        <v>145</v>
      </c>
      <c r="BM85" s="217" t="s">
        <v>474</v>
      </c>
    </row>
    <row r="86" s="2" customFormat="1">
      <c r="A86" s="39"/>
      <c r="B86" s="40"/>
      <c r="C86" s="41"/>
      <c r="D86" s="219" t="s">
        <v>147</v>
      </c>
      <c r="E86" s="41"/>
      <c r="F86" s="220" t="s">
        <v>473</v>
      </c>
      <c r="G86" s="41"/>
      <c r="H86" s="41"/>
      <c r="I86" s="221"/>
      <c r="J86" s="41"/>
      <c r="K86" s="41"/>
      <c r="L86" s="45"/>
      <c r="M86" s="222"/>
      <c r="N86" s="223"/>
      <c r="O86" s="85"/>
      <c r="P86" s="85"/>
      <c r="Q86" s="85"/>
      <c r="R86" s="85"/>
      <c r="S86" s="85"/>
      <c r="T86" s="86"/>
      <c r="U86" s="39"/>
      <c r="V86" s="39"/>
      <c r="W86" s="39"/>
      <c r="X86" s="39"/>
      <c r="Y86" s="39"/>
      <c r="Z86" s="39"/>
      <c r="AA86" s="39"/>
      <c r="AB86" s="39"/>
      <c r="AC86" s="39"/>
      <c r="AD86" s="39"/>
      <c r="AE86" s="39"/>
      <c r="AT86" s="18" t="s">
        <v>147</v>
      </c>
      <c r="AU86" s="18" t="s">
        <v>83</v>
      </c>
    </row>
    <row r="87" s="2" customFormat="1">
      <c r="A87" s="39"/>
      <c r="B87" s="40"/>
      <c r="C87" s="41"/>
      <c r="D87" s="219" t="s">
        <v>149</v>
      </c>
      <c r="E87" s="41"/>
      <c r="F87" s="224" t="s">
        <v>471</v>
      </c>
      <c r="G87" s="41"/>
      <c r="H87" s="41"/>
      <c r="I87" s="221"/>
      <c r="J87" s="41"/>
      <c r="K87" s="41"/>
      <c r="L87" s="45"/>
      <c r="M87" s="222"/>
      <c r="N87" s="223"/>
      <c r="O87" s="85"/>
      <c r="P87" s="85"/>
      <c r="Q87" s="85"/>
      <c r="R87" s="85"/>
      <c r="S87" s="85"/>
      <c r="T87" s="86"/>
      <c r="U87" s="39"/>
      <c r="V87" s="39"/>
      <c r="W87" s="39"/>
      <c r="X87" s="39"/>
      <c r="Y87" s="39"/>
      <c r="Z87" s="39"/>
      <c r="AA87" s="39"/>
      <c r="AB87" s="39"/>
      <c r="AC87" s="39"/>
      <c r="AD87" s="39"/>
      <c r="AE87" s="39"/>
      <c r="AT87" s="18" t="s">
        <v>149</v>
      </c>
      <c r="AU87" s="18" t="s">
        <v>83</v>
      </c>
    </row>
    <row r="88" s="2" customFormat="1" ht="16.5" customHeight="1">
      <c r="A88" s="39"/>
      <c r="B88" s="40"/>
      <c r="C88" s="206" t="s">
        <v>139</v>
      </c>
      <c r="D88" s="206" t="s">
        <v>141</v>
      </c>
      <c r="E88" s="207" t="s">
        <v>475</v>
      </c>
      <c r="F88" s="208" t="s">
        <v>476</v>
      </c>
      <c r="G88" s="209" t="s">
        <v>469</v>
      </c>
      <c r="H88" s="210">
        <v>1</v>
      </c>
      <c r="I88" s="211"/>
      <c r="J88" s="212">
        <f>ROUND(I88*H88,2)</f>
        <v>0</v>
      </c>
      <c r="K88" s="208" t="s">
        <v>19</v>
      </c>
      <c r="L88" s="45"/>
      <c r="M88" s="213" t="s">
        <v>19</v>
      </c>
      <c r="N88" s="214" t="s">
        <v>47</v>
      </c>
      <c r="O88" s="85"/>
      <c r="P88" s="215">
        <f>O88*H88</f>
        <v>0</v>
      </c>
      <c r="Q88" s="215">
        <v>0</v>
      </c>
      <c r="R88" s="215">
        <f>Q88*H88</f>
        <v>0</v>
      </c>
      <c r="S88" s="215">
        <v>0</v>
      </c>
      <c r="T88" s="216">
        <f>S88*H88</f>
        <v>0</v>
      </c>
      <c r="U88" s="39"/>
      <c r="V88" s="39"/>
      <c r="W88" s="39"/>
      <c r="X88" s="39"/>
      <c r="Y88" s="39"/>
      <c r="Z88" s="39"/>
      <c r="AA88" s="39"/>
      <c r="AB88" s="39"/>
      <c r="AC88" s="39"/>
      <c r="AD88" s="39"/>
      <c r="AE88" s="39"/>
      <c r="AR88" s="217" t="s">
        <v>145</v>
      </c>
      <c r="AT88" s="217" t="s">
        <v>141</v>
      </c>
      <c r="AU88" s="217" t="s">
        <v>83</v>
      </c>
      <c r="AY88" s="18" t="s">
        <v>140</v>
      </c>
      <c r="BE88" s="218">
        <f>IF(N88="základní",J88,0)</f>
        <v>0</v>
      </c>
      <c r="BF88" s="218">
        <f>IF(N88="snížená",J88,0)</f>
        <v>0</v>
      </c>
      <c r="BG88" s="218">
        <f>IF(N88="zákl. přenesená",J88,0)</f>
        <v>0</v>
      </c>
      <c r="BH88" s="218">
        <f>IF(N88="sníž. přenesená",J88,0)</f>
        <v>0</v>
      </c>
      <c r="BI88" s="218">
        <f>IF(N88="nulová",J88,0)</f>
        <v>0</v>
      </c>
      <c r="BJ88" s="18" t="s">
        <v>83</v>
      </c>
      <c r="BK88" s="218">
        <f>ROUND(I88*H88,2)</f>
        <v>0</v>
      </c>
      <c r="BL88" s="18" t="s">
        <v>145</v>
      </c>
      <c r="BM88" s="217" t="s">
        <v>477</v>
      </c>
    </row>
    <row r="89" s="2" customFormat="1">
      <c r="A89" s="39"/>
      <c r="B89" s="40"/>
      <c r="C89" s="41"/>
      <c r="D89" s="219" t="s">
        <v>147</v>
      </c>
      <c r="E89" s="41"/>
      <c r="F89" s="220" t="s">
        <v>476</v>
      </c>
      <c r="G89" s="41"/>
      <c r="H89" s="41"/>
      <c r="I89" s="221"/>
      <c r="J89" s="41"/>
      <c r="K89" s="41"/>
      <c r="L89" s="45"/>
      <c r="M89" s="222"/>
      <c r="N89" s="223"/>
      <c r="O89" s="85"/>
      <c r="P89" s="85"/>
      <c r="Q89" s="85"/>
      <c r="R89" s="85"/>
      <c r="S89" s="85"/>
      <c r="T89" s="86"/>
      <c r="U89" s="39"/>
      <c r="V89" s="39"/>
      <c r="W89" s="39"/>
      <c r="X89" s="39"/>
      <c r="Y89" s="39"/>
      <c r="Z89" s="39"/>
      <c r="AA89" s="39"/>
      <c r="AB89" s="39"/>
      <c r="AC89" s="39"/>
      <c r="AD89" s="39"/>
      <c r="AE89" s="39"/>
      <c r="AT89" s="18" t="s">
        <v>147</v>
      </c>
      <c r="AU89" s="18" t="s">
        <v>83</v>
      </c>
    </row>
    <row r="90" s="2" customFormat="1">
      <c r="A90" s="39"/>
      <c r="B90" s="40"/>
      <c r="C90" s="41"/>
      <c r="D90" s="219" t="s">
        <v>149</v>
      </c>
      <c r="E90" s="41"/>
      <c r="F90" s="224" t="s">
        <v>471</v>
      </c>
      <c r="G90" s="41"/>
      <c r="H90" s="41"/>
      <c r="I90" s="221"/>
      <c r="J90" s="41"/>
      <c r="K90" s="41"/>
      <c r="L90" s="45"/>
      <c r="M90" s="222"/>
      <c r="N90" s="223"/>
      <c r="O90" s="85"/>
      <c r="P90" s="85"/>
      <c r="Q90" s="85"/>
      <c r="R90" s="85"/>
      <c r="S90" s="85"/>
      <c r="T90" s="86"/>
      <c r="U90" s="39"/>
      <c r="V90" s="39"/>
      <c r="W90" s="39"/>
      <c r="X90" s="39"/>
      <c r="Y90" s="39"/>
      <c r="Z90" s="39"/>
      <c r="AA90" s="39"/>
      <c r="AB90" s="39"/>
      <c r="AC90" s="39"/>
      <c r="AD90" s="39"/>
      <c r="AE90" s="39"/>
      <c r="AT90" s="18" t="s">
        <v>149</v>
      </c>
      <c r="AU90" s="18" t="s">
        <v>83</v>
      </c>
    </row>
    <row r="91" s="2" customFormat="1" ht="16.5" customHeight="1">
      <c r="A91" s="39"/>
      <c r="B91" s="40"/>
      <c r="C91" s="206" t="s">
        <v>157</v>
      </c>
      <c r="D91" s="206" t="s">
        <v>141</v>
      </c>
      <c r="E91" s="207" t="s">
        <v>478</v>
      </c>
      <c r="F91" s="208" t="s">
        <v>479</v>
      </c>
      <c r="G91" s="209" t="s">
        <v>469</v>
      </c>
      <c r="H91" s="210">
        <v>1</v>
      </c>
      <c r="I91" s="211"/>
      <c r="J91" s="212">
        <f>ROUND(I91*H91,2)</f>
        <v>0</v>
      </c>
      <c r="K91" s="208" t="s">
        <v>19</v>
      </c>
      <c r="L91" s="45"/>
      <c r="M91" s="213" t="s">
        <v>19</v>
      </c>
      <c r="N91" s="214" t="s">
        <v>47</v>
      </c>
      <c r="O91" s="85"/>
      <c r="P91" s="215">
        <f>O91*H91</f>
        <v>0</v>
      </c>
      <c r="Q91" s="215">
        <v>0</v>
      </c>
      <c r="R91" s="215">
        <f>Q91*H91</f>
        <v>0</v>
      </c>
      <c r="S91" s="215">
        <v>0</v>
      </c>
      <c r="T91" s="216">
        <f>S91*H91</f>
        <v>0</v>
      </c>
      <c r="U91" s="39"/>
      <c r="V91" s="39"/>
      <c r="W91" s="39"/>
      <c r="X91" s="39"/>
      <c r="Y91" s="39"/>
      <c r="Z91" s="39"/>
      <c r="AA91" s="39"/>
      <c r="AB91" s="39"/>
      <c r="AC91" s="39"/>
      <c r="AD91" s="39"/>
      <c r="AE91" s="39"/>
      <c r="AR91" s="217" t="s">
        <v>145</v>
      </c>
      <c r="AT91" s="217" t="s">
        <v>141</v>
      </c>
      <c r="AU91" s="217" t="s">
        <v>83</v>
      </c>
      <c r="AY91" s="18" t="s">
        <v>140</v>
      </c>
      <c r="BE91" s="218">
        <f>IF(N91="základní",J91,0)</f>
        <v>0</v>
      </c>
      <c r="BF91" s="218">
        <f>IF(N91="snížená",J91,0)</f>
        <v>0</v>
      </c>
      <c r="BG91" s="218">
        <f>IF(N91="zákl. přenesená",J91,0)</f>
        <v>0</v>
      </c>
      <c r="BH91" s="218">
        <f>IF(N91="sníž. přenesená",J91,0)</f>
        <v>0</v>
      </c>
      <c r="BI91" s="218">
        <f>IF(N91="nulová",J91,0)</f>
        <v>0</v>
      </c>
      <c r="BJ91" s="18" t="s">
        <v>83</v>
      </c>
      <c r="BK91" s="218">
        <f>ROUND(I91*H91,2)</f>
        <v>0</v>
      </c>
      <c r="BL91" s="18" t="s">
        <v>145</v>
      </c>
      <c r="BM91" s="217" t="s">
        <v>480</v>
      </c>
    </row>
    <row r="92" s="2" customFormat="1">
      <c r="A92" s="39"/>
      <c r="B92" s="40"/>
      <c r="C92" s="41"/>
      <c r="D92" s="219" t="s">
        <v>147</v>
      </c>
      <c r="E92" s="41"/>
      <c r="F92" s="220" t="s">
        <v>479</v>
      </c>
      <c r="G92" s="41"/>
      <c r="H92" s="41"/>
      <c r="I92" s="221"/>
      <c r="J92" s="41"/>
      <c r="K92" s="41"/>
      <c r="L92" s="45"/>
      <c r="M92" s="222"/>
      <c r="N92" s="223"/>
      <c r="O92" s="85"/>
      <c r="P92" s="85"/>
      <c r="Q92" s="85"/>
      <c r="R92" s="85"/>
      <c r="S92" s="85"/>
      <c r="T92" s="86"/>
      <c r="U92" s="39"/>
      <c r="V92" s="39"/>
      <c r="W92" s="39"/>
      <c r="X92" s="39"/>
      <c r="Y92" s="39"/>
      <c r="Z92" s="39"/>
      <c r="AA92" s="39"/>
      <c r="AB92" s="39"/>
      <c r="AC92" s="39"/>
      <c r="AD92" s="39"/>
      <c r="AE92" s="39"/>
      <c r="AT92" s="18" t="s">
        <v>147</v>
      </c>
      <c r="AU92" s="18" t="s">
        <v>83</v>
      </c>
    </row>
    <row r="93" s="2" customFormat="1">
      <c r="A93" s="39"/>
      <c r="B93" s="40"/>
      <c r="C93" s="41"/>
      <c r="D93" s="219" t="s">
        <v>149</v>
      </c>
      <c r="E93" s="41"/>
      <c r="F93" s="224" t="s">
        <v>471</v>
      </c>
      <c r="G93" s="41"/>
      <c r="H93" s="41"/>
      <c r="I93" s="221"/>
      <c r="J93" s="41"/>
      <c r="K93" s="41"/>
      <c r="L93" s="45"/>
      <c r="M93" s="222"/>
      <c r="N93" s="223"/>
      <c r="O93" s="85"/>
      <c r="P93" s="85"/>
      <c r="Q93" s="85"/>
      <c r="R93" s="85"/>
      <c r="S93" s="85"/>
      <c r="T93" s="86"/>
      <c r="U93" s="39"/>
      <c r="V93" s="39"/>
      <c r="W93" s="39"/>
      <c r="X93" s="39"/>
      <c r="Y93" s="39"/>
      <c r="Z93" s="39"/>
      <c r="AA93" s="39"/>
      <c r="AB93" s="39"/>
      <c r="AC93" s="39"/>
      <c r="AD93" s="39"/>
      <c r="AE93" s="39"/>
      <c r="AT93" s="18" t="s">
        <v>149</v>
      </c>
      <c r="AU93" s="18" t="s">
        <v>83</v>
      </c>
    </row>
    <row r="94" s="2" customFormat="1" ht="16.5" customHeight="1">
      <c r="A94" s="39"/>
      <c r="B94" s="40"/>
      <c r="C94" s="206" t="s">
        <v>162</v>
      </c>
      <c r="D94" s="206" t="s">
        <v>141</v>
      </c>
      <c r="E94" s="207" t="s">
        <v>481</v>
      </c>
      <c r="F94" s="208" t="s">
        <v>482</v>
      </c>
      <c r="G94" s="209" t="s">
        <v>483</v>
      </c>
      <c r="H94" s="210">
        <v>1</v>
      </c>
      <c r="I94" s="211"/>
      <c r="J94" s="212">
        <f>ROUND(I94*H94,2)</f>
        <v>0</v>
      </c>
      <c r="K94" s="208" t="s">
        <v>19</v>
      </c>
      <c r="L94" s="45"/>
      <c r="M94" s="213" t="s">
        <v>19</v>
      </c>
      <c r="N94" s="214" t="s">
        <v>47</v>
      </c>
      <c r="O94" s="85"/>
      <c r="P94" s="215">
        <f>O94*H94</f>
        <v>0</v>
      </c>
      <c r="Q94" s="215">
        <v>0</v>
      </c>
      <c r="R94" s="215">
        <f>Q94*H94</f>
        <v>0</v>
      </c>
      <c r="S94" s="215">
        <v>0</v>
      </c>
      <c r="T94" s="216">
        <f>S94*H94</f>
        <v>0</v>
      </c>
      <c r="U94" s="39"/>
      <c r="V94" s="39"/>
      <c r="W94" s="39"/>
      <c r="X94" s="39"/>
      <c r="Y94" s="39"/>
      <c r="Z94" s="39"/>
      <c r="AA94" s="39"/>
      <c r="AB94" s="39"/>
      <c r="AC94" s="39"/>
      <c r="AD94" s="39"/>
      <c r="AE94" s="39"/>
      <c r="AR94" s="217" t="s">
        <v>145</v>
      </c>
      <c r="AT94" s="217" t="s">
        <v>141</v>
      </c>
      <c r="AU94" s="217" t="s">
        <v>83</v>
      </c>
      <c r="AY94" s="18" t="s">
        <v>140</v>
      </c>
      <c r="BE94" s="218">
        <f>IF(N94="základní",J94,0)</f>
        <v>0</v>
      </c>
      <c r="BF94" s="218">
        <f>IF(N94="snížená",J94,0)</f>
        <v>0</v>
      </c>
      <c r="BG94" s="218">
        <f>IF(N94="zákl. přenesená",J94,0)</f>
        <v>0</v>
      </c>
      <c r="BH94" s="218">
        <f>IF(N94="sníž. přenesená",J94,0)</f>
        <v>0</v>
      </c>
      <c r="BI94" s="218">
        <f>IF(N94="nulová",J94,0)</f>
        <v>0</v>
      </c>
      <c r="BJ94" s="18" t="s">
        <v>83</v>
      </c>
      <c r="BK94" s="218">
        <f>ROUND(I94*H94,2)</f>
        <v>0</v>
      </c>
      <c r="BL94" s="18" t="s">
        <v>145</v>
      </c>
      <c r="BM94" s="217" t="s">
        <v>484</v>
      </c>
    </row>
    <row r="95" s="2" customFormat="1">
      <c r="A95" s="39"/>
      <c r="B95" s="40"/>
      <c r="C95" s="41"/>
      <c r="D95" s="219" t="s">
        <v>147</v>
      </c>
      <c r="E95" s="41"/>
      <c r="F95" s="220" t="s">
        <v>482</v>
      </c>
      <c r="G95" s="41"/>
      <c r="H95" s="41"/>
      <c r="I95" s="221"/>
      <c r="J95" s="41"/>
      <c r="K95" s="41"/>
      <c r="L95" s="45"/>
      <c r="M95" s="222"/>
      <c r="N95" s="223"/>
      <c r="O95" s="85"/>
      <c r="P95" s="85"/>
      <c r="Q95" s="85"/>
      <c r="R95" s="85"/>
      <c r="S95" s="85"/>
      <c r="T95" s="86"/>
      <c r="U95" s="39"/>
      <c r="V95" s="39"/>
      <c r="W95" s="39"/>
      <c r="X95" s="39"/>
      <c r="Y95" s="39"/>
      <c r="Z95" s="39"/>
      <c r="AA95" s="39"/>
      <c r="AB95" s="39"/>
      <c r="AC95" s="39"/>
      <c r="AD95" s="39"/>
      <c r="AE95" s="39"/>
      <c r="AT95" s="18" t="s">
        <v>147</v>
      </c>
      <c r="AU95" s="18" t="s">
        <v>83</v>
      </c>
    </row>
    <row r="96" s="2" customFormat="1">
      <c r="A96" s="39"/>
      <c r="B96" s="40"/>
      <c r="C96" s="41"/>
      <c r="D96" s="219" t="s">
        <v>149</v>
      </c>
      <c r="E96" s="41"/>
      <c r="F96" s="224" t="s">
        <v>471</v>
      </c>
      <c r="G96" s="41"/>
      <c r="H96" s="41"/>
      <c r="I96" s="221"/>
      <c r="J96" s="41"/>
      <c r="K96" s="41"/>
      <c r="L96" s="45"/>
      <c r="M96" s="222"/>
      <c r="N96" s="223"/>
      <c r="O96" s="85"/>
      <c r="P96" s="85"/>
      <c r="Q96" s="85"/>
      <c r="R96" s="85"/>
      <c r="S96" s="85"/>
      <c r="T96" s="86"/>
      <c r="U96" s="39"/>
      <c r="V96" s="39"/>
      <c r="W96" s="39"/>
      <c r="X96" s="39"/>
      <c r="Y96" s="39"/>
      <c r="Z96" s="39"/>
      <c r="AA96" s="39"/>
      <c r="AB96" s="39"/>
      <c r="AC96" s="39"/>
      <c r="AD96" s="39"/>
      <c r="AE96" s="39"/>
      <c r="AT96" s="18" t="s">
        <v>149</v>
      </c>
      <c r="AU96" s="18" t="s">
        <v>83</v>
      </c>
    </row>
    <row r="97" s="2" customFormat="1" ht="16.5" customHeight="1">
      <c r="A97" s="39"/>
      <c r="B97" s="40"/>
      <c r="C97" s="206" t="s">
        <v>166</v>
      </c>
      <c r="D97" s="206" t="s">
        <v>141</v>
      </c>
      <c r="E97" s="207" t="s">
        <v>485</v>
      </c>
      <c r="F97" s="208" t="s">
        <v>486</v>
      </c>
      <c r="G97" s="209" t="s">
        <v>483</v>
      </c>
      <c r="H97" s="210">
        <v>1</v>
      </c>
      <c r="I97" s="211"/>
      <c r="J97" s="212">
        <f>ROUND(I97*H97,2)</f>
        <v>0</v>
      </c>
      <c r="K97" s="208" t="s">
        <v>19</v>
      </c>
      <c r="L97" s="45"/>
      <c r="M97" s="213" t="s">
        <v>19</v>
      </c>
      <c r="N97" s="214" t="s">
        <v>47</v>
      </c>
      <c r="O97" s="85"/>
      <c r="P97" s="215">
        <f>O97*H97</f>
        <v>0</v>
      </c>
      <c r="Q97" s="215">
        <v>0</v>
      </c>
      <c r="R97" s="215">
        <f>Q97*H97</f>
        <v>0</v>
      </c>
      <c r="S97" s="215">
        <v>0</v>
      </c>
      <c r="T97" s="216">
        <f>S97*H97</f>
        <v>0</v>
      </c>
      <c r="U97" s="39"/>
      <c r="V97" s="39"/>
      <c r="W97" s="39"/>
      <c r="X97" s="39"/>
      <c r="Y97" s="39"/>
      <c r="Z97" s="39"/>
      <c r="AA97" s="39"/>
      <c r="AB97" s="39"/>
      <c r="AC97" s="39"/>
      <c r="AD97" s="39"/>
      <c r="AE97" s="39"/>
      <c r="AR97" s="217" t="s">
        <v>145</v>
      </c>
      <c r="AT97" s="217" t="s">
        <v>141</v>
      </c>
      <c r="AU97" s="217" t="s">
        <v>83</v>
      </c>
      <c r="AY97" s="18" t="s">
        <v>140</v>
      </c>
      <c r="BE97" s="218">
        <f>IF(N97="základní",J97,0)</f>
        <v>0</v>
      </c>
      <c r="BF97" s="218">
        <f>IF(N97="snížená",J97,0)</f>
        <v>0</v>
      </c>
      <c r="BG97" s="218">
        <f>IF(N97="zákl. přenesená",J97,0)</f>
        <v>0</v>
      </c>
      <c r="BH97" s="218">
        <f>IF(N97="sníž. přenesená",J97,0)</f>
        <v>0</v>
      </c>
      <c r="BI97" s="218">
        <f>IF(N97="nulová",J97,0)</f>
        <v>0</v>
      </c>
      <c r="BJ97" s="18" t="s">
        <v>83</v>
      </c>
      <c r="BK97" s="218">
        <f>ROUND(I97*H97,2)</f>
        <v>0</v>
      </c>
      <c r="BL97" s="18" t="s">
        <v>145</v>
      </c>
      <c r="BM97" s="217" t="s">
        <v>487</v>
      </c>
    </row>
    <row r="98" s="2" customFormat="1">
      <c r="A98" s="39"/>
      <c r="B98" s="40"/>
      <c r="C98" s="41"/>
      <c r="D98" s="219" t="s">
        <v>147</v>
      </c>
      <c r="E98" s="41"/>
      <c r="F98" s="220" t="s">
        <v>486</v>
      </c>
      <c r="G98" s="41"/>
      <c r="H98" s="41"/>
      <c r="I98" s="221"/>
      <c r="J98" s="41"/>
      <c r="K98" s="41"/>
      <c r="L98" s="45"/>
      <c r="M98" s="222"/>
      <c r="N98" s="223"/>
      <c r="O98" s="85"/>
      <c r="P98" s="85"/>
      <c r="Q98" s="85"/>
      <c r="R98" s="85"/>
      <c r="S98" s="85"/>
      <c r="T98" s="86"/>
      <c r="U98" s="39"/>
      <c r="V98" s="39"/>
      <c r="W98" s="39"/>
      <c r="X98" s="39"/>
      <c r="Y98" s="39"/>
      <c r="Z98" s="39"/>
      <c r="AA98" s="39"/>
      <c r="AB98" s="39"/>
      <c r="AC98" s="39"/>
      <c r="AD98" s="39"/>
      <c r="AE98" s="39"/>
      <c r="AT98" s="18" t="s">
        <v>147</v>
      </c>
      <c r="AU98" s="18" t="s">
        <v>83</v>
      </c>
    </row>
    <row r="99" s="2" customFormat="1">
      <c r="A99" s="39"/>
      <c r="B99" s="40"/>
      <c r="C99" s="41"/>
      <c r="D99" s="219" t="s">
        <v>149</v>
      </c>
      <c r="E99" s="41"/>
      <c r="F99" s="224" t="s">
        <v>471</v>
      </c>
      <c r="G99" s="41"/>
      <c r="H99" s="41"/>
      <c r="I99" s="221"/>
      <c r="J99" s="41"/>
      <c r="K99" s="41"/>
      <c r="L99" s="45"/>
      <c r="M99" s="222"/>
      <c r="N99" s="223"/>
      <c r="O99" s="85"/>
      <c r="P99" s="85"/>
      <c r="Q99" s="85"/>
      <c r="R99" s="85"/>
      <c r="S99" s="85"/>
      <c r="T99" s="86"/>
      <c r="U99" s="39"/>
      <c r="V99" s="39"/>
      <c r="W99" s="39"/>
      <c r="X99" s="39"/>
      <c r="Y99" s="39"/>
      <c r="Z99" s="39"/>
      <c r="AA99" s="39"/>
      <c r="AB99" s="39"/>
      <c r="AC99" s="39"/>
      <c r="AD99" s="39"/>
      <c r="AE99" s="39"/>
      <c r="AT99" s="18" t="s">
        <v>149</v>
      </c>
      <c r="AU99" s="18" t="s">
        <v>83</v>
      </c>
    </row>
    <row r="100" s="2" customFormat="1" ht="16.5" customHeight="1">
      <c r="A100" s="39"/>
      <c r="B100" s="40"/>
      <c r="C100" s="206" t="s">
        <v>170</v>
      </c>
      <c r="D100" s="206" t="s">
        <v>141</v>
      </c>
      <c r="E100" s="207" t="s">
        <v>488</v>
      </c>
      <c r="F100" s="208" t="s">
        <v>489</v>
      </c>
      <c r="G100" s="209" t="s">
        <v>483</v>
      </c>
      <c r="H100" s="210">
        <v>1</v>
      </c>
      <c r="I100" s="211"/>
      <c r="J100" s="212">
        <f>ROUND(I100*H100,2)</f>
        <v>0</v>
      </c>
      <c r="K100" s="208" t="s">
        <v>19</v>
      </c>
      <c r="L100" s="45"/>
      <c r="M100" s="213" t="s">
        <v>19</v>
      </c>
      <c r="N100" s="214" t="s">
        <v>47</v>
      </c>
      <c r="O100" s="85"/>
      <c r="P100" s="215">
        <f>O100*H100</f>
        <v>0</v>
      </c>
      <c r="Q100" s="215">
        <v>0</v>
      </c>
      <c r="R100" s="215">
        <f>Q100*H100</f>
        <v>0</v>
      </c>
      <c r="S100" s="215">
        <v>0</v>
      </c>
      <c r="T100" s="216">
        <f>S100*H100</f>
        <v>0</v>
      </c>
      <c r="U100" s="39"/>
      <c r="V100" s="39"/>
      <c r="W100" s="39"/>
      <c r="X100" s="39"/>
      <c r="Y100" s="39"/>
      <c r="Z100" s="39"/>
      <c r="AA100" s="39"/>
      <c r="AB100" s="39"/>
      <c r="AC100" s="39"/>
      <c r="AD100" s="39"/>
      <c r="AE100" s="39"/>
      <c r="AR100" s="217" t="s">
        <v>145</v>
      </c>
      <c r="AT100" s="217" t="s">
        <v>141</v>
      </c>
      <c r="AU100" s="217" t="s">
        <v>83</v>
      </c>
      <c r="AY100" s="18" t="s">
        <v>140</v>
      </c>
      <c r="BE100" s="218">
        <f>IF(N100="základní",J100,0)</f>
        <v>0</v>
      </c>
      <c r="BF100" s="218">
        <f>IF(N100="snížená",J100,0)</f>
        <v>0</v>
      </c>
      <c r="BG100" s="218">
        <f>IF(N100="zákl. přenesená",J100,0)</f>
        <v>0</v>
      </c>
      <c r="BH100" s="218">
        <f>IF(N100="sníž. přenesená",J100,0)</f>
        <v>0</v>
      </c>
      <c r="BI100" s="218">
        <f>IF(N100="nulová",J100,0)</f>
        <v>0</v>
      </c>
      <c r="BJ100" s="18" t="s">
        <v>83</v>
      </c>
      <c r="BK100" s="218">
        <f>ROUND(I100*H100,2)</f>
        <v>0</v>
      </c>
      <c r="BL100" s="18" t="s">
        <v>145</v>
      </c>
      <c r="BM100" s="217" t="s">
        <v>490</v>
      </c>
    </row>
    <row r="101" s="2" customFormat="1">
      <c r="A101" s="39"/>
      <c r="B101" s="40"/>
      <c r="C101" s="41"/>
      <c r="D101" s="219" t="s">
        <v>147</v>
      </c>
      <c r="E101" s="41"/>
      <c r="F101" s="220" t="s">
        <v>489</v>
      </c>
      <c r="G101" s="41"/>
      <c r="H101" s="41"/>
      <c r="I101" s="221"/>
      <c r="J101" s="41"/>
      <c r="K101" s="41"/>
      <c r="L101" s="45"/>
      <c r="M101" s="222"/>
      <c r="N101" s="223"/>
      <c r="O101" s="85"/>
      <c r="P101" s="85"/>
      <c r="Q101" s="85"/>
      <c r="R101" s="85"/>
      <c r="S101" s="85"/>
      <c r="T101" s="86"/>
      <c r="U101" s="39"/>
      <c r="V101" s="39"/>
      <c r="W101" s="39"/>
      <c r="X101" s="39"/>
      <c r="Y101" s="39"/>
      <c r="Z101" s="39"/>
      <c r="AA101" s="39"/>
      <c r="AB101" s="39"/>
      <c r="AC101" s="39"/>
      <c r="AD101" s="39"/>
      <c r="AE101" s="39"/>
      <c r="AT101" s="18" t="s">
        <v>147</v>
      </c>
      <c r="AU101" s="18" t="s">
        <v>83</v>
      </c>
    </row>
    <row r="102" s="2" customFormat="1">
      <c r="A102" s="39"/>
      <c r="B102" s="40"/>
      <c r="C102" s="41"/>
      <c r="D102" s="219" t="s">
        <v>149</v>
      </c>
      <c r="E102" s="41"/>
      <c r="F102" s="224" t="s">
        <v>471</v>
      </c>
      <c r="G102" s="41"/>
      <c r="H102" s="41"/>
      <c r="I102" s="221"/>
      <c r="J102" s="41"/>
      <c r="K102" s="41"/>
      <c r="L102" s="45"/>
      <c r="M102" s="222"/>
      <c r="N102" s="223"/>
      <c r="O102" s="85"/>
      <c r="P102" s="85"/>
      <c r="Q102" s="85"/>
      <c r="R102" s="85"/>
      <c r="S102" s="85"/>
      <c r="T102" s="86"/>
      <c r="U102" s="39"/>
      <c r="V102" s="39"/>
      <c r="W102" s="39"/>
      <c r="X102" s="39"/>
      <c r="Y102" s="39"/>
      <c r="Z102" s="39"/>
      <c r="AA102" s="39"/>
      <c r="AB102" s="39"/>
      <c r="AC102" s="39"/>
      <c r="AD102" s="39"/>
      <c r="AE102" s="39"/>
      <c r="AT102" s="18" t="s">
        <v>149</v>
      </c>
      <c r="AU102" s="18" t="s">
        <v>83</v>
      </c>
    </row>
    <row r="103" s="2" customFormat="1" ht="16.5" customHeight="1">
      <c r="A103" s="39"/>
      <c r="B103" s="40"/>
      <c r="C103" s="206" t="s">
        <v>174</v>
      </c>
      <c r="D103" s="206" t="s">
        <v>141</v>
      </c>
      <c r="E103" s="207" t="s">
        <v>491</v>
      </c>
      <c r="F103" s="208" t="s">
        <v>492</v>
      </c>
      <c r="G103" s="209" t="s">
        <v>483</v>
      </c>
      <c r="H103" s="210">
        <v>1</v>
      </c>
      <c r="I103" s="211"/>
      <c r="J103" s="212">
        <f>ROUND(I103*H103,2)</f>
        <v>0</v>
      </c>
      <c r="K103" s="208" t="s">
        <v>19</v>
      </c>
      <c r="L103" s="45"/>
      <c r="M103" s="213" t="s">
        <v>19</v>
      </c>
      <c r="N103" s="214" t="s">
        <v>47</v>
      </c>
      <c r="O103" s="85"/>
      <c r="P103" s="215">
        <f>O103*H103</f>
        <v>0</v>
      </c>
      <c r="Q103" s="215">
        <v>0</v>
      </c>
      <c r="R103" s="215">
        <f>Q103*H103</f>
        <v>0</v>
      </c>
      <c r="S103" s="215">
        <v>0</v>
      </c>
      <c r="T103" s="216">
        <f>S103*H103</f>
        <v>0</v>
      </c>
      <c r="U103" s="39"/>
      <c r="V103" s="39"/>
      <c r="W103" s="39"/>
      <c r="X103" s="39"/>
      <c r="Y103" s="39"/>
      <c r="Z103" s="39"/>
      <c r="AA103" s="39"/>
      <c r="AB103" s="39"/>
      <c r="AC103" s="39"/>
      <c r="AD103" s="39"/>
      <c r="AE103" s="39"/>
      <c r="AR103" s="217" t="s">
        <v>145</v>
      </c>
      <c r="AT103" s="217" t="s">
        <v>141</v>
      </c>
      <c r="AU103" s="217" t="s">
        <v>83</v>
      </c>
      <c r="AY103" s="18" t="s">
        <v>140</v>
      </c>
      <c r="BE103" s="218">
        <f>IF(N103="základní",J103,0)</f>
        <v>0</v>
      </c>
      <c r="BF103" s="218">
        <f>IF(N103="snížená",J103,0)</f>
        <v>0</v>
      </c>
      <c r="BG103" s="218">
        <f>IF(N103="zákl. přenesená",J103,0)</f>
        <v>0</v>
      </c>
      <c r="BH103" s="218">
        <f>IF(N103="sníž. přenesená",J103,0)</f>
        <v>0</v>
      </c>
      <c r="BI103" s="218">
        <f>IF(N103="nulová",J103,0)</f>
        <v>0</v>
      </c>
      <c r="BJ103" s="18" t="s">
        <v>83</v>
      </c>
      <c r="BK103" s="218">
        <f>ROUND(I103*H103,2)</f>
        <v>0</v>
      </c>
      <c r="BL103" s="18" t="s">
        <v>145</v>
      </c>
      <c r="BM103" s="217" t="s">
        <v>493</v>
      </c>
    </row>
    <row r="104" s="2" customFormat="1">
      <c r="A104" s="39"/>
      <c r="B104" s="40"/>
      <c r="C104" s="41"/>
      <c r="D104" s="219" t="s">
        <v>147</v>
      </c>
      <c r="E104" s="41"/>
      <c r="F104" s="220" t="s">
        <v>492</v>
      </c>
      <c r="G104" s="41"/>
      <c r="H104" s="41"/>
      <c r="I104" s="221"/>
      <c r="J104" s="41"/>
      <c r="K104" s="41"/>
      <c r="L104" s="45"/>
      <c r="M104" s="222"/>
      <c r="N104" s="223"/>
      <c r="O104" s="85"/>
      <c r="P104" s="85"/>
      <c r="Q104" s="85"/>
      <c r="R104" s="85"/>
      <c r="S104" s="85"/>
      <c r="T104" s="86"/>
      <c r="U104" s="39"/>
      <c r="V104" s="39"/>
      <c r="W104" s="39"/>
      <c r="X104" s="39"/>
      <c r="Y104" s="39"/>
      <c r="Z104" s="39"/>
      <c r="AA104" s="39"/>
      <c r="AB104" s="39"/>
      <c r="AC104" s="39"/>
      <c r="AD104" s="39"/>
      <c r="AE104" s="39"/>
      <c r="AT104" s="18" t="s">
        <v>147</v>
      </c>
      <c r="AU104" s="18" t="s">
        <v>83</v>
      </c>
    </row>
    <row r="105" s="2" customFormat="1">
      <c r="A105" s="39"/>
      <c r="B105" s="40"/>
      <c r="C105" s="41"/>
      <c r="D105" s="219" t="s">
        <v>149</v>
      </c>
      <c r="E105" s="41"/>
      <c r="F105" s="224" t="s">
        <v>471</v>
      </c>
      <c r="G105" s="41"/>
      <c r="H105" s="41"/>
      <c r="I105" s="221"/>
      <c r="J105" s="41"/>
      <c r="K105" s="41"/>
      <c r="L105" s="45"/>
      <c r="M105" s="222"/>
      <c r="N105" s="223"/>
      <c r="O105" s="85"/>
      <c r="P105" s="85"/>
      <c r="Q105" s="85"/>
      <c r="R105" s="85"/>
      <c r="S105" s="85"/>
      <c r="T105" s="86"/>
      <c r="U105" s="39"/>
      <c r="V105" s="39"/>
      <c r="W105" s="39"/>
      <c r="X105" s="39"/>
      <c r="Y105" s="39"/>
      <c r="Z105" s="39"/>
      <c r="AA105" s="39"/>
      <c r="AB105" s="39"/>
      <c r="AC105" s="39"/>
      <c r="AD105" s="39"/>
      <c r="AE105" s="39"/>
      <c r="AT105" s="18" t="s">
        <v>149</v>
      </c>
      <c r="AU105" s="18" t="s">
        <v>83</v>
      </c>
    </row>
    <row r="106" s="2" customFormat="1" ht="16.5" customHeight="1">
      <c r="A106" s="39"/>
      <c r="B106" s="40"/>
      <c r="C106" s="206" t="s">
        <v>178</v>
      </c>
      <c r="D106" s="206" t="s">
        <v>141</v>
      </c>
      <c r="E106" s="207" t="s">
        <v>494</v>
      </c>
      <c r="F106" s="208" t="s">
        <v>495</v>
      </c>
      <c r="G106" s="209" t="s">
        <v>483</v>
      </c>
      <c r="H106" s="210">
        <v>1</v>
      </c>
      <c r="I106" s="211"/>
      <c r="J106" s="212">
        <f>ROUND(I106*H106,2)</f>
        <v>0</v>
      </c>
      <c r="K106" s="208" t="s">
        <v>19</v>
      </c>
      <c r="L106" s="45"/>
      <c r="M106" s="213" t="s">
        <v>19</v>
      </c>
      <c r="N106" s="214" t="s">
        <v>47</v>
      </c>
      <c r="O106" s="85"/>
      <c r="P106" s="215">
        <f>O106*H106</f>
        <v>0</v>
      </c>
      <c r="Q106" s="215">
        <v>0</v>
      </c>
      <c r="R106" s="215">
        <f>Q106*H106</f>
        <v>0</v>
      </c>
      <c r="S106" s="215">
        <v>0</v>
      </c>
      <c r="T106" s="216">
        <f>S106*H106</f>
        <v>0</v>
      </c>
      <c r="U106" s="39"/>
      <c r="V106" s="39"/>
      <c r="W106" s="39"/>
      <c r="X106" s="39"/>
      <c r="Y106" s="39"/>
      <c r="Z106" s="39"/>
      <c r="AA106" s="39"/>
      <c r="AB106" s="39"/>
      <c r="AC106" s="39"/>
      <c r="AD106" s="39"/>
      <c r="AE106" s="39"/>
      <c r="AR106" s="217" t="s">
        <v>145</v>
      </c>
      <c r="AT106" s="217" t="s">
        <v>141</v>
      </c>
      <c r="AU106" s="217" t="s">
        <v>83</v>
      </c>
      <c r="AY106" s="18" t="s">
        <v>140</v>
      </c>
      <c r="BE106" s="218">
        <f>IF(N106="základní",J106,0)</f>
        <v>0</v>
      </c>
      <c r="BF106" s="218">
        <f>IF(N106="snížená",J106,0)</f>
        <v>0</v>
      </c>
      <c r="BG106" s="218">
        <f>IF(N106="zákl. přenesená",J106,0)</f>
        <v>0</v>
      </c>
      <c r="BH106" s="218">
        <f>IF(N106="sníž. přenesená",J106,0)</f>
        <v>0</v>
      </c>
      <c r="BI106" s="218">
        <f>IF(N106="nulová",J106,0)</f>
        <v>0</v>
      </c>
      <c r="BJ106" s="18" t="s">
        <v>83</v>
      </c>
      <c r="BK106" s="218">
        <f>ROUND(I106*H106,2)</f>
        <v>0</v>
      </c>
      <c r="BL106" s="18" t="s">
        <v>145</v>
      </c>
      <c r="BM106" s="217" t="s">
        <v>496</v>
      </c>
    </row>
    <row r="107" s="2" customFormat="1">
      <c r="A107" s="39"/>
      <c r="B107" s="40"/>
      <c r="C107" s="41"/>
      <c r="D107" s="219" t="s">
        <v>147</v>
      </c>
      <c r="E107" s="41"/>
      <c r="F107" s="220" t="s">
        <v>495</v>
      </c>
      <c r="G107" s="41"/>
      <c r="H107" s="41"/>
      <c r="I107" s="221"/>
      <c r="J107" s="41"/>
      <c r="K107" s="41"/>
      <c r="L107" s="45"/>
      <c r="M107" s="222"/>
      <c r="N107" s="223"/>
      <c r="O107" s="85"/>
      <c r="P107" s="85"/>
      <c r="Q107" s="85"/>
      <c r="R107" s="85"/>
      <c r="S107" s="85"/>
      <c r="T107" s="86"/>
      <c r="U107" s="39"/>
      <c r="V107" s="39"/>
      <c r="W107" s="39"/>
      <c r="X107" s="39"/>
      <c r="Y107" s="39"/>
      <c r="Z107" s="39"/>
      <c r="AA107" s="39"/>
      <c r="AB107" s="39"/>
      <c r="AC107" s="39"/>
      <c r="AD107" s="39"/>
      <c r="AE107" s="39"/>
      <c r="AT107" s="18" t="s">
        <v>147</v>
      </c>
      <c r="AU107" s="18" t="s">
        <v>83</v>
      </c>
    </row>
    <row r="108" s="2" customFormat="1">
      <c r="A108" s="39"/>
      <c r="B108" s="40"/>
      <c r="C108" s="41"/>
      <c r="D108" s="219" t="s">
        <v>149</v>
      </c>
      <c r="E108" s="41"/>
      <c r="F108" s="224" t="s">
        <v>471</v>
      </c>
      <c r="G108" s="41"/>
      <c r="H108" s="41"/>
      <c r="I108" s="221"/>
      <c r="J108" s="41"/>
      <c r="K108" s="41"/>
      <c r="L108" s="45"/>
      <c r="M108" s="222"/>
      <c r="N108" s="223"/>
      <c r="O108" s="85"/>
      <c r="P108" s="85"/>
      <c r="Q108" s="85"/>
      <c r="R108" s="85"/>
      <c r="S108" s="85"/>
      <c r="T108" s="86"/>
      <c r="U108" s="39"/>
      <c r="V108" s="39"/>
      <c r="W108" s="39"/>
      <c r="X108" s="39"/>
      <c r="Y108" s="39"/>
      <c r="Z108" s="39"/>
      <c r="AA108" s="39"/>
      <c r="AB108" s="39"/>
      <c r="AC108" s="39"/>
      <c r="AD108" s="39"/>
      <c r="AE108" s="39"/>
      <c r="AT108" s="18" t="s">
        <v>149</v>
      </c>
      <c r="AU108" s="18" t="s">
        <v>83</v>
      </c>
    </row>
    <row r="109" s="2" customFormat="1" ht="16.5" customHeight="1">
      <c r="A109" s="39"/>
      <c r="B109" s="40"/>
      <c r="C109" s="206" t="s">
        <v>182</v>
      </c>
      <c r="D109" s="206" t="s">
        <v>141</v>
      </c>
      <c r="E109" s="207" t="s">
        <v>497</v>
      </c>
      <c r="F109" s="208" t="s">
        <v>498</v>
      </c>
      <c r="G109" s="209" t="s">
        <v>483</v>
      </c>
      <c r="H109" s="210">
        <v>1</v>
      </c>
      <c r="I109" s="211"/>
      <c r="J109" s="212">
        <f>ROUND(I109*H109,2)</f>
        <v>0</v>
      </c>
      <c r="K109" s="208" t="s">
        <v>19</v>
      </c>
      <c r="L109" s="45"/>
      <c r="M109" s="213" t="s">
        <v>19</v>
      </c>
      <c r="N109" s="214" t="s">
        <v>47</v>
      </c>
      <c r="O109" s="85"/>
      <c r="P109" s="215">
        <f>O109*H109</f>
        <v>0</v>
      </c>
      <c r="Q109" s="215">
        <v>0</v>
      </c>
      <c r="R109" s="215">
        <f>Q109*H109</f>
        <v>0</v>
      </c>
      <c r="S109" s="215">
        <v>0</v>
      </c>
      <c r="T109" s="216">
        <f>S109*H109</f>
        <v>0</v>
      </c>
      <c r="U109" s="39"/>
      <c r="V109" s="39"/>
      <c r="W109" s="39"/>
      <c r="X109" s="39"/>
      <c r="Y109" s="39"/>
      <c r="Z109" s="39"/>
      <c r="AA109" s="39"/>
      <c r="AB109" s="39"/>
      <c r="AC109" s="39"/>
      <c r="AD109" s="39"/>
      <c r="AE109" s="39"/>
      <c r="AR109" s="217" t="s">
        <v>145</v>
      </c>
      <c r="AT109" s="217" t="s">
        <v>141</v>
      </c>
      <c r="AU109" s="217" t="s">
        <v>83</v>
      </c>
      <c r="AY109" s="18" t="s">
        <v>140</v>
      </c>
      <c r="BE109" s="218">
        <f>IF(N109="základní",J109,0)</f>
        <v>0</v>
      </c>
      <c r="BF109" s="218">
        <f>IF(N109="snížená",J109,0)</f>
        <v>0</v>
      </c>
      <c r="BG109" s="218">
        <f>IF(N109="zákl. přenesená",J109,0)</f>
        <v>0</v>
      </c>
      <c r="BH109" s="218">
        <f>IF(N109="sníž. přenesená",J109,0)</f>
        <v>0</v>
      </c>
      <c r="BI109" s="218">
        <f>IF(N109="nulová",J109,0)</f>
        <v>0</v>
      </c>
      <c r="BJ109" s="18" t="s">
        <v>83</v>
      </c>
      <c r="BK109" s="218">
        <f>ROUND(I109*H109,2)</f>
        <v>0</v>
      </c>
      <c r="BL109" s="18" t="s">
        <v>145</v>
      </c>
      <c r="BM109" s="217" t="s">
        <v>499</v>
      </c>
    </row>
    <row r="110" s="2" customFormat="1">
      <c r="A110" s="39"/>
      <c r="B110" s="40"/>
      <c r="C110" s="41"/>
      <c r="D110" s="219" t="s">
        <v>147</v>
      </c>
      <c r="E110" s="41"/>
      <c r="F110" s="220" t="s">
        <v>498</v>
      </c>
      <c r="G110" s="41"/>
      <c r="H110" s="41"/>
      <c r="I110" s="221"/>
      <c r="J110" s="41"/>
      <c r="K110" s="41"/>
      <c r="L110" s="45"/>
      <c r="M110" s="222"/>
      <c r="N110" s="223"/>
      <c r="O110" s="85"/>
      <c r="P110" s="85"/>
      <c r="Q110" s="85"/>
      <c r="R110" s="85"/>
      <c r="S110" s="85"/>
      <c r="T110" s="86"/>
      <c r="U110" s="39"/>
      <c r="V110" s="39"/>
      <c r="W110" s="39"/>
      <c r="X110" s="39"/>
      <c r="Y110" s="39"/>
      <c r="Z110" s="39"/>
      <c r="AA110" s="39"/>
      <c r="AB110" s="39"/>
      <c r="AC110" s="39"/>
      <c r="AD110" s="39"/>
      <c r="AE110" s="39"/>
      <c r="AT110" s="18" t="s">
        <v>147</v>
      </c>
      <c r="AU110" s="18" t="s">
        <v>83</v>
      </c>
    </row>
    <row r="111" s="2" customFormat="1">
      <c r="A111" s="39"/>
      <c r="B111" s="40"/>
      <c r="C111" s="41"/>
      <c r="D111" s="219" t="s">
        <v>149</v>
      </c>
      <c r="E111" s="41"/>
      <c r="F111" s="224" t="s">
        <v>471</v>
      </c>
      <c r="G111" s="41"/>
      <c r="H111" s="41"/>
      <c r="I111" s="221"/>
      <c r="J111" s="41"/>
      <c r="K111" s="41"/>
      <c r="L111" s="45"/>
      <c r="M111" s="222"/>
      <c r="N111" s="223"/>
      <c r="O111" s="85"/>
      <c r="P111" s="85"/>
      <c r="Q111" s="85"/>
      <c r="R111" s="85"/>
      <c r="S111" s="85"/>
      <c r="T111" s="86"/>
      <c r="U111" s="39"/>
      <c r="V111" s="39"/>
      <c r="W111" s="39"/>
      <c r="X111" s="39"/>
      <c r="Y111" s="39"/>
      <c r="Z111" s="39"/>
      <c r="AA111" s="39"/>
      <c r="AB111" s="39"/>
      <c r="AC111" s="39"/>
      <c r="AD111" s="39"/>
      <c r="AE111" s="39"/>
      <c r="AT111" s="18" t="s">
        <v>149</v>
      </c>
      <c r="AU111" s="18" t="s">
        <v>83</v>
      </c>
    </row>
    <row r="112" s="2" customFormat="1" ht="16.5" customHeight="1">
      <c r="A112" s="39"/>
      <c r="B112" s="40"/>
      <c r="C112" s="206" t="s">
        <v>186</v>
      </c>
      <c r="D112" s="206" t="s">
        <v>141</v>
      </c>
      <c r="E112" s="207" t="s">
        <v>500</v>
      </c>
      <c r="F112" s="208" t="s">
        <v>501</v>
      </c>
      <c r="G112" s="209" t="s">
        <v>483</v>
      </c>
      <c r="H112" s="210">
        <v>1</v>
      </c>
      <c r="I112" s="211"/>
      <c r="J112" s="212">
        <f>ROUND(I112*H112,2)</f>
        <v>0</v>
      </c>
      <c r="K112" s="208" t="s">
        <v>19</v>
      </c>
      <c r="L112" s="45"/>
      <c r="M112" s="213" t="s">
        <v>19</v>
      </c>
      <c r="N112" s="214" t="s">
        <v>47</v>
      </c>
      <c r="O112" s="85"/>
      <c r="P112" s="215">
        <f>O112*H112</f>
        <v>0</v>
      </c>
      <c r="Q112" s="215">
        <v>0</v>
      </c>
      <c r="R112" s="215">
        <f>Q112*H112</f>
        <v>0</v>
      </c>
      <c r="S112" s="215">
        <v>0</v>
      </c>
      <c r="T112" s="216">
        <f>S112*H112</f>
        <v>0</v>
      </c>
      <c r="U112" s="39"/>
      <c r="V112" s="39"/>
      <c r="W112" s="39"/>
      <c r="X112" s="39"/>
      <c r="Y112" s="39"/>
      <c r="Z112" s="39"/>
      <c r="AA112" s="39"/>
      <c r="AB112" s="39"/>
      <c r="AC112" s="39"/>
      <c r="AD112" s="39"/>
      <c r="AE112" s="39"/>
      <c r="AR112" s="217" t="s">
        <v>145</v>
      </c>
      <c r="AT112" s="217" t="s">
        <v>141</v>
      </c>
      <c r="AU112" s="217" t="s">
        <v>83</v>
      </c>
      <c r="AY112" s="18" t="s">
        <v>140</v>
      </c>
      <c r="BE112" s="218">
        <f>IF(N112="základní",J112,0)</f>
        <v>0</v>
      </c>
      <c r="BF112" s="218">
        <f>IF(N112="snížená",J112,0)</f>
        <v>0</v>
      </c>
      <c r="BG112" s="218">
        <f>IF(N112="zákl. přenesená",J112,0)</f>
        <v>0</v>
      </c>
      <c r="BH112" s="218">
        <f>IF(N112="sníž. přenesená",J112,0)</f>
        <v>0</v>
      </c>
      <c r="BI112" s="218">
        <f>IF(N112="nulová",J112,0)</f>
        <v>0</v>
      </c>
      <c r="BJ112" s="18" t="s">
        <v>83</v>
      </c>
      <c r="BK112" s="218">
        <f>ROUND(I112*H112,2)</f>
        <v>0</v>
      </c>
      <c r="BL112" s="18" t="s">
        <v>145</v>
      </c>
      <c r="BM112" s="217" t="s">
        <v>502</v>
      </c>
    </row>
    <row r="113" s="2" customFormat="1">
      <c r="A113" s="39"/>
      <c r="B113" s="40"/>
      <c r="C113" s="41"/>
      <c r="D113" s="219" t="s">
        <v>147</v>
      </c>
      <c r="E113" s="41"/>
      <c r="F113" s="220" t="s">
        <v>501</v>
      </c>
      <c r="G113" s="41"/>
      <c r="H113" s="41"/>
      <c r="I113" s="221"/>
      <c r="J113" s="41"/>
      <c r="K113" s="41"/>
      <c r="L113" s="45"/>
      <c r="M113" s="222"/>
      <c r="N113" s="223"/>
      <c r="O113" s="85"/>
      <c r="P113" s="85"/>
      <c r="Q113" s="85"/>
      <c r="R113" s="85"/>
      <c r="S113" s="85"/>
      <c r="T113" s="86"/>
      <c r="U113" s="39"/>
      <c r="V113" s="39"/>
      <c r="W113" s="39"/>
      <c r="X113" s="39"/>
      <c r="Y113" s="39"/>
      <c r="Z113" s="39"/>
      <c r="AA113" s="39"/>
      <c r="AB113" s="39"/>
      <c r="AC113" s="39"/>
      <c r="AD113" s="39"/>
      <c r="AE113" s="39"/>
      <c r="AT113" s="18" t="s">
        <v>147</v>
      </c>
      <c r="AU113" s="18" t="s">
        <v>83</v>
      </c>
    </row>
    <row r="114" s="2" customFormat="1">
      <c r="A114" s="39"/>
      <c r="B114" s="40"/>
      <c r="C114" s="41"/>
      <c r="D114" s="219" t="s">
        <v>149</v>
      </c>
      <c r="E114" s="41"/>
      <c r="F114" s="224" t="s">
        <v>471</v>
      </c>
      <c r="G114" s="41"/>
      <c r="H114" s="41"/>
      <c r="I114" s="221"/>
      <c r="J114" s="41"/>
      <c r="K114" s="41"/>
      <c r="L114" s="45"/>
      <c r="M114" s="222"/>
      <c r="N114" s="223"/>
      <c r="O114" s="85"/>
      <c r="P114" s="85"/>
      <c r="Q114" s="85"/>
      <c r="R114" s="85"/>
      <c r="S114" s="85"/>
      <c r="T114" s="86"/>
      <c r="U114" s="39"/>
      <c r="V114" s="39"/>
      <c r="W114" s="39"/>
      <c r="X114" s="39"/>
      <c r="Y114" s="39"/>
      <c r="Z114" s="39"/>
      <c r="AA114" s="39"/>
      <c r="AB114" s="39"/>
      <c r="AC114" s="39"/>
      <c r="AD114" s="39"/>
      <c r="AE114" s="39"/>
      <c r="AT114" s="18" t="s">
        <v>149</v>
      </c>
      <c r="AU114" s="18" t="s">
        <v>83</v>
      </c>
    </row>
    <row r="115" s="2" customFormat="1" ht="16.5" customHeight="1">
      <c r="A115" s="39"/>
      <c r="B115" s="40"/>
      <c r="C115" s="206" t="s">
        <v>190</v>
      </c>
      <c r="D115" s="206" t="s">
        <v>141</v>
      </c>
      <c r="E115" s="207" t="s">
        <v>503</v>
      </c>
      <c r="F115" s="208" t="s">
        <v>504</v>
      </c>
      <c r="G115" s="209" t="s">
        <v>483</v>
      </c>
      <c r="H115" s="210">
        <v>1</v>
      </c>
      <c r="I115" s="211"/>
      <c r="J115" s="212">
        <f>ROUND(I115*H115,2)</f>
        <v>0</v>
      </c>
      <c r="K115" s="208" t="s">
        <v>19</v>
      </c>
      <c r="L115" s="45"/>
      <c r="M115" s="213" t="s">
        <v>19</v>
      </c>
      <c r="N115" s="214" t="s">
        <v>47</v>
      </c>
      <c r="O115" s="85"/>
      <c r="P115" s="215">
        <f>O115*H115</f>
        <v>0</v>
      </c>
      <c r="Q115" s="215">
        <v>0</v>
      </c>
      <c r="R115" s="215">
        <f>Q115*H115</f>
        <v>0</v>
      </c>
      <c r="S115" s="215">
        <v>0</v>
      </c>
      <c r="T115" s="216">
        <f>S115*H115</f>
        <v>0</v>
      </c>
      <c r="U115" s="39"/>
      <c r="V115" s="39"/>
      <c r="W115" s="39"/>
      <c r="X115" s="39"/>
      <c r="Y115" s="39"/>
      <c r="Z115" s="39"/>
      <c r="AA115" s="39"/>
      <c r="AB115" s="39"/>
      <c r="AC115" s="39"/>
      <c r="AD115" s="39"/>
      <c r="AE115" s="39"/>
      <c r="AR115" s="217" t="s">
        <v>145</v>
      </c>
      <c r="AT115" s="217" t="s">
        <v>141</v>
      </c>
      <c r="AU115" s="217" t="s">
        <v>83</v>
      </c>
      <c r="AY115" s="18" t="s">
        <v>140</v>
      </c>
      <c r="BE115" s="218">
        <f>IF(N115="základní",J115,0)</f>
        <v>0</v>
      </c>
      <c r="BF115" s="218">
        <f>IF(N115="snížená",J115,0)</f>
        <v>0</v>
      </c>
      <c r="BG115" s="218">
        <f>IF(N115="zákl. přenesená",J115,0)</f>
        <v>0</v>
      </c>
      <c r="BH115" s="218">
        <f>IF(N115="sníž. přenesená",J115,0)</f>
        <v>0</v>
      </c>
      <c r="BI115" s="218">
        <f>IF(N115="nulová",J115,0)</f>
        <v>0</v>
      </c>
      <c r="BJ115" s="18" t="s">
        <v>83</v>
      </c>
      <c r="BK115" s="218">
        <f>ROUND(I115*H115,2)</f>
        <v>0</v>
      </c>
      <c r="BL115" s="18" t="s">
        <v>145</v>
      </c>
      <c r="BM115" s="217" t="s">
        <v>505</v>
      </c>
    </row>
    <row r="116" s="2" customFormat="1">
      <c r="A116" s="39"/>
      <c r="B116" s="40"/>
      <c r="C116" s="41"/>
      <c r="D116" s="219" t="s">
        <v>147</v>
      </c>
      <c r="E116" s="41"/>
      <c r="F116" s="220" t="s">
        <v>504</v>
      </c>
      <c r="G116" s="41"/>
      <c r="H116" s="41"/>
      <c r="I116" s="221"/>
      <c r="J116" s="41"/>
      <c r="K116" s="41"/>
      <c r="L116" s="45"/>
      <c r="M116" s="222"/>
      <c r="N116" s="223"/>
      <c r="O116" s="85"/>
      <c r="P116" s="85"/>
      <c r="Q116" s="85"/>
      <c r="R116" s="85"/>
      <c r="S116" s="85"/>
      <c r="T116" s="86"/>
      <c r="U116" s="39"/>
      <c r="V116" s="39"/>
      <c r="W116" s="39"/>
      <c r="X116" s="39"/>
      <c r="Y116" s="39"/>
      <c r="Z116" s="39"/>
      <c r="AA116" s="39"/>
      <c r="AB116" s="39"/>
      <c r="AC116" s="39"/>
      <c r="AD116" s="39"/>
      <c r="AE116" s="39"/>
      <c r="AT116" s="18" t="s">
        <v>147</v>
      </c>
      <c r="AU116" s="18" t="s">
        <v>83</v>
      </c>
    </row>
    <row r="117" s="2" customFormat="1">
      <c r="A117" s="39"/>
      <c r="B117" s="40"/>
      <c r="C117" s="41"/>
      <c r="D117" s="219" t="s">
        <v>149</v>
      </c>
      <c r="E117" s="41"/>
      <c r="F117" s="224" t="s">
        <v>471</v>
      </c>
      <c r="G117" s="41"/>
      <c r="H117" s="41"/>
      <c r="I117" s="221"/>
      <c r="J117" s="41"/>
      <c r="K117" s="41"/>
      <c r="L117" s="45"/>
      <c r="M117" s="222"/>
      <c r="N117" s="223"/>
      <c r="O117" s="85"/>
      <c r="P117" s="85"/>
      <c r="Q117" s="85"/>
      <c r="R117" s="85"/>
      <c r="S117" s="85"/>
      <c r="T117" s="86"/>
      <c r="U117" s="39"/>
      <c r="V117" s="39"/>
      <c r="W117" s="39"/>
      <c r="X117" s="39"/>
      <c r="Y117" s="39"/>
      <c r="Z117" s="39"/>
      <c r="AA117" s="39"/>
      <c r="AB117" s="39"/>
      <c r="AC117" s="39"/>
      <c r="AD117" s="39"/>
      <c r="AE117" s="39"/>
      <c r="AT117" s="18" t="s">
        <v>149</v>
      </c>
      <c r="AU117" s="18" t="s">
        <v>83</v>
      </c>
    </row>
    <row r="118" s="2" customFormat="1" ht="16.5" customHeight="1">
      <c r="A118" s="39"/>
      <c r="B118" s="40"/>
      <c r="C118" s="206" t="s">
        <v>194</v>
      </c>
      <c r="D118" s="206" t="s">
        <v>141</v>
      </c>
      <c r="E118" s="207" t="s">
        <v>506</v>
      </c>
      <c r="F118" s="208" t="s">
        <v>507</v>
      </c>
      <c r="G118" s="209" t="s">
        <v>483</v>
      </c>
      <c r="H118" s="210">
        <v>1</v>
      </c>
      <c r="I118" s="211"/>
      <c r="J118" s="212">
        <f>ROUND(I118*H118,2)</f>
        <v>0</v>
      </c>
      <c r="K118" s="208" t="s">
        <v>19</v>
      </c>
      <c r="L118" s="45"/>
      <c r="M118" s="213" t="s">
        <v>19</v>
      </c>
      <c r="N118" s="214" t="s">
        <v>47</v>
      </c>
      <c r="O118" s="85"/>
      <c r="P118" s="215">
        <f>O118*H118</f>
        <v>0</v>
      </c>
      <c r="Q118" s="215">
        <v>0</v>
      </c>
      <c r="R118" s="215">
        <f>Q118*H118</f>
        <v>0</v>
      </c>
      <c r="S118" s="215">
        <v>0</v>
      </c>
      <c r="T118" s="216">
        <f>S118*H118</f>
        <v>0</v>
      </c>
      <c r="U118" s="39"/>
      <c r="V118" s="39"/>
      <c r="W118" s="39"/>
      <c r="X118" s="39"/>
      <c r="Y118" s="39"/>
      <c r="Z118" s="39"/>
      <c r="AA118" s="39"/>
      <c r="AB118" s="39"/>
      <c r="AC118" s="39"/>
      <c r="AD118" s="39"/>
      <c r="AE118" s="39"/>
      <c r="AR118" s="217" t="s">
        <v>145</v>
      </c>
      <c r="AT118" s="217" t="s">
        <v>141</v>
      </c>
      <c r="AU118" s="217" t="s">
        <v>83</v>
      </c>
      <c r="AY118" s="18" t="s">
        <v>140</v>
      </c>
      <c r="BE118" s="218">
        <f>IF(N118="základní",J118,0)</f>
        <v>0</v>
      </c>
      <c r="BF118" s="218">
        <f>IF(N118="snížená",J118,0)</f>
        <v>0</v>
      </c>
      <c r="BG118" s="218">
        <f>IF(N118="zákl. přenesená",J118,0)</f>
        <v>0</v>
      </c>
      <c r="BH118" s="218">
        <f>IF(N118="sníž. přenesená",J118,0)</f>
        <v>0</v>
      </c>
      <c r="BI118" s="218">
        <f>IF(N118="nulová",J118,0)</f>
        <v>0</v>
      </c>
      <c r="BJ118" s="18" t="s">
        <v>83</v>
      </c>
      <c r="BK118" s="218">
        <f>ROUND(I118*H118,2)</f>
        <v>0</v>
      </c>
      <c r="BL118" s="18" t="s">
        <v>145</v>
      </c>
      <c r="BM118" s="217" t="s">
        <v>508</v>
      </c>
    </row>
    <row r="119" s="2" customFormat="1">
      <c r="A119" s="39"/>
      <c r="B119" s="40"/>
      <c r="C119" s="41"/>
      <c r="D119" s="219" t="s">
        <v>147</v>
      </c>
      <c r="E119" s="41"/>
      <c r="F119" s="220" t="s">
        <v>507</v>
      </c>
      <c r="G119" s="41"/>
      <c r="H119" s="41"/>
      <c r="I119" s="221"/>
      <c r="J119" s="41"/>
      <c r="K119" s="41"/>
      <c r="L119" s="45"/>
      <c r="M119" s="222"/>
      <c r="N119" s="223"/>
      <c r="O119" s="85"/>
      <c r="P119" s="85"/>
      <c r="Q119" s="85"/>
      <c r="R119" s="85"/>
      <c r="S119" s="85"/>
      <c r="T119" s="86"/>
      <c r="U119" s="39"/>
      <c r="V119" s="39"/>
      <c r="W119" s="39"/>
      <c r="X119" s="39"/>
      <c r="Y119" s="39"/>
      <c r="Z119" s="39"/>
      <c r="AA119" s="39"/>
      <c r="AB119" s="39"/>
      <c r="AC119" s="39"/>
      <c r="AD119" s="39"/>
      <c r="AE119" s="39"/>
      <c r="AT119" s="18" t="s">
        <v>147</v>
      </c>
      <c r="AU119" s="18" t="s">
        <v>83</v>
      </c>
    </row>
    <row r="120" s="2" customFormat="1">
      <c r="A120" s="39"/>
      <c r="B120" s="40"/>
      <c r="C120" s="41"/>
      <c r="D120" s="219" t="s">
        <v>149</v>
      </c>
      <c r="E120" s="41"/>
      <c r="F120" s="224" t="s">
        <v>471</v>
      </c>
      <c r="G120" s="41"/>
      <c r="H120" s="41"/>
      <c r="I120" s="221"/>
      <c r="J120" s="41"/>
      <c r="K120" s="41"/>
      <c r="L120" s="45"/>
      <c r="M120" s="222"/>
      <c r="N120" s="223"/>
      <c r="O120" s="85"/>
      <c r="P120" s="85"/>
      <c r="Q120" s="85"/>
      <c r="R120" s="85"/>
      <c r="S120" s="85"/>
      <c r="T120" s="86"/>
      <c r="U120" s="39"/>
      <c r="V120" s="39"/>
      <c r="W120" s="39"/>
      <c r="X120" s="39"/>
      <c r="Y120" s="39"/>
      <c r="Z120" s="39"/>
      <c r="AA120" s="39"/>
      <c r="AB120" s="39"/>
      <c r="AC120" s="39"/>
      <c r="AD120" s="39"/>
      <c r="AE120" s="39"/>
      <c r="AT120" s="18" t="s">
        <v>149</v>
      </c>
      <c r="AU120" s="18" t="s">
        <v>83</v>
      </c>
    </row>
    <row r="121" s="2" customFormat="1" ht="16.5" customHeight="1">
      <c r="A121" s="39"/>
      <c r="B121" s="40"/>
      <c r="C121" s="206" t="s">
        <v>198</v>
      </c>
      <c r="D121" s="206" t="s">
        <v>141</v>
      </c>
      <c r="E121" s="207" t="s">
        <v>509</v>
      </c>
      <c r="F121" s="208" t="s">
        <v>510</v>
      </c>
      <c r="G121" s="209" t="s">
        <v>483</v>
      </c>
      <c r="H121" s="210">
        <v>1</v>
      </c>
      <c r="I121" s="211"/>
      <c r="J121" s="212">
        <f>ROUND(I121*H121,2)</f>
        <v>0</v>
      </c>
      <c r="K121" s="208" t="s">
        <v>19</v>
      </c>
      <c r="L121" s="45"/>
      <c r="M121" s="213" t="s">
        <v>19</v>
      </c>
      <c r="N121" s="214" t="s">
        <v>47</v>
      </c>
      <c r="O121" s="85"/>
      <c r="P121" s="215">
        <f>O121*H121</f>
        <v>0</v>
      </c>
      <c r="Q121" s="215">
        <v>0</v>
      </c>
      <c r="R121" s="215">
        <f>Q121*H121</f>
        <v>0</v>
      </c>
      <c r="S121" s="215">
        <v>0</v>
      </c>
      <c r="T121" s="216">
        <f>S121*H121</f>
        <v>0</v>
      </c>
      <c r="U121" s="39"/>
      <c r="V121" s="39"/>
      <c r="W121" s="39"/>
      <c r="X121" s="39"/>
      <c r="Y121" s="39"/>
      <c r="Z121" s="39"/>
      <c r="AA121" s="39"/>
      <c r="AB121" s="39"/>
      <c r="AC121" s="39"/>
      <c r="AD121" s="39"/>
      <c r="AE121" s="39"/>
      <c r="AR121" s="217" t="s">
        <v>145</v>
      </c>
      <c r="AT121" s="217" t="s">
        <v>141</v>
      </c>
      <c r="AU121" s="217" t="s">
        <v>83</v>
      </c>
      <c r="AY121" s="18" t="s">
        <v>140</v>
      </c>
      <c r="BE121" s="218">
        <f>IF(N121="základní",J121,0)</f>
        <v>0</v>
      </c>
      <c r="BF121" s="218">
        <f>IF(N121="snížená",J121,0)</f>
        <v>0</v>
      </c>
      <c r="BG121" s="218">
        <f>IF(N121="zákl. přenesená",J121,0)</f>
        <v>0</v>
      </c>
      <c r="BH121" s="218">
        <f>IF(N121="sníž. přenesená",J121,0)</f>
        <v>0</v>
      </c>
      <c r="BI121" s="218">
        <f>IF(N121="nulová",J121,0)</f>
        <v>0</v>
      </c>
      <c r="BJ121" s="18" t="s">
        <v>83</v>
      </c>
      <c r="BK121" s="218">
        <f>ROUND(I121*H121,2)</f>
        <v>0</v>
      </c>
      <c r="BL121" s="18" t="s">
        <v>145</v>
      </c>
      <c r="BM121" s="217" t="s">
        <v>511</v>
      </c>
    </row>
    <row r="122" s="2" customFormat="1">
      <c r="A122" s="39"/>
      <c r="B122" s="40"/>
      <c r="C122" s="41"/>
      <c r="D122" s="219" t="s">
        <v>147</v>
      </c>
      <c r="E122" s="41"/>
      <c r="F122" s="220" t="s">
        <v>510</v>
      </c>
      <c r="G122" s="41"/>
      <c r="H122" s="41"/>
      <c r="I122" s="221"/>
      <c r="J122" s="41"/>
      <c r="K122" s="41"/>
      <c r="L122" s="45"/>
      <c r="M122" s="222"/>
      <c r="N122" s="223"/>
      <c r="O122" s="85"/>
      <c r="P122" s="85"/>
      <c r="Q122" s="85"/>
      <c r="R122" s="85"/>
      <c r="S122" s="85"/>
      <c r="T122" s="86"/>
      <c r="U122" s="39"/>
      <c r="V122" s="39"/>
      <c r="W122" s="39"/>
      <c r="X122" s="39"/>
      <c r="Y122" s="39"/>
      <c r="Z122" s="39"/>
      <c r="AA122" s="39"/>
      <c r="AB122" s="39"/>
      <c r="AC122" s="39"/>
      <c r="AD122" s="39"/>
      <c r="AE122" s="39"/>
      <c r="AT122" s="18" t="s">
        <v>147</v>
      </c>
      <c r="AU122" s="18" t="s">
        <v>83</v>
      </c>
    </row>
    <row r="123" s="2" customFormat="1">
      <c r="A123" s="39"/>
      <c r="B123" s="40"/>
      <c r="C123" s="41"/>
      <c r="D123" s="219" t="s">
        <v>149</v>
      </c>
      <c r="E123" s="41"/>
      <c r="F123" s="224" t="s">
        <v>471</v>
      </c>
      <c r="G123" s="41"/>
      <c r="H123" s="41"/>
      <c r="I123" s="221"/>
      <c r="J123" s="41"/>
      <c r="K123" s="41"/>
      <c r="L123" s="45"/>
      <c r="M123" s="222"/>
      <c r="N123" s="223"/>
      <c r="O123" s="85"/>
      <c r="P123" s="85"/>
      <c r="Q123" s="85"/>
      <c r="R123" s="85"/>
      <c r="S123" s="85"/>
      <c r="T123" s="86"/>
      <c r="U123" s="39"/>
      <c r="V123" s="39"/>
      <c r="W123" s="39"/>
      <c r="X123" s="39"/>
      <c r="Y123" s="39"/>
      <c r="Z123" s="39"/>
      <c r="AA123" s="39"/>
      <c r="AB123" s="39"/>
      <c r="AC123" s="39"/>
      <c r="AD123" s="39"/>
      <c r="AE123" s="39"/>
      <c r="AT123" s="18" t="s">
        <v>149</v>
      </c>
      <c r="AU123" s="18" t="s">
        <v>83</v>
      </c>
    </row>
    <row r="124" s="2" customFormat="1" ht="16.5" customHeight="1">
      <c r="A124" s="39"/>
      <c r="B124" s="40"/>
      <c r="C124" s="206" t="s">
        <v>8</v>
      </c>
      <c r="D124" s="206" t="s">
        <v>141</v>
      </c>
      <c r="E124" s="207" t="s">
        <v>512</v>
      </c>
      <c r="F124" s="208" t="s">
        <v>513</v>
      </c>
      <c r="G124" s="209" t="s">
        <v>483</v>
      </c>
      <c r="H124" s="210">
        <v>1</v>
      </c>
      <c r="I124" s="211"/>
      <c r="J124" s="212">
        <f>ROUND(I124*H124,2)</f>
        <v>0</v>
      </c>
      <c r="K124" s="208" t="s">
        <v>19</v>
      </c>
      <c r="L124" s="45"/>
      <c r="M124" s="213" t="s">
        <v>19</v>
      </c>
      <c r="N124" s="214" t="s">
        <v>47</v>
      </c>
      <c r="O124" s="85"/>
      <c r="P124" s="215">
        <f>O124*H124</f>
        <v>0</v>
      </c>
      <c r="Q124" s="215">
        <v>0</v>
      </c>
      <c r="R124" s="215">
        <f>Q124*H124</f>
        <v>0</v>
      </c>
      <c r="S124" s="215">
        <v>0</v>
      </c>
      <c r="T124" s="216">
        <f>S124*H124</f>
        <v>0</v>
      </c>
      <c r="U124" s="39"/>
      <c r="V124" s="39"/>
      <c r="W124" s="39"/>
      <c r="X124" s="39"/>
      <c r="Y124" s="39"/>
      <c r="Z124" s="39"/>
      <c r="AA124" s="39"/>
      <c r="AB124" s="39"/>
      <c r="AC124" s="39"/>
      <c r="AD124" s="39"/>
      <c r="AE124" s="39"/>
      <c r="AR124" s="217" t="s">
        <v>145</v>
      </c>
      <c r="AT124" s="217" t="s">
        <v>141</v>
      </c>
      <c r="AU124" s="217" t="s">
        <v>83</v>
      </c>
      <c r="AY124" s="18" t="s">
        <v>140</v>
      </c>
      <c r="BE124" s="218">
        <f>IF(N124="základní",J124,0)</f>
        <v>0</v>
      </c>
      <c r="BF124" s="218">
        <f>IF(N124="snížená",J124,0)</f>
        <v>0</v>
      </c>
      <c r="BG124" s="218">
        <f>IF(N124="zákl. přenesená",J124,0)</f>
        <v>0</v>
      </c>
      <c r="BH124" s="218">
        <f>IF(N124="sníž. přenesená",J124,0)</f>
        <v>0</v>
      </c>
      <c r="BI124" s="218">
        <f>IF(N124="nulová",J124,0)</f>
        <v>0</v>
      </c>
      <c r="BJ124" s="18" t="s">
        <v>83</v>
      </c>
      <c r="BK124" s="218">
        <f>ROUND(I124*H124,2)</f>
        <v>0</v>
      </c>
      <c r="BL124" s="18" t="s">
        <v>145</v>
      </c>
      <c r="BM124" s="217" t="s">
        <v>514</v>
      </c>
    </row>
    <row r="125" s="2" customFormat="1">
      <c r="A125" s="39"/>
      <c r="B125" s="40"/>
      <c r="C125" s="41"/>
      <c r="D125" s="219" t="s">
        <v>147</v>
      </c>
      <c r="E125" s="41"/>
      <c r="F125" s="220" t="s">
        <v>513</v>
      </c>
      <c r="G125" s="41"/>
      <c r="H125" s="41"/>
      <c r="I125" s="221"/>
      <c r="J125" s="41"/>
      <c r="K125" s="41"/>
      <c r="L125" s="45"/>
      <c r="M125" s="222"/>
      <c r="N125" s="223"/>
      <c r="O125" s="85"/>
      <c r="P125" s="85"/>
      <c r="Q125" s="85"/>
      <c r="R125" s="85"/>
      <c r="S125" s="85"/>
      <c r="T125" s="86"/>
      <c r="U125" s="39"/>
      <c r="V125" s="39"/>
      <c r="W125" s="39"/>
      <c r="X125" s="39"/>
      <c r="Y125" s="39"/>
      <c r="Z125" s="39"/>
      <c r="AA125" s="39"/>
      <c r="AB125" s="39"/>
      <c r="AC125" s="39"/>
      <c r="AD125" s="39"/>
      <c r="AE125" s="39"/>
      <c r="AT125" s="18" t="s">
        <v>147</v>
      </c>
      <c r="AU125" s="18" t="s">
        <v>83</v>
      </c>
    </row>
    <row r="126" s="2" customFormat="1">
      <c r="A126" s="39"/>
      <c r="B126" s="40"/>
      <c r="C126" s="41"/>
      <c r="D126" s="219" t="s">
        <v>149</v>
      </c>
      <c r="E126" s="41"/>
      <c r="F126" s="224" t="s">
        <v>471</v>
      </c>
      <c r="G126" s="41"/>
      <c r="H126" s="41"/>
      <c r="I126" s="221"/>
      <c r="J126" s="41"/>
      <c r="K126" s="41"/>
      <c r="L126" s="45"/>
      <c r="M126" s="222"/>
      <c r="N126" s="223"/>
      <c r="O126" s="85"/>
      <c r="P126" s="85"/>
      <c r="Q126" s="85"/>
      <c r="R126" s="85"/>
      <c r="S126" s="85"/>
      <c r="T126" s="86"/>
      <c r="U126" s="39"/>
      <c r="V126" s="39"/>
      <c r="W126" s="39"/>
      <c r="X126" s="39"/>
      <c r="Y126" s="39"/>
      <c r="Z126" s="39"/>
      <c r="AA126" s="39"/>
      <c r="AB126" s="39"/>
      <c r="AC126" s="39"/>
      <c r="AD126" s="39"/>
      <c r="AE126" s="39"/>
      <c r="AT126" s="18" t="s">
        <v>149</v>
      </c>
      <c r="AU126" s="18" t="s">
        <v>83</v>
      </c>
    </row>
    <row r="127" s="2" customFormat="1" ht="16.5" customHeight="1">
      <c r="A127" s="39"/>
      <c r="B127" s="40"/>
      <c r="C127" s="206" t="s">
        <v>206</v>
      </c>
      <c r="D127" s="206" t="s">
        <v>141</v>
      </c>
      <c r="E127" s="207" t="s">
        <v>515</v>
      </c>
      <c r="F127" s="208" t="s">
        <v>516</v>
      </c>
      <c r="G127" s="209" t="s">
        <v>483</v>
      </c>
      <c r="H127" s="210">
        <v>1</v>
      </c>
      <c r="I127" s="211"/>
      <c r="J127" s="212">
        <f>ROUND(I127*H127,2)</f>
        <v>0</v>
      </c>
      <c r="K127" s="208" t="s">
        <v>19</v>
      </c>
      <c r="L127" s="45"/>
      <c r="M127" s="213" t="s">
        <v>19</v>
      </c>
      <c r="N127" s="214" t="s">
        <v>47</v>
      </c>
      <c r="O127" s="85"/>
      <c r="P127" s="215">
        <f>O127*H127</f>
        <v>0</v>
      </c>
      <c r="Q127" s="215">
        <v>0</v>
      </c>
      <c r="R127" s="215">
        <f>Q127*H127</f>
        <v>0</v>
      </c>
      <c r="S127" s="215">
        <v>0</v>
      </c>
      <c r="T127" s="216">
        <f>S127*H127</f>
        <v>0</v>
      </c>
      <c r="U127" s="39"/>
      <c r="V127" s="39"/>
      <c r="W127" s="39"/>
      <c r="X127" s="39"/>
      <c r="Y127" s="39"/>
      <c r="Z127" s="39"/>
      <c r="AA127" s="39"/>
      <c r="AB127" s="39"/>
      <c r="AC127" s="39"/>
      <c r="AD127" s="39"/>
      <c r="AE127" s="39"/>
      <c r="AR127" s="217" t="s">
        <v>145</v>
      </c>
      <c r="AT127" s="217" t="s">
        <v>141</v>
      </c>
      <c r="AU127" s="217" t="s">
        <v>83</v>
      </c>
      <c r="AY127" s="18" t="s">
        <v>140</v>
      </c>
      <c r="BE127" s="218">
        <f>IF(N127="základní",J127,0)</f>
        <v>0</v>
      </c>
      <c r="BF127" s="218">
        <f>IF(N127="snížená",J127,0)</f>
        <v>0</v>
      </c>
      <c r="BG127" s="218">
        <f>IF(N127="zákl. přenesená",J127,0)</f>
        <v>0</v>
      </c>
      <c r="BH127" s="218">
        <f>IF(N127="sníž. přenesená",J127,0)</f>
        <v>0</v>
      </c>
      <c r="BI127" s="218">
        <f>IF(N127="nulová",J127,0)</f>
        <v>0</v>
      </c>
      <c r="BJ127" s="18" t="s">
        <v>83</v>
      </c>
      <c r="BK127" s="218">
        <f>ROUND(I127*H127,2)</f>
        <v>0</v>
      </c>
      <c r="BL127" s="18" t="s">
        <v>145</v>
      </c>
      <c r="BM127" s="217" t="s">
        <v>517</v>
      </c>
    </row>
    <row r="128" s="2" customFormat="1">
      <c r="A128" s="39"/>
      <c r="B128" s="40"/>
      <c r="C128" s="41"/>
      <c r="D128" s="219" t="s">
        <v>147</v>
      </c>
      <c r="E128" s="41"/>
      <c r="F128" s="220" t="s">
        <v>516</v>
      </c>
      <c r="G128" s="41"/>
      <c r="H128" s="41"/>
      <c r="I128" s="221"/>
      <c r="J128" s="41"/>
      <c r="K128" s="41"/>
      <c r="L128" s="45"/>
      <c r="M128" s="222"/>
      <c r="N128" s="223"/>
      <c r="O128" s="85"/>
      <c r="P128" s="85"/>
      <c r="Q128" s="85"/>
      <c r="R128" s="85"/>
      <c r="S128" s="85"/>
      <c r="T128" s="86"/>
      <c r="U128" s="39"/>
      <c r="V128" s="39"/>
      <c r="W128" s="39"/>
      <c r="X128" s="39"/>
      <c r="Y128" s="39"/>
      <c r="Z128" s="39"/>
      <c r="AA128" s="39"/>
      <c r="AB128" s="39"/>
      <c r="AC128" s="39"/>
      <c r="AD128" s="39"/>
      <c r="AE128" s="39"/>
      <c r="AT128" s="18" t="s">
        <v>147</v>
      </c>
      <c r="AU128" s="18" t="s">
        <v>83</v>
      </c>
    </row>
    <row r="129" s="2" customFormat="1">
      <c r="A129" s="39"/>
      <c r="B129" s="40"/>
      <c r="C129" s="41"/>
      <c r="D129" s="219" t="s">
        <v>149</v>
      </c>
      <c r="E129" s="41"/>
      <c r="F129" s="224" t="s">
        <v>471</v>
      </c>
      <c r="G129" s="41"/>
      <c r="H129" s="41"/>
      <c r="I129" s="221"/>
      <c r="J129" s="41"/>
      <c r="K129" s="41"/>
      <c r="L129" s="45"/>
      <c r="M129" s="222"/>
      <c r="N129" s="223"/>
      <c r="O129" s="85"/>
      <c r="P129" s="85"/>
      <c r="Q129" s="85"/>
      <c r="R129" s="85"/>
      <c r="S129" s="85"/>
      <c r="T129" s="86"/>
      <c r="U129" s="39"/>
      <c r="V129" s="39"/>
      <c r="W129" s="39"/>
      <c r="X129" s="39"/>
      <c r="Y129" s="39"/>
      <c r="Z129" s="39"/>
      <c r="AA129" s="39"/>
      <c r="AB129" s="39"/>
      <c r="AC129" s="39"/>
      <c r="AD129" s="39"/>
      <c r="AE129" s="39"/>
      <c r="AT129" s="18" t="s">
        <v>149</v>
      </c>
      <c r="AU129" s="18" t="s">
        <v>83</v>
      </c>
    </row>
    <row r="130" s="2" customFormat="1" ht="16.5" customHeight="1">
      <c r="A130" s="39"/>
      <c r="B130" s="40"/>
      <c r="C130" s="206" t="s">
        <v>211</v>
      </c>
      <c r="D130" s="206" t="s">
        <v>141</v>
      </c>
      <c r="E130" s="207" t="s">
        <v>518</v>
      </c>
      <c r="F130" s="208" t="s">
        <v>519</v>
      </c>
      <c r="G130" s="209" t="s">
        <v>483</v>
      </c>
      <c r="H130" s="210">
        <v>1</v>
      </c>
      <c r="I130" s="211"/>
      <c r="J130" s="212">
        <f>ROUND(I130*H130,2)</f>
        <v>0</v>
      </c>
      <c r="K130" s="208" t="s">
        <v>19</v>
      </c>
      <c r="L130" s="45"/>
      <c r="M130" s="213" t="s">
        <v>19</v>
      </c>
      <c r="N130" s="214" t="s">
        <v>47</v>
      </c>
      <c r="O130" s="85"/>
      <c r="P130" s="215">
        <f>O130*H130</f>
        <v>0</v>
      </c>
      <c r="Q130" s="215">
        <v>0</v>
      </c>
      <c r="R130" s="215">
        <f>Q130*H130</f>
        <v>0</v>
      </c>
      <c r="S130" s="215">
        <v>0</v>
      </c>
      <c r="T130" s="216">
        <f>S130*H130</f>
        <v>0</v>
      </c>
      <c r="U130" s="39"/>
      <c r="V130" s="39"/>
      <c r="W130" s="39"/>
      <c r="X130" s="39"/>
      <c r="Y130" s="39"/>
      <c r="Z130" s="39"/>
      <c r="AA130" s="39"/>
      <c r="AB130" s="39"/>
      <c r="AC130" s="39"/>
      <c r="AD130" s="39"/>
      <c r="AE130" s="39"/>
      <c r="AR130" s="217" t="s">
        <v>145</v>
      </c>
      <c r="AT130" s="217" t="s">
        <v>141</v>
      </c>
      <c r="AU130" s="217" t="s">
        <v>83</v>
      </c>
      <c r="AY130" s="18" t="s">
        <v>140</v>
      </c>
      <c r="BE130" s="218">
        <f>IF(N130="základní",J130,0)</f>
        <v>0</v>
      </c>
      <c r="BF130" s="218">
        <f>IF(N130="snížená",J130,0)</f>
        <v>0</v>
      </c>
      <c r="BG130" s="218">
        <f>IF(N130="zákl. přenesená",J130,0)</f>
        <v>0</v>
      </c>
      <c r="BH130" s="218">
        <f>IF(N130="sníž. přenesená",J130,0)</f>
        <v>0</v>
      </c>
      <c r="BI130" s="218">
        <f>IF(N130="nulová",J130,0)</f>
        <v>0</v>
      </c>
      <c r="BJ130" s="18" t="s">
        <v>83</v>
      </c>
      <c r="BK130" s="218">
        <f>ROUND(I130*H130,2)</f>
        <v>0</v>
      </c>
      <c r="BL130" s="18" t="s">
        <v>145</v>
      </c>
      <c r="BM130" s="217" t="s">
        <v>520</v>
      </c>
    </row>
    <row r="131" s="2" customFormat="1">
      <c r="A131" s="39"/>
      <c r="B131" s="40"/>
      <c r="C131" s="41"/>
      <c r="D131" s="219" t="s">
        <v>147</v>
      </c>
      <c r="E131" s="41"/>
      <c r="F131" s="220" t="s">
        <v>519</v>
      </c>
      <c r="G131" s="41"/>
      <c r="H131" s="41"/>
      <c r="I131" s="221"/>
      <c r="J131" s="41"/>
      <c r="K131" s="41"/>
      <c r="L131" s="45"/>
      <c r="M131" s="222"/>
      <c r="N131" s="223"/>
      <c r="O131" s="85"/>
      <c r="P131" s="85"/>
      <c r="Q131" s="85"/>
      <c r="R131" s="85"/>
      <c r="S131" s="85"/>
      <c r="T131" s="86"/>
      <c r="U131" s="39"/>
      <c r="V131" s="39"/>
      <c r="W131" s="39"/>
      <c r="X131" s="39"/>
      <c r="Y131" s="39"/>
      <c r="Z131" s="39"/>
      <c r="AA131" s="39"/>
      <c r="AB131" s="39"/>
      <c r="AC131" s="39"/>
      <c r="AD131" s="39"/>
      <c r="AE131" s="39"/>
      <c r="AT131" s="18" t="s">
        <v>147</v>
      </c>
      <c r="AU131" s="18" t="s">
        <v>83</v>
      </c>
    </row>
    <row r="132" s="2" customFormat="1">
      <c r="A132" s="39"/>
      <c r="B132" s="40"/>
      <c r="C132" s="41"/>
      <c r="D132" s="219" t="s">
        <v>149</v>
      </c>
      <c r="E132" s="41"/>
      <c r="F132" s="224" t="s">
        <v>471</v>
      </c>
      <c r="G132" s="41"/>
      <c r="H132" s="41"/>
      <c r="I132" s="221"/>
      <c r="J132" s="41"/>
      <c r="K132" s="41"/>
      <c r="L132" s="45"/>
      <c r="M132" s="222"/>
      <c r="N132" s="223"/>
      <c r="O132" s="85"/>
      <c r="P132" s="85"/>
      <c r="Q132" s="85"/>
      <c r="R132" s="85"/>
      <c r="S132" s="85"/>
      <c r="T132" s="86"/>
      <c r="U132" s="39"/>
      <c r="V132" s="39"/>
      <c r="W132" s="39"/>
      <c r="X132" s="39"/>
      <c r="Y132" s="39"/>
      <c r="Z132" s="39"/>
      <c r="AA132" s="39"/>
      <c r="AB132" s="39"/>
      <c r="AC132" s="39"/>
      <c r="AD132" s="39"/>
      <c r="AE132" s="39"/>
      <c r="AT132" s="18" t="s">
        <v>149</v>
      </c>
      <c r="AU132" s="18" t="s">
        <v>83</v>
      </c>
    </row>
    <row r="133" s="2" customFormat="1" ht="16.5" customHeight="1">
      <c r="A133" s="39"/>
      <c r="B133" s="40"/>
      <c r="C133" s="206" t="s">
        <v>215</v>
      </c>
      <c r="D133" s="206" t="s">
        <v>141</v>
      </c>
      <c r="E133" s="207" t="s">
        <v>521</v>
      </c>
      <c r="F133" s="208" t="s">
        <v>522</v>
      </c>
      <c r="G133" s="209" t="s">
        <v>483</v>
      </c>
      <c r="H133" s="210">
        <v>1</v>
      </c>
      <c r="I133" s="211"/>
      <c r="J133" s="212">
        <f>ROUND(I133*H133,2)</f>
        <v>0</v>
      </c>
      <c r="K133" s="208" t="s">
        <v>19</v>
      </c>
      <c r="L133" s="45"/>
      <c r="M133" s="213" t="s">
        <v>19</v>
      </c>
      <c r="N133" s="214" t="s">
        <v>47</v>
      </c>
      <c r="O133" s="85"/>
      <c r="P133" s="215">
        <f>O133*H133</f>
        <v>0</v>
      </c>
      <c r="Q133" s="215">
        <v>0</v>
      </c>
      <c r="R133" s="215">
        <f>Q133*H133</f>
        <v>0</v>
      </c>
      <c r="S133" s="215">
        <v>0</v>
      </c>
      <c r="T133" s="216">
        <f>S133*H133</f>
        <v>0</v>
      </c>
      <c r="U133" s="39"/>
      <c r="V133" s="39"/>
      <c r="W133" s="39"/>
      <c r="X133" s="39"/>
      <c r="Y133" s="39"/>
      <c r="Z133" s="39"/>
      <c r="AA133" s="39"/>
      <c r="AB133" s="39"/>
      <c r="AC133" s="39"/>
      <c r="AD133" s="39"/>
      <c r="AE133" s="39"/>
      <c r="AR133" s="217" t="s">
        <v>145</v>
      </c>
      <c r="AT133" s="217" t="s">
        <v>141</v>
      </c>
      <c r="AU133" s="217" t="s">
        <v>83</v>
      </c>
      <c r="AY133" s="18" t="s">
        <v>140</v>
      </c>
      <c r="BE133" s="218">
        <f>IF(N133="základní",J133,0)</f>
        <v>0</v>
      </c>
      <c r="BF133" s="218">
        <f>IF(N133="snížená",J133,0)</f>
        <v>0</v>
      </c>
      <c r="BG133" s="218">
        <f>IF(N133="zákl. přenesená",J133,0)</f>
        <v>0</v>
      </c>
      <c r="BH133" s="218">
        <f>IF(N133="sníž. přenesená",J133,0)</f>
        <v>0</v>
      </c>
      <c r="BI133" s="218">
        <f>IF(N133="nulová",J133,0)</f>
        <v>0</v>
      </c>
      <c r="BJ133" s="18" t="s">
        <v>83</v>
      </c>
      <c r="BK133" s="218">
        <f>ROUND(I133*H133,2)</f>
        <v>0</v>
      </c>
      <c r="BL133" s="18" t="s">
        <v>145</v>
      </c>
      <c r="BM133" s="217" t="s">
        <v>523</v>
      </c>
    </row>
    <row r="134" s="2" customFormat="1">
      <c r="A134" s="39"/>
      <c r="B134" s="40"/>
      <c r="C134" s="41"/>
      <c r="D134" s="219" t="s">
        <v>147</v>
      </c>
      <c r="E134" s="41"/>
      <c r="F134" s="220" t="s">
        <v>522</v>
      </c>
      <c r="G134" s="41"/>
      <c r="H134" s="41"/>
      <c r="I134" s="221"/>
      <c r="J134" s="41"/>
      <c r="K134" s="41"/>
      <c r="L134" s="45"/>
      <c r="M134" s="222"/>
      <c r="N134" s="223"/>
      <c r="O134" s="85"/>
      <c r="P134" s="85"/>
      <c r="Q134" s="85"/>
      <c r="R134" s="85"/>
      <c r="S134" s="85"/>
      <c r="T134" s="86"/>
      <c r="U134" s="39"/>
      <c r="V134" s="39"/>
      <c r="W134" s="39"/>
      <c r="X134" s="39"/>
      <c r="Y134" s="39"/>
      <c r="Z134" s="39"/>
      <c r="AA134" s="39"/>
      <c r="AB134" s="39"/>
      <c r="AC134" s="39"/>
      <c r="AD134" s="39"/>
      <c r="AE134" s="39"/>
      <c r="AT134" s="18" t="s">
        <v>147</v>
      </c>
      <c r="AU134" s="18" t="s">
        <v>83</v>
      </c>
    </row>
    <row r="135" s="2" customFormat="1">
      <c r="A135" s="39"/>
      <c r="B135" s="40"/>
      <c r="C135" s="41"/>
      <c r="D135" s="219" t="s">
        <v>149</v>
      </c>
      <c r="E135" s="41"/>
      <c r="F135" s="224" t="s">
        <v>471</v>
      </c>
      <c r="G135" s="41"/>
      <c r="H135" s="41"/>
      <c r="I135" s="221"/>
      <c r="J135" s="41"/>
      <c r="K135" s="41"/>
      <c r="L135" s="45"/>
      <c r="M135" s="222"/>
      <c r="N135" s="223"/>
      <c r="O135" s="85"/>
      <c r="P135" s="85"/>
      <c r="Q135" s="85"/>
      <c r="R135" s="85"/>
      <c r="S135" s="85"/>
      <c r="T135" s="86"/>
      <c r="U135" s="39"/>
      <c r="V135" s="39"/>
      <c r="W135" s="39"/>
      <c r="X135" s="39"/>
      <c r="Y135" s="39"/>
      <c r="Z135" s="39"/>
      <c r="AA135" s="39"/>
      <c r="AB135" s="39"/>
      <c r="AC135" s="39"/>
      <c r="AD135" s="39"/>
      <c r="AE135" s="39"/>
      <c r="AT135" s="18" t="s">
        <v>149</v>
      </c>
      <c r="AU135" s="18" t="s">
        <v>83</v>
      </c>
    </row>
    <row r="136" s="2" customFormat="1" ht="16.5" customHeight="1">
      <c r="A136" s="39"/>
      <c r="B136" s="40"/>
      <c r="C136" s="206" t="s">
        <v>219</v>
      </c>
      <c r="D136" s="206" t="s">
        <v>141</v>
      </c>
      <c r="E136" s="207" t="s">
        <v>524</v>
      </c>
      <c r="F136" s="208" t="s">
        <v>525</v>
      </c>
      <c r="G136" s="209" t="s">
        <v>483</v>
      </c>
      <c r="H136" s="210">
        <v>1</v>
      </c>
      <c r="I136" s="211"/>
      <c r="J136" s="212">
        <f>ROUND(I136*H136,2)</f>
        <v>0</v>
      </c>
      <c r="K136" s="208" t="s">
        <v>19</v>
      </c>
      <c r="L136" s="45"/>
      <c r="M136" s="213" t="s">
        <v>19</v>
      </c>
      <c r="N136" s="214" t="s">
        <v>47</v>
      </c>
      <c r="O136" s="85"/>
      <c r="P136" s="215">
        <f>O136*H136</f>
        <v>0</v>
      </c>
      <c r="Q136" s="215">
        <v>0</v>
      </c>
      <c r="R136" s="215">
        <f>Q136*H136</f>
        <v>0</v>
      </c>
      <c r="S136" s="215">
        <v>0</v>
      </c>
      <c r="T136" s="216">
        <f>S136*H136</f>
        <v>0</v>
      </c>
      <c r="U136" s="39"/>
      <c r="V136" s="39"/>
      <c r="W136" s="39"/>
      <c r="X136" s="39"/>
      <c r="Y136" s="39"/>
      <c r="Z136" s="39"/>
      <c r="AA136" s="39"/>
      <c r="AB136" s="39"/>
      <c r="AC136" s="39"/>
      <c r="AD136" s="39"/>
      <c r="AE136" s="39"/>
      <c r="AR136" s="217" t="s">
        <v>145</v>
      </c>
      <c r="AT136" s="217" t="s">
        <v>141</v>
      </c>
      <c r="AU136" s="217" t="s">
        <v>83</v>
      </c>
      <c r="AY136" s="18" t="s">
        <v>140</v>
      </c>
      <c r="BE136" s="218">
        <f>IF(N136="základní",J136,0)</f>
        <v>0</v>
      </c>
      <c r="BF136" s="218">
        <f>IF(N136="snížená",J136,0)</f>
        <v>0</v>
      </c>
      <c r="BG136" s="218">
        <f>IF(N136="zákl. přenesená",J136,0)</f>
        <v>0</v>
      </c>
      <c r="BH136" s="218">
        <f>IF(N136="sníž. přenesená",J136,0)</f>
        <v>0</v>
      </c>
      <c r="BI136" s="218">
        <f>IF(N136="nulová",J136,0)</f>
        <v>0</v>
      </c>
      <c r="BJ136" s="18" t="s">
        <v>83</v>
      </c>
      <c r="BK136" s="218">
        <f>ROUND(I136*H136,2)</f>
        <v>0</v>
      </c>
      <c r="BL136" s="18" t="s">
        <v>145</v>
      </c>
      <c r="BM136" s="217" t="s">
        <v>526</v>
      </c>
    </row>
    <row r="137" s="2" customFormat="1">
      <c r="A137" s="39"/>
      <c r="B137" s="40"/>
      <c r="C137" s="41"/>
      <c r="D137" s="219" t="s">
        <v>147</v>
      </c>
      <c r="E137" s="41"/>
      <c r="F137" s="220" t="s">
        <v>525</v>
      </c>
      <c r="G137" s="41"/>
      <c r="H137" s="41"/>
      <c r="I137" s="221"/>
      <c r="J137" s="41"/>
      <c r="K137" s="41"/>
      <c r="L137" s="45"/>
      <c r="M137" s="222"/>
      <c r="N137" s="223"/>
      <c r="O137" s="85"/>
      <c r="P137" s="85"/>
      <c r="Q137" s="85"/>
      <c r="R137" s="85"/>
      <c r="S137" s="85"/>
      <c r="T137" s="86"/>
      <c r="U137" s="39"/>
      <c r="V137" s="39"/>
      <c r="W137" s="39"/>
      <c r="X137" s="39"/>
      <c r="Y137" s="39"/>
      <c r="Z137" s="39"/>
      <c r="AA137" s="39"/>
      <c r="AB137" s="39"/>
      <c r="AC137" s="39"/>
      <c r="AD137" s="39"/>
      <c r="AE137" s="39"/>
      <c r="AT137" s="18" t="s">
        <v>147</v>
      </c>
      <c r="AU137" s="18" t="s">
        <v>83</v>
      </c>
    </row>
    <row r="138" s="2" customFormat="1">
      <c r="A138" s="39"/>
      <c r="B138" s="40"/>
      <c r="C138" s="41"/>
      <c r="D138" s="219" t="s">
        <v>149</v>
      </c>
      <c r="E138" s="41"/>
      <c r="F138" s="224" t="s">
        <v>471</v>
      </c>
      <c r="G138" s="41"/>
      <c r="H138" s="41"/>
      <c r="I138" s="221"/>
      <c r="J138" s="41"/>
      <c r="K138" s="41"/>
      <c r="L138" s="45"/>
      <c r="M138" s="222"/>
      <c r="N138" s="223"/>
      <c r="O138" s="85"/>
      <c r="P138" s="85"/>
      <c r="Q138" s="85"/>
      <c r="R138" s="85"/>
      <c r="S138" s="85"/>
      <c r="T138" s="86"/>
      <c r="U138" s="39"/>
      <c r="V138" s="39"/>
      <c r="W138" s="39"/>
      <c r="X138" s="39"/>
      <c r="Y138" s="39"/>
      <c r="Z138" s="39"/>
      <c r="AA138" s="39"/>
      <c r="AB138" s="39"/>
      <c r="AC138" s="39"/>
      <c r="AD138" s="39"/>
      <c r="AE138" s="39"/>
      <c r="AT138" s="18" t="s">
        <v>149</v>
      </c>
      <c r="AU138" s="18" t="s">
        <v>83</v>
      </c>
    </row>
    <row r="139" s="2" customFormat="1" ht="16.5" customHeight="1">
      <c r="A139" s="39"/>
      <c r="B139" s="40"/>
      <c r="C139" s="206" t="s">
        <v>225</v>
      </c>
      <c r="D139" s="206" t="s">
        <v>141</v>
      </c>
      <c r="E139" s="207" t="s">
        <v>527</v>
      </c>
      <c r="F139" s="208" t="s">
        <v>528</v>
      </c>
      <c r="G139" s="209" t="s">
        <v>483</v>
      </c>
      <c r="H139" s="210">
        <v>1</v>
      </c>
      <c r="I139" s="211"/>
      <c r="J139" s="212">
        <f>ROUND(I139*H139,2)</f>
        <v>0</v>
      </c>
      <c r="K139" s="208" t="s">
        <v>19</v>
      </c>
      <c r="L139" s="45"/>
      <c r="M139" s="213" t="s">
        <v>19</v>
      </c>
      <c r="N139" s="214" t="s">
        <v>47</v>
      </c>
      <c r="O139" s="85"/>
      <c r="P139" s="215">
        <f>O139*H139</f>
        <v>0</v>
      </c>
      <c r="Q139" s="215">
        <v>0</v>
      </c>
      <c r="R139" s="215">
        <f>Q139*H139</f>
        <v>0</v>
      </c>
      <c r="S139" s="215">
        <v>0</v>
      </c>
      <c r="T139" s="216">
        <f>S139*H139</f>
        <v>0</v>
      </c>
      <c r="U139" s="39"/>
      <c r="V139" s="39"/>
      <c r="W139" s="39"/>
      <c r="X139" s="39"/>
      <c r="Y139" s="39"/>
      <c r="Z139" s="39"/>
      <c r="AA139" s="39"/>
      <c r="AB139" s="39"/>
      <c r="AC139" s="39"/>
      <c r="AD139" s="39"/>
      <c r="AE139" s="39"/>
      <c r="AR139" s="217" t="s">
        <v>145</v>
      </c>
      <c r="AT139" s="217" t="s">
        <v>141</v>
      </c>
      <c r="AU139" s="217" t="s">
        <v>83</v>
      </c>
      <c r="AY139" s="18" t="s">
        <v>140</v>
      </c>
      <c r="BE139" s="218">
        <f>IF(N139="základní",J139,0)</f>
        <v>0</v>
      </c>
      <c r="BF139" s="218">
        <f>IF(N139="snížená",J139,0)</f>
        <v>0</v>
      </c>
      <c r="BG139" s="218">
        <f>IF(N139="zákl. přenesená",J139,0)</f>
        <v>0</v>
      </c>
      <c r="BH139" s="218">
        <f>IF(N139="sníž. přenesená",J139,0)</f>
        <v>0</v>
      </c>
      <c r="BI139" s="218">
        <f>IF(N139="nulová",J139,0)</f>
        <v>0</v>
      </c>
      <c r="BJ139" s="18" t="s">
        <v>83</v>
      </c>
      <c r="BK139" s="218">
        <f>ROUND(I139*H139,2)</f>
        <v>0</v>
      </c>
      <c r="BL139" s="18" t="s">
        <v>145</v>
      </c>
      <c r="BM139" s="217" t="s">
        <v>529</v>
      </c>
    </row>
    <row r="140" s="2" customFormat="1">
      <c r="A140" s="39"/>
      <c r="B140" s="40"/>
      <c r="C140" s="41"/>
      <c r="D140" s="219" t="s">
        <v>147</v>
      </c>
      <c r="E140" s="41"/>
      <c r="F140" s="220" t="s">
        <v>528</v>
      </c>
      <c r="G140" s="41"/>
      <c r="H140" s="41"/>
      <c r="I140" s="221"/>
      <c r="J140" s="41"/>
      <c r="K140" s="41"/>
      <c r="L140" s="45"/>
      <c r="M140" s="222"/>
      <c r="N140" s="223"/>
      <c r="O140" s="85"/>
      <c r="P140" s="85"/>
      <c r="Q140" s="85"/>
      <c r="R140" s="85"/>
      <c r="S140" s="85"/>
      <c r="T140" s="86"/>
      <c r="U140" s="39"/>
      <c r="V140" s="39"/>
      <c r="W140" s="39"/>
      <c r="X140" s="39"/>
      <c r="Y140" s="39"/>
      <c r="Z140" s="39"/>
      <c r="AA140" s="39"/>
      <c r="AB140" s="39"/>
      <c r="AC140" s="39"/>
      <c r="AD140" s="39"/>
      <c r="AE140" s="39"/>
      <c r="AT140" s="18" t="s">
        <v>147</v>
      </c>
      <c r="AU140" s="18" t="s">
        <v>83</v>
      </c>
    </row>
    <row r="141" s="2" customFormat="1">
      <c r="A141" s="39"/>
      <c r="B141" s="40"/>
      <c r="C141" s="41"/>
      <c r="D141" s="219" t="s">
        <v>149</v>
      </c>
      <c r="E141" s="41"/>
      <c r="F141" s="224" t="s">
        <v>471</v>
      </c>
      <c r="G141" s="41"/>
      <c r="H141" s="41"/>
      <c r="I141" s="221"/>
      <c r="J141" s="41"/>
      <c r="K141" s="41"/>
      <c r="L141" s="45"/>
      <c r="M141" s="225"/>
      <c r="N141" s="226"/>
      <c r="O141" s="227"/>
      <c r="P141" s="227"/>
      <c r="Q141" s="227"/>
      <c r="R141" s="227"/>
      <c r="S141" s="227"/>
      <c r="T141" s="228"/>
      <c r="U141" s="39"/>
      <c r="V141" s="39"/>
      <c r="W141" s="39"/>
      <c r="X141" s="39"/>
      <c r="Y141" s="39"/>
      <c r="Z141" s="39"/>
      <c r="AA141" s="39"/>
      <c r="AB141" s="39"/>
      <c r="AC141" s="39"/>
      <c r="AD141" s="39"/>
      <c r="AE141" s="39"/>
      <c r="AT141" s="18" t="s">
        <v>149</v>
      </c>
      <c r="AU141" s="18" t="s">
        <v>83</v>
      </c>
    </row>
    <row r="142" s="2" customFormat="1" ht="6.96" customHeight="1">
      <c r="A142" s="39"/>
      <c r="B142" s="60"/>
      <c r="C142" s="61"/>
      <c r="D142" s="61"/>
      <c r="E142" s="61"/>
      <c r="F142" s="61"/>
      <c r="G142" s="61"/>
      <c r="H142" s="61"/>
      <c r="I142" s="61"/>
      <c r="J142" s="61"/>
      <c r="K142" s="61"/>
      <c r="L142" s="45"/>
      <c r="M142" s="39"/>
      <c r="O142" s="39"/>
      <c r="P142" s="39"/>
      <c r="Q142" s="39"/>
      <c r="R142" s="39"/>
      <c r="S142" s="39"/>
      <c r="T142" s="39"/>
      <c r="U142" s="39"/>
      <c r="V142" s="39"/>
      <c r="W142" s="39"/>
      <c r="X142" s="39"/>
      <c r="Y142" s="39"/>
      <c r="Z142" s="39"/>
      <c r="AA142" s="39"/>
      <c r="AB142" s="39"/>
      <c r="AC142" s="39"/>
      <c r="AD142" s="39"/>
      <c r="AE142" s="39"/>
    </row>
  </sheetData>
  <sheetProtection sheet="1" autoFilter="0" formatColumns="0" formatRows="0" objects="1" scenarios="1" spinCount="100000" saltValue="igYtqI//bfcuoNUswsFq4yXZ0E7H0l3SKvXDDGXnhOrNe0znZrS5EQJInYYzfsqFiPhmvQbZJJU+556cYZfZ3g==" hashValue="D2+z6oRueto4LcpumZqW4PMzdIS7rfLXhHDMq2szyPWGGRbjkGIINjQ3HS2BNjMSsFDFEl/upWcMwdMICOrdaw==" algorithmName="SHA-512" password="CC35"/>
  <autoFilter ref="C79:K141"/>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c r="AZ2" s="236" t="s">
        <v>530</v>
      </c>
      <c r="BA2" s="236" t="s">
        <v>531</v>
      </c>
      <c r="BB2" s="236" t="s">
        <v>201</v>
      </c>
      <c r="BC2" s="236" t="s">
        <v>532</v>
      </c>
      <c r="BD2" s="236" t="s">
        <v>85</v>
      </c>
    </row>
    <row r="3" s="1" customFormat="1" ht="6.96" customHeight="1">
      <c r="B3" s="139"/>
      <c r="C3" s="140"/>
      <c r="D3" s="140"/>
      <c r="E3" s="140"/>
      <c r="F3" s="140"/>
      <c r="G3" s="140"/>
      <c r="H3" s="140"/>
      <c r="I3" s="140"/>
      <c r="J3" s="140"/>
      <c r="K3" s="140"/>
      <c r="L3" s="21"/>
      <c r="AT3" s="18" t="s">
        <v>85</v>
      </c>
      <c r="AZ3" s="236" t="s">
        <v>533</v>
      </c>
      <c r="BA3" s="236" t="s">
        <v>533</v>
      </c>
      <c r="BB3" s="236" t="s">
        <v>19</v>
      </c>
      <c r="BC3" s="236" t="s">
        <v>534</v>
      </c>
      <c r="BD3" s="236" t="s">
        <v>85</v>
      </c>
    </row>
    <row r="4" s="1" customFormat="1" ht="24.96" customHeight="1">
      <c r="B4" s="21"/>
      <c r="D4" s="141" t="s">
        <v>113</v>
      </c>
      <c r="L4" s="21"/>
      <c r="M4" s="142" t="s">
        <v>10</v>
      </c>
      <c r="AT4" s="18" t="s">
        <v>4</v>
      </c>
      <c r="AZ4" s="236" t="s">
        <v>535</v>
      </c>
      <c r="BA4" s="236" t="s">
        <v>536</v>
      </c>
      <c r="BB4" s="236" t="s">
        <v>537</v>
      </c>
      <c r="BC4" s="236" t="s">
        <v>538</v>
      </c>
      <c r="BD4" s="236" t="s">
        <v>85</v>
      </c>
    </row>
    <row r="5" s="1" customFormat="1" ht="6.96" customHeight="1">
      <c r="B5" s="21"/>
      <c r="L5" s="21"/>
      <c r="AZ5" s="236" t="s">
        <v>539</v>
      </c>
      <c r="BA5" s="236" t="s">
        <v>540</v>
      </c>
      <c r="BB5" s="236" t="s">
        <v>201</v>
      </c>
      <c r="BC5" s="236" t="s">
        <v>225</v>
      </c>
      <c r="BD5" s="236" t="s">
        <v>85</v>
      </c>
    </row>
    <row r="6" s="1" customFormat="1" ht="12" customHeight="1">
      <c r="B6" s="21"/>
      <c r="D6" s="143" t="s">
        <v>16</v>
      </c>
      <c r="L6" s="21"/>
      <c r="AZ6" s="236" t="s">
        <v>541</v>
      </c>
      <c r="BA6" s="236" t="s">
        <v>542</v>
      </c>
      <c r="BB6" s="236" t="s">
        <v>543</v>
      </c>
      <c r="BC6" s="236" t="s">
        <v>544</v>
      </c>
      <c r="BD6" s="236" t="s">
        <v>85</v>
      </c>
    </row>
    <row r="7" s="1" customFormat="1" ht="16.5" customHeight="1">
      <c r="B7" s="21"/>
      <c r="E7" s="144" t="str">
        <f>'Rekapitulace stavby'!K6</f>
        <v>MVE Trnávka - rekonstrukce technologie</v>
      </c>
      <c r="F7" s="143"/>
      <c r="G7" s="143"/>
      <c r="H7" s="143"/>
      <c r="L7" s="21"/>
      <c r="AZ7" s="236" t="s">
        <v>545</v>
      </c>
      <c r="BA7" s="236" t="s">
        <v>546</v>
      </c>
      <c r="BB7" s="236" t="s">
        <v>547</v>
      </c>
      <c r="BC7" s="236" t="s">
        <v>548</v>
      </c>
      <c r="BD7" s="236" t="s">
        <v>85</v>
      </c>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549</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15. 6. 2021</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30</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31</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33</v>
      </c>
      <c r="E20" s="39"/>
      <c r="F20" s="39"/>
      <c r="G20" s="39"/>
      <c r="H20" s="39"/>
      <c r="I20" s="143" t="s">
        <v>26</v>
      </c>
      <c r="J20" s="134" t="s">
        <v>34</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35</v>
      </c>
      <c r="F21" s="39"/>
      <c r="G21" s="39"/>
      <c r="H21" s="39"/>
      <c r="I21" s="143" t="s">
        <v>29</v>
      </c>
      <c r="J21" s="134" t="s">
        <v>36</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38</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29</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40</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42</v>
      </c>
      <c r="E30" s="39"/>
      <c r="F30" s="39"/>
      <c r="G30" s="39"/>
      <c r="H30" s="39"/>
      <c r="I30" s="39"/>
      <c r="J30" s="154">
        <f>ROUND(J89,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44</v>
      </c>
      <c r="G32" s="39"/>
      <c r="H32" s="39"/>
      <c r="I32" s="155" t="s">
        <v>43</v>
      </c>
      <c r="J32" s="155" t="s">
        <v>45</v>
      </c>
      <c r="K32" s="39"/>
      <c r="L32" s="145"/>
      <c r="S32" s="39"/>
      <c r="T32" s="39"/>
      <c r="U32" s="39"/>
      <c r="V32" s="39"/>
      <c r="W32" s="39"/>
      <c r="X32" s="39"/>
      <c r="Y32" s="39"/>
      <c r="Z32" s="39"/>
      <c r="AA32" s="39"/>
      <c r="AB32" s="39"/>
      <c r="AC32" s="39"/>
      <c r="AD32" s="39"/>
      <c r="AE32" s="39"/>
    </row>
    <row r="33" s="2" customFormat="1" ht="14.4" customHeight="1">
      <c r="A33" s="39"/>
      <c r="B33" s="45"/>
      <c r="C33" s="39"/>
      <c r="D33" s="156" t="s">
        <v>46</v>
      </c>
      <c r="E33" s="143" t="s">
        <v>47</v>
      </c>
      <c r="F33" s="157">
        <f>ROUND((SUM(BE89:BE212)),  2)</f>
        <v>0</v>
      </c>
      <c r="G33" s="39"/>
      <c r="H33" s="39"/>
      <c r="I33" s="158">
        <v>0.20999999999999999</v>
      </c>
      <c r="J33" s="157">
        <f>ROUND(((SUM(BE89:BE212))*I33),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48</v>
      </c>
      <c r="F34" s="157">
        <f>ROUND((SUM(BF89:BF212)),  2)</f>
        <v>0</v>
      </c>
      <c r="G34" s="39"/>
      <c r="H34" s="39"/>
      <c r="I34" s="158">
        <v>0.14999999999999999</v>
      </c>
      <c r="J34" s="157">
        <f>ROUND(((SUM(BF89:BF212))*I34),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49</v>
      </c>
      <c r="F35" s="157">
        <f>ROUND((SUM(BG89:BG212)),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50</v>
      </c>
      <c r="F36" s="157">
        <f>ROUND((SUM(BH89:BH212)),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51</v>
      </c>
      <c r="F37" s="157">
        <f>ROUND((SUM(BI89:BI212)),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52</v>
      </c>
      <c r="E39" s="161"/>
      <c r="F39" s="161"/>
      <c r="G39" s="162" t="s">
        <v>53</v>
      </c>
      <c r="H39" s="163" t="s">
        <v>54</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MVE Trnávka - rekonstrukce technologie</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SO 01 - Úpravy MVE</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Želiv [796271]</v>
      </c>
      <c r="G52" s="41"/>
      <c r="H52" s="41"/>
      <c r="I52" s="33" t="s">
        <v>23</v>
      </c>
      <c r="J52" s="73" t="str">
        <f>IF(J12="","",J12)</f>
        <v>15. 6. 2021</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Povodí Vltavy, státní podnik</v>
      </c>
      <c r="G54" s="41"/>
      <c r="H54" s="41"/>
      <c r="I54" s="33" t="s">
        <v>33</v>
      </c>
      <c r="J54" s="37" t="str">
        <f>E21</f>
        <v>AQUATIS a. s.</v>
      </c>
      <c r="K54" s="41"/>
      <c r="L54" s="145"/>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38</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74</v>
      </c>
      <c r="D59" s="41"/>
      <c r="E59" s="41"/>
      <c r="F59" s="41"/>
      <c r="G59" s="41"/>
      <c r="H59" s="41"/>
      <c r="I59" s="41"/>
      <c r="J59" s="103">
        <f>J89</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550</v>
      </c>
      <c r="E60" s="178"/>
      <c r="F60" s="178"/>
      <c r="G60" s="178"/>
      <c r="H60" s="178"/>
      <c r="I60" s="178"/>
      <c r="J60" s="179">
        <f>J90</f>
        <v>0</v>
      </c>
      <c r="K60" s="176"/>
      <c r="L60" s="180"/>
      <c r="S60" s="9"/>
      <c r="T60" s="9"/>
      <c r="U60" s="9"/>
      <c r="V60" s="9"/>
      <c r="W60" s="9"/>
      <c r="X60" s="9"/>
      <c r="Y60" s="9"/>
      <c r="Z60" s="9"/>
      <c r="AA60" s="9"/>
      <c r="AB60" s="9"/>
      <c r="AC60" s="9"/>
      <c r="AD60" s="9"/>
      <c r="AE60" s="9"/>
    </row>
    <row r="61" s="12" customFormat="1" ht="19.92" customHeight="1">
      <c r="A61" s="12"/>
      <c r="B61" s="229"/>
      <c r="C61" s="126"/>
      <c r="D61" s="230" t="s">
        <v>551</v>
      </c>
      <c r="E61" s="231"/>
      <c r="F61" s="231"/>
      <c r="G61" s="231"/>
      <c r="H61" s="231"/>
      <c r="I61" s="231"/>
      <c r="J61" s="232">
        <f>J91</f>
        <v>0</v>
      </c>
      <c r="K61" s="126"/>
      <c r="L61" s="233"/>
      <c r="S61" s="12"/>
      <c r="T61" s="12"/>
      <c r="U61" s="12"/>
      <c r="V61" s="12"/>
      <c r="W61" s="12"/>
      <c r="X61" s="12"/>
      <c r="Y61" s="12"/>
      <c r="Z61" s="12"/>
      <c r="AA61" s="12"/>
      <c r="AB61" s="12"/>
      <c r="AC61" s="12"/>
      <c r="AD61" s="12"/>
      <c r="AE61" s="12"/>
    </row>
    <row r="62" s="12" customFormat="1" ht="19.92" customHeight="1">
      <c r="A62" s="12"/>
      <c r="B62" s="229"/>
      <c r="C62" s="126"/>
      <c r="D62" s="230" t="s">
        <v>552</v>
      </c>
      <c r="E62" s="231"/>
      <c r="F62" s="231"/>
      <c r="G62" s="231"/>
      <c r="H62" s="231"/>
      <c r="I62" s="231"/>
      <c r="J62" s="232">
        <f>J110</f>
        <v>0</v>
      </c>
      <c r="K62" s="126"/>
      <c r="L62" s="233"/>
      <c r="S62" s="12"/>
      <c r="T62" s="12"/>
      <c r="U62" s="12"/>
      <c r="V62" s="12"/>
      <c r="W62" s="12"/>
      <c r="X62" s="12"/>
      <c r="Y62" s="12"/>
      <c r="Z62" s="12"/>
      <c r="AA62" s="12"/>
      <c r="AB62" s="12"/>
      <c r="AC62" s="12"/>
      <c r="AD62" s="12"/>
      <c r="AE62" s="12"/>
    </row>
    <row r="63" s="12" customFormat="1" ht="19.92" customHeight="1">
      <c r="A63" s="12"/>
      <c r="B63" s="229"/>
      <c r="C63" s="126"/>
      <c r="D63" s="230" t="s">
        <v>553</v>
      </c>
      <c r="E63" s="231"/>
      <c r="F63" s="231"/>
      <c r="G63" s="231"/>
      <c r="H63" s="231"/>
      <c r="I63" s="231"/>
      <c r="J63" s="232">
        <f>J120</f>
        <v>0</v>
      </c>
      <c r="K63" s="126"/>
      <c r="L63" s="233"/>
      <c r="S63" s="12"/>
      <c r="T63" s="12"/>
      <c r="U63" s="12"/>
      <c r="V63" s="12"/>
      <c r="W63" s="12"/>
      <c r="X63" s="12"/>
      <c r="Y63" s="12"/>
      <c r="Z63" s="12"/>
      <c r="AA63" s="12"/>
      <c r="AB63" s="12"/>
      <c r="AC63" s="12"/>
      <c r="AD63" s="12"/>
      <c r="AE63" s="12"/>
    </row>
    <row r="64" s="12" customFormat="1" ht="19.92" customHeight="1">
      <c r="A64" s="12"/>
      <c r="B64" s="229"/>
      <c r="C64" s="126"/>
      <c r="D64" s="230" t="s">
        <v>554</v>
      </c>
      <c r="E64" s="231"/>
      <c r="F64" s="231"/>
      <c r="G64" s="231"/>
      <c r="H64" s="231"/>
      <c r="I64" s="231"/>
      <c r="J64" s="232">
        <f>J153</f>
        <v>0</v>
      </c>
      <c r="K64" s="126"/>
      <c r="L64" s="233"/>
      <c r="S64" s="12"/>
      <c r="T64" s="12"/>
      <c r="U64" s="12"/>
      <c r="V64" s="12"/>
      <c r="W64" s="12"/>
      <c r="X64" s="12"/>
      <c r="Y64" s="12"/>
      <c r="Z64" s="12"/>
      <c r="AA64" s="12"/>
      <c r="AB64" s="12"/>
      <c r="AC64" s="12"/>
      <c r="AD64" s="12"/>
      <c r="AE64" s="12"/>
    </row>
    <row r="65" s="12" customFormat="1" ht="19.92" customHeight="1">
      <c r="A65" s="12"/>
      <c r="B65" s="229"/>
      <c r="C65" s="126"/>
      <c r="D65" s="230" t="s">
        <v>555</v>
      </c>
      <c r="E65" s="231"/>
      <c r="F65" s="231"/>
      <c r="G65" s="231"/>
      <c r="H65" s="231"/>
      <c r="I65" s="231"/>
      <c r="J65" s="232">
        <f>J162</f>
        <v>0</v>
      </c>
      <c r="K65" s="126"/>
      <c r="L65" s="233"/>
      <c r="S65" s="12"/>
      <c r="T65" s="12"/>
      <c r="U65" s="12"/>
      <c r="V65" s="12"/>
      <c r="W65" s="12"/>
      <c r="X65" s="12"/>
      <c r="Y65" s="12"/>
      <c r="Z65" s="12"/>
      <c r="AA65" s="12"/>
      <c r="AB65" s="12"/>
      <c r="AC65" s="12"/>
      <c r="AD65" s="12"/>
      <c r="AE65" s="12"/>
    </row>
    <row r="66" s="9" customFormat="1" ht="24.96" customHeight="1">
      <c r="A66" s="9"/>
      <c r="B66" s="175"/>
      <c r="C66" s="176"/>
      <c r="D66" s="177" t="s">
        <v>556</v>
      </c>
      <c r="E66" s="178"/>
      <c r="F66" s="178"/>
      <c r="G66" s="178"/>
      <c r="H66" s="178"/>
      <c r="I66" s="178"/>
      <c r="J66" s="179">
        <f>J166</f>
        <v>0</v>
      </c>
      <c r="K66" s="176"/>
      <c r="L66" s="180"/>
      <c r="S66" s="9"/>
      <c r="T66" s="9"/>
      <c r="U66" s="9"/>
      <c r="V66" s="9"/>
      <c r="W66" s="9"/>
      <c r="X66" s="9"/>
      <c r="Y66" s="9"/>
      <c r="Z66" s="9"/>
      <c r="AA66" s="9"/>
      <c r="AB66" s="9"/>
      <c r="AC66" s="9"/>
      <c r="AD66" s="9"/>
      <c r="AE66" s="9"/>
    </row>
    <row r="67" s="12" customFormat="1" ht="19.92" customHeight="1">
      <c r="A67" s="12"/>
      <c r="B67" s="229"/>
      <c r="C67" s="126"/>
      <c r="D67" s="230" t="s">
        <v>557</v>
      </c>
      <c r="E67" s="231"/>
      <c r="F67" s="231"/>
      <c r="G67" s="231"/>
      <c r="H67" s="231"/>
      <c r="I67" s="231"/>
      <c r="J67" s="232">
        <f>J167</f>
        <v>0</v>
      </c>
      <c r="K67" s="126"/>
      <c r="L67" s="233"/>
      <c r="S67" s="12"/>
      <c r="T67" s="12"/>
      <c r="U67" s="12"/>
      <c r="V67" s="12"/>
      <c r="W67" s="12"/>
      <c r="X67" s="12"/>
      <c r="Y67" s="12"/>
      <c r="Z67" s="12"/>
      <c r="AA67" s="12"/>
      <c r="AB67" s="12"/>
      <c r="AC67" s="12"/>
      <c r="AD67" s="12"/>
      <c r="AE67" s="12"/>
    </row>
    <row r="68" s="12" customFormat="1" ht="19.92" customHeight="1">
      <c r="A68" s="12"/>
      <c r="B68" s="229"/>
      <c r="C68" s="126"/>
      <c r="D68" s="230" t="s">
        <v>558</v>
      </c>
      <c r="E68" s="231"/>
      <c r="F68" s="231"/>
      <c r="G68" s="231"/>
      <c r="H68" s="231"/>
      <c r="I68" s="231"/>
      <c r="J68" s="232">
        <f>J183</f>
        <v>0</v>
      </c>
      <c r="K68" s="126"/>
      <c r="L68" s="233"/>
      <c r="S68" s="12"/>
      <c r="T68" s="12"/>
      <c r="U68" s="12"/>
      <c r="V68" s="12"/>
      <c r="W68" s="12"/>
      <c r="X68" s="12"/>
      <c r="Y68" s="12"/>
      <c r="Z68" s="12"/>
      <c r="AA68" s="12"/>
      <c r="AB68" s="12"/>
      <c r="AC68" s="12"/>
      <c r="AD68" s="12"/>
      <c r="AE68" s="12"/>
    </row>
    <row r="69" s="12" customFormat="1" ht="19.92" customHeight="1">
      <c r="A69" s="12"/>
      <c r="B69" s="229"/>
      <c r="C69" s="126"/>
      <c r="D69" s="230" t="s">
        <v>559</v>
      </c>
      <c r="E69" s="231"/>
      <c r="F69" s="231"/>
      <c r="G69" s="231"/>
      <c r="H69" s="231"/>
      <c r="I69" s="231"/>
      <c r="J69" s="232">
        <f>J191</f>
        <v>0</v>
      </c>
      <c r="K69" s="126"/>
      <c r="L69" s="233"/>
      <c r="S69" s="12"/>
      <c r="T69" s="12"/>
      <c r="U69" s="12"/>
      <c r="V69" s="12"/>
      <c r="W69" s="12"/>
      <c r="X69" s="12"/>
      <c r="Y69" s="12"/>
      <c r="Z69" s="12"/>
      <c r="AA69" s="12"/>
      <c r="AB69" s="12"/>
      <c r="AC69" s="12"/>
      <c r="AD69" s="12"/>
      <c r="AE69" s="12"/>
    </row>
    <row r="70" s="2" customFormat="1" ht="21.84" customHeight="1">
      <c r="A70" s="39"/>
      <c r="B70" s="40"/>
      <c r="C70" s="41"/>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4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45"/>
      <c r="S75" s="39"/>
      <c r="T75" s="39"/>
      <c r="U75" s="39"/>
      <c r="V75" s="39"/>
      <c r="W75" s="39"/>
      <c r="X75" s="39"/>
      <c r="Y75" s="39"/>
      <c r="Z75" s="39"/>
      <c r="AA75" s="39"/>
      <c r="AB75" s="39"/>
      <c r="AC75" s="39"/>
      <c r="AD75" s="39"/>
      <c r="AE75" s="39"/>
    </row>
    <row r="76" s="2" customFormat="1" ht="24.96" customHeight="1">
      <c r="A76" s="39"/>
      <c r="B76" s="40"/>
      <c r="C76" s="24" t="s">
        <v>124</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170" t="str">
        <f>E7</f>
        <v>MVE Trnávka - rekonstrukce technologie</v>
      </c>
      <c r="F79" s="33"/>
      <c r="G79" s="33"/>
      <c r="H79" s="33"/>
      <c r="I79" s="41"/>
      <c r="J79" s="41"/>
      <c r="K79" s="41"/>
      <c r="L79" s="145"/>
      <c r="S79" s="39"/>
      <c r="T79" s="39"/>
      <c r="U79" s="39"/>
      <c r="V79" s="39"/>
      <c r="W79" s="39"/>
      <c r="X79" s="39"/>
      <c r="Y79" s="39"/>
      <c r="Z79" s="39"/>
      <c r="AA79" s="39"/>
      <c r="AB79" s="39"/>
      <c r="AC79" s="39"/>
      <c r="AD79" s="39"/>
      <c r="AE79" s="39"/>
    </row>
    <row r="80" s="2" customFormat="1" ht="12" customHeight="1">
      <c r="A80" s="39"/>
      <c r="B80" s="40"/>
      <c r="C80" s="33" t="s">
        <v>114</v>
      </c>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6.5" customHeight="1">
      <c r="A81" s="39"/>
      <c r="B81" s="40"/>
      <c r="C81" s="41"/>
      <c r="D81" s="41"/>
      <c r="E81" s="70" t="str">
        <f>E9</f>
        <v>SO 01 - Úpravy MVE</v>
      </c>
      <c r="F81" s="41"/>
      <c r="G81" s="41"/>
      <c r="H81" s="41"/>
      <c r="I81" s="41"/>
      <c r="J81" s="41"/>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Želiv [796271]</v>
      </c>
      <c r="G83" s="41"/>
      <c r="H83" s="41"/>
      <c r="I83" s="33" t="s">
        <v>23</v>
      </c>
      <c r="J83" s="73" t="str">
        <f>IF(J12="","",J12)</f>
        <v>15. 6. 2021</v>
      </c>
      <c r="K83" s="41"/>
      <c r="L83" s="14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Povodí Vltavy, státní podnik</v>
      </c>
      <c r="G85" s="41"/>
      <c r="H85" s="41"/>
      <c r="I85" s="33" t="s">
        <v>33</v>
      </c>
      <c r="J85" s="37" t="str">
        <f>E21</f>
        <v>AQUATIS a. s.</v>
      </c>
      <c r="K85" s="41"/>
      <c r="L85" s="145"/>
      <c r="S85" s="39"/>
      <c r="T85" s="39"/>
      <c r="U85" s="39"/>
      <c r="V85" s="39"/>
      <c r="W85" s="39"/>
      <c r="X85" s="39"/>
      <c r="Y85" s="39"/>
      <c r="Z85" s="39"/>
      <c r="AA85" s="39"/>
      <c r="AB85" s="39"/>
      <c r="AC85" s="39"/>
      <c r="AD85" s="39"/>
      <c r="AE85" s="39"/>
    </row>
    <row r="86" s="2" customFormat="1" ht="15.15" customHeight="1">
      <c r="A86" s="39"/>
      <c r="B86" s="40"/>
      <c r="C86" s="33" t="s">
        <v>31</v>
      </c>
      <c r="D86" s="41"/>
      <c r="E86" s="41"/>
      <c r="F86" s="28" t="str">
        <f>IF(E18="","",E18)</f>
        <v>Vyplň údaj</v>
      </c>
      <c r="G86" s="41"/>
      <c r="H86" s="41"/>
      <c r="I86" s="33" t="s">
        <v>38</v>
      </c>
      <c r="J86" s="37" t="str">
        <f>E24</f>
        <v xml:space="preserve"> </v>
      </c>
      <c r="K86" s="41"/>
      <c r="L86" s="14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45"/>
      <c r="S87" s="39"/>
      <c r="T87" s="39"/>
      <c r="U87" s="39"/>
      <c r="V87" s="39"/>
      <c r="W87" s="39"/>
      <c r="X87" s="39"/>
      <c r="Y87" s="39"/>
      <c r="Z87" s="39"/>
      <c r="AA87" s="39"/>
      <c r="AB87" s="39"/>
      <c r="AC87" s="39"/>
      <c r="AD87" s="39"/>
      <c r="AE87" s="39"/>
    </row>
    <row r="88" s="10" customFormat="1" ht="29.28" customHeight="1">
      <c r="A88" s="181"/>
      <c r="B88" s="182"/>
      <c r="C88" s="183" t="s">
        <v>125</v>
      </c>
      <c r="D88" s="184" t="s">
        <v>61</v>
      </c>
      <c r="E88" s="184" t="s">
        <v>57</v>
      </c>
      <c r="F88" s="184" t="s">
        <v>58</v>
      </c>
      <c r="G88" s="184" t="s">
        <v>126</v>
      </c>
      <c r="H88" s="184" t="s">
        <v>127</v>
      </c>
      <c r="I88" s="184" t="s">
        <v>128</v>
      </c>
      <c r="J88" s="184" t="s">
        <v>120</v>
      </c>
      <c r="K88" s="185" t="s">
        <v>129</v>
      </c>
      <c r="L88" s="186"/>
      <c r="M88" s="93" t="s">
        <v>19</v>
      </c>
      <c r="N88" s="94" t="s">
        <v>46</v>
      </c>
      <c r="O88" s="94" t="s">
        <v>130</v>
      </c>
      <c r="P88" s="94" t="s">
        <v>131</v>
      </c>
      <c r="Q88" s="94" t="s">
        <v>132</v>
      </c>
      <c r="R88" s="94" t="s">
        <v>133</v>
      </c>
      <c r="S88" s="94" t="s">
        <v>134</v>
      </c>
      <c r="T88" s="95" t="s">
        <v>135</v>
      </c>
      <c r="U88" s="181"/>
      <c r="V88" s="181"/>
      <c r="W88" s="181"/>
      <c r="X88" s="181"/>
      <c r="Y88" s="181"/>
      <c r="Z88" s="181"/>
      <c r="AA88" s="181"/>
      <c r="AB88" s="181"/>
      <c r="AC88" s="181"/>
      <c r="AD88" s="181"/>
      <c r="AE88" s="181"/>
    </row>
    <row r="89" s="2" customFormat="1" ht="22.8" customHeight="1">
      <c r="A89" s="39"/>
      <c r="B89" s="40"/>
      <c r="C89" s="100" t="s">
        <v>136</v>
      </c>
      <c r="D89" s="41"/>
      <c r="E89" s="41"/>
      <c r="F89" s="41"/>
      <c r="G89" s="41"/>
      <c r="H89" s="41"/>
      <c r="I89" s="41"/>
      <c r="J89" s="187">
        <f>BK89</f>
        <v>0</v>
      </c>
      <c r="K89" s="41"/>
      <c r="L89" s="45"/>
      <c r="M89" s="96"/>
      <c r="N89" s="188"/>
      <c r="O89" s="97"/>
      <c r="P89" s="189">
        <f>P90+P166</f>
        <v>0</v>
      </c>
      <c r="Q89" s="97"/>
      <c r="R89" s="189">
        <f>R90+R166</f>
        <v>0.52891240000000006</v>
      </c>
      <c r="S89" s="97"/>
      <c r="T89" s="190">
        <f>T90+T166</f>
        <v>3.0569500000000001</v>
      </c>
      <c r="U89" s="39"/>
      <c r="V89" s="39"/>
      <c r="W89" s="39"/>
      <c r="X89" s="39"/>
      <c r="Y89" s="39"/>
      <c r="Z89" s="39"/>
      <c r="AA89" s="39"/>
      <c r="AB89" s="39"/>
      <c r="AC89" s="39"/>
      <c r="AD89" s="39"/>
      <c r="AE89" s="39"/>
      <c r="AT89" s="18" t="s">
        <v>75</v>
      </c>
      <c r="AU89" s="18" t="s">
        <v>121</v>
      </c>
      <c r="BK89" s="191">
        <f>BK90+BK166</f>
        <v>0</v>
      </c>
    </row>
    <row r="90" s="11" customFormat="1" ht="25.92" customHeight="1">
      <c r="A90" s="11"/>
      <c r="B90" s="192"/>
      <c r="C90" s="193"/>
      <c r="D90" s="194" t="s">
        <v>75</v>
      </c>
      <c r="E90" s="195" t="s">
        <v>560</v>
      </c>
      <c r="F90" s="195" t="s">
        <v>561</v>
      </c>
      <c r="G90" s="193"/>
      <c r="H90" s="193"/>
      <c r="I90" s="196"/>
      <c r="J90" s="197">
        <f>BK90</f>
        <v>0</v>
      </c>
      <c r="K90" s="193"/>
      <c r="L90" s="198"/>
      <c r="M90" s="199"/>
      <c r="N90" s="200"/>
      <c r="O90" s="200"/>
      <c r="P90" s="201">
        <f>P91+P110+P120+P153+P162</f>
        <v>0</v>
      </c>
      <c r="Q90" s="200"/>
      <c r="R90" s="201">
        <f>R91+R110+R120+R153+R162</f>
        <v>0.1123924</v>
      </c>
      <c r="S90" s="200"/>
      <c r="T90" s="202">
        <f>T91+T110+T120+T153+T162</f>
        <v>3.0569500000000001</v>
      </c>
      <c r="U90" s="11"/>
      <c r="V90" s="11"/>
      <c r="W90" s="11"/>
      <c r="X90" s="11"/>
      <c r="Y90" s="11"/>
      <c r="Z90" s="11"/>
      <c r="AA90" s="11"/>
      <c r="AB90" s="11"/>
      <c r="AC90" s="11"/>
      <c r="AD90" s="11"/>
      <c r="AE90" s="11"/>
      <c r="AR90" s="203" t="s">
        <v>83</v>
      </c>
      <c r="AT90" s="204" t="s">
        <v>75</v>
      </c>
      <c r="AU90" s="204" t="s">
        <v>76</v>
      </c>
      <c r="AY90" s="203" t="s">
        <v>140</v>
      </c>
      <c r="BK90" s="205">
        <f>BK91+BK110+BK120+BK153+BK162</f>
        <v>0</v>
      </c>
    </row>
    <row r="91" s="11" customFormat="1" ht="22.8" customHeight="1">
      <c r="A91" s="11"/>
      <c r="B91" s="192"/>
      <c r="C91" s="193"/>
      <c r="D91" s="194" t="s">
        <v>75</v>
      </c>
      <c r="E91" s="234" t="s">
        <v>139</v>
      </c>
      <c r="F91" s="234" t="s">
        <v>562</v>
      </c>
      <c r="G91" s="193"/>
      <c r="H91" s="193"/>
      <c r="I91" s="196"/>
      <c r="J91" s="235">
        <f>BK91</f>
        <v>0</v>
      </c>
      <c r="K91" s="193"/>
      <c r="L91" s="198"/>
      <c r="M91" s="199"/>
      <c r="N91" s="200"/>
      <c r="O91" s="200"/>
      <c r="P91" s="201">
        <f>SUM(P92:P109)</f>
        <v>0</v>
      </c>
      <c r="Q91" s="200"/>
      <c r="R91" s="201">
        <f>SUM(R92:R109)</f>
        <v>0.0253344</v>
      </c>
      <c r="S91" s="200"/>
      <c r="T91" s="202">
        <f>SUM(T92:T109)</f>
        <v>0</v>
      </c>
      <c r="U91" s="11"/>
      <c r="V91" s="11"/>
      <c r="W91" s="11"/>
      <c r="X91" s="11"/>
      <c r="Y91" s="11"/>
      <c r="Z91" s="11"/>
      <c r="AA91" s="11"/>
      <c r="AB91" s="11"/>
      <c r="AC91" s="11"/>
      <c r="AD91" s="11"/>
      <c r="AE91" s="11"/>
      <c r="AR91" s="203" t="s">
        <v>83</v>
      </c>
      <c r="AT91" s="204" t="s">
        <v>75</v>
      </c>
      <c r="AU91" s="204" t="s">
        <v>83</v>
      </c>
      <c r="AY91" s="203" t="s">
        <v>140</v>
      </c>
      <c r="BK91" s="205">
        <f>SUM(BK92:BK109)</f>
        <v>0</v>
      </c>
    </row>
    <row r="92" s="2" customFormat="1" ht="16.5" customHeight="1">
      <c r="A92" s="39"/>
      <c r="B92" s="40"/>
      <c r="C92" s="206" t="s">
        <v>83</v>
      </c>
      <c r="D92" s="206" t="s">
        <v>141</v>
      </c>
      <c r="E92" s="207" t="s">
        <v>563</v>
      </c>
      <c r="F92" s="208" t="s">
        <v>564</v>
      </c>
      <c r="G92" s="209" t="s">
        <v>565</v>
      </c>
      <c r="H92" s="210">
        <v>1.44</v>
      </c>
      <c r="I92" s="211"/>
      <c r="J92" s="212">
        <f>ROUND(I92*H92,2)</f>
        <v>0</v>
      </c>
      <c r="K92" s="208" t="s">
        <v>19</v>
      </c>
      <c r="L92" s="45"/>
      <c r="M92" s="213" t="s">
        <v>19</v>
      </c>
      <c r="N92" s="214" t="s">
        <v>47</v>
      </c>
      <c r="O92" s="85"/>
      <c r="P92" s="215">
        <f>O92*H92</f>
        <v>0</v>
      </c>
      <c r="Q92" s="215">
        <v>0</v>
      </c>
      <c r="R92" s="215">
        <f>Q92*H92</f>
        <v>0</v>
      </c>
      <c r="S92" s="215">
        <v>0</v>
      </c>
      <c r="T92" s="216">
        <f>S92*H92</f>
        <v>0</v>
      </c>
      <c r="U92" s="39"/>
      <c r="V92" s="39"/>
      <c r="W92" s="39"/>
      <c r="X92" s="39"/>
      <c r="Y92" s="39"/>
      <c r="Z92" s="39"/>
      <c r="AA92" s="39"/>
      <c r="AB92" s="39"/>
      <c r="AC92" s="39"/>
      <c r="AD92" s="39"/>
      <c r="AE92" s="39"/>
      <c r="AR92" s="217" t="s">
        <v>157</v>
      </c>
      <c r="AT92" s="217" t="s">
        <v>141</v>
      </c>
      <c r="AU92" s="217" t="s">
        <v>85</v>
      </c>
      <c r="AY92" s="18" t="s">
        <v>140</v>
      </c>
      <c r="BE92" s="218">
        <f>IF(N92="základní",J92,0)</f>
        <v>0</v>
      </c>
      <c r="BF92" s="218">
        <f>IF(N92="snížená",J92,0)</f>
        <v>0</v>
      </c>
      <c r="BG92" s="218">
        <f>IF(N92="zákl. přenesená",J92,0)</f>
        <v>0</v>
      </c>
      <c r="BH92" s="218">
        <f>IF(N92="sníž. přenesená",J92,0)</f>
        <v>0</v>
      </c>
      <c r="BI92" s="218">
        <f>IF(N92="nulová",J92,0)</f>
        <v>0</v>
      </c>
      <c r="BJ92" s="18" t="s">
        <v>83</v>
      </c>
      <c r="BK92" s="218">
        <f>ROUND(I92*H92,2)</f>
        <v>0</v>
      </c>
      <c r="BL92" s="18" t="s">
        <v>157</v>
      </c>
      <c r="BM92" s="217" t="s">
        <v>566</v>
      </c>
    </row>
    <row r="93" s="2" customFormat="1">
      <c r="A93" s="39"/>
      <c r="B93" s="40"/>
      <c r="C93" s="41"/>
      <c r="D93" s="219" t="s">
        <v>147</v>
      </c>
      <c r="E93" s="41"/>
      <c r="F93" s="220" t="s">
        <v>567</v>
      </c>
      <c r="G93" s="41"/>
      <c r="H93" s="41"/>
      <c r="I93" s="221"/>
      <c r="J93" s="41"/>
      <c r="K93" s="41"/>
      <c r="L93" s="45"/>
      <c r="M93" s="222"/>
      <c r="N93" s="223"/>
      <c r="O93" s="85"/>
      <c r="P93" s="85"/>
      <c r="Q93" s="85"/>
      <c r="R93" s="85"/>
      <c r="S93" s="85"/>
      <c r="T93" s="86"/>
      <c r="U93" s="39"/>
      <c r="V93" s="39"/>
      <c r="W93" s="39"/>
      <c r="X93" s="39"/>
      <c r="Y93" s="39"/>
      <c r="Z93" s="39"/>
      <c r="AA93" s="39"/>
      <c r="AB93" s="39"/>
      <c r="AC93" s="39"/>
      <c r="AD93" s="39"/>
      <c r="AE93" s="39"/>
      <c r="AT93" s="18" t="s">
        <v>147</v>
      </c>
      <c r="AU93" s="18" t="s">
        <v>85</v>
      </c>
    </row>
    <row r="94" s="2" customFormat="1">
      <c r="A94" s="39"/>
      <c r="B94" s="40"/>
      <c r="C94" s="41"/>
      <c r="D94" s="219" t="s">
        <v>568</v>
      </c>
      <c r="E94" s="41"/>
      <c r="F94" s="224" t="s">
        <v>569</v>
      </c>
      <c r="G94" s="41"/>
      <c r="H94" s="41"/>
      <c r="I94" s="221"/>
      <c r="J94" s="41"/>
      <c r="K94" s="41"/>
      <c r="L94" s="45"/>
      <c r="M94" s="222"/>
      <c r="N94" s="223"/>
      <c r="O94" s="85"/>
      <c r="P94" s="85"/>
      <c r="Q94" s="85"/>
      <c r="R94" s="85"/>
      <c r="S94" s="85"/>
      <c r="T94" s="86"/>
      <c r="U94" s="39"/>
      <c r="V94" s="39"/>
      <c r="W94" s="39"/>
      <c r="X94" s="39"/>
      <c r="Y94" s="39"/>
      <c r="Z94" s="39"/>
      <c r="AA94" s="39"/>
      <c r="AB94" s="39"/>
      <c r="AC94" s="39"/>
      <c r="AD94" s="39"/>
      <c r="AE94" s="39"/>
      <c r="AT94" s="18" t="s">
        <v>568</v>
      </c>
      <c r="AU94" s="18" t="s">
        <v>85</v>
      </c>
    </row>
    <row r="95" s="13" customFormat="1">
      <c r="A95" s="13"/>
      <c r="B95" s="237"/>
      <c r="C95" s="238"/>
      <c r="D95" s="219" t="s">
        <v>570</v>
      </c>
      <c r="E95" s="239" t="s">
        <v>19</v>
      </c>
      <c r="F95" s="240" t="s">
        <v>571</v>
      </c>
      <c r="G95" s="238"/>
      <c r="H95" s="239" t="s">
        <v>19</v>
      </c>
      <c r="I95" s="241"/>
      <c r="J95" s="238"/>
      <c r="K95" s="238"/>
      <c r="L95" s="242"/>
      <c r="M95" s="243"/>
      <c r="N95" s="244"/>
      <c r="O95" s="244"/>
      <c r="P95" s="244"/>
      <c r="Q95" s="244"/>
      <c r="R95" s="244"/>
      <c r="S95" s="244"/>
      <c r="T95" s="245"/>
      <c r="U95" s="13"/>
      <c r="V95" s="13"/>
      <c r="W95" s="13"/>
      <c r="X95" s="13"/>
      <c r="Y95" s="13"/>
      <c r="Z95" s="13"/>
      <c r="AA95" s="13"/>
      <c r="AB95" s="13"/>
      <c r="AC95" s="13"/>
      <c r="AD95" s="13"/>
      <c r="AE95" s="13"/>
      <c r="AT95" s="246" t="s">
        <v>570</v>
      </c>
      <c r="AU95" s="246" t="s">
        <v>85</v>
      </c>
      <c r="AV95" s="13" t="s">
        <v>83</v>
      </c>
      <c r="AW95" s="13" t="s">
        <v>37</v>
      </c>
      <c r="AX95" s="13" t="s">
        <v>76</v>
      </c>
      <c r="AY95" s="246" t="s">
        <v>140</v>
      </c>
    </row>
    <row r="96" s="14" customFormat="1">
      <c r="A96" s="14"/>
      <c r="B96" s="247"/>
      <c r="C96" s="248"/>
      <c r="D96" s="219" t="s">
        <v>570</v>
      </c>
      <c r="E96" s="249" t="s">
        <v>19</v>
      </c>
      <c r="F96" s="250" t="s">
        <v>572</v>
      </c>
      <c r="G96" s="248"/>
      <c r="H96" s="251">
        <v>0.47999999999999998</v>
      </c>
      <c r="I96" s="252"/>
      <c r="J96" s="248"/>
      <c r="K96" s="248"/>
      <c r="L96" s="253"/>
      <c r="M96" s="254"/>
      <c r="N96" s="255"/>
      <c r="O96" s="255"/>
      <c r="P96" s="255"/>
      <c r="Q96" s="255"/>
      <c r="R96" s="255"/>
      <c r="S96" s="255"/>
      <c r="T96" s="256"/>
      <c r="U96" s="14"/>
      <c r="V96" s="14"/>
      <c r="W96" s="14"/>
      <c r="X96" s="14"/>
      <c r="Y96" s="14"/>
      <c r="Z96" s="14"/>
      <c r="AA96" s="14"/>
      <c r="AB96" s="14"/>
      <c r="AC96" s="14"/>
      <c r="AD96" s="14"/>
      <c r="AE96" s="14"/>
      <c r="AT96" s="257" t="s">
        <v>570</v>
      </c>
      <c r="AU96" s="257" t="s">
        <v>85</v>
      </c>
      <c r="AV96" s="14" t="s">
        <v>85</v>
      </c>
      <c r="AW96" s="14" t="s">
        <v>37</v>
      </c>
      <c r="AX96" s="14" t="s">
        <v>76</v>
      </c>
      <c r="AY96" s="257" t="s">
        <v>140</v>
      </c>
    </row>
    <row r="97" s="14" customFormat="1">
      <c r="A97" s="14"/>
      <c r="B97" s="247"/>
      <c r="C97" s="248"/>
      <c r="D97" s="219" t="s">
        <v>570</v>
      </c>
      <c r="E97" s="249" t="s">
        <v>19</v>
      </c>
      <c r="F97" s="250" t="s">
        <v>573</v>
      </c>
      <c r="G97" s="248"/>
      <c r="H97" s="251">
        <v>0.95999999999999996</v>
      </c>
      <c r="I97" s="252"/>
      <c r="J97" s="248"/>
      <c r="K97" s="248"/>
      <c r="L97" s="253"/>
      <c r="M97" s="254"/>
      <c r="N97" s="255"/>
      <c r="O97" s="255"/>
      <c r="P97" s="255"/>
      <c r="Q97" s="255"/>
      <c r="R97" s="255"/>
      <c r="S97" s="255"/>
      <c r="T97" s="256"/>
      <c r="U97" s="14"/>
      <c r="V97" s="14"/>
      <c r="W97" s="14"/>
      <c r="X97" s="14"/>
      <c r="Y97" s="14"/>
      <c r="Z97" s="14"/>
      <c r="AA97" s="14"/>
      <c r="AB97" s="14"/>
      <c r="AC97" s="14"/>
      <c r="AD97" s="14"/>
      <c r="AE97" s="14"/>
      <c r="AT97" s="257" t="s">
        <v>570</v>
      </c>
      <c r="AU97" s="257" t="s">
        <v>85</v>
      </c>
      <c r="AV97" s="14" t="s">
        <v>85</v>
      </c>
      <c r="AW97" s="14" t="s">
        <v>37</v>
      </c>
      <c r="AX97" s="14" t="s">
        <v>76</v>
      </c>
      <c r="AY97" s="257" t="s">
        <v>140</v>
      </c>
    </row>
    <row r="98" s="15" customFormat="1">
      <c r="A98" s="15"/>
      <c r="B98" s="258"/>
      <c r="C98" s="259"/>
      <c r="D98" s="219" t="s">
        <v>570</v>
      </c>
      <c r="E98" s="260" t="s">
        <v>19</v>
      </c>
      <c r="F98" s="261" t="s">
        <v>574</v>
      </c>
      <c r="G98" s="259"/>
      <c r="H98" s="262">
        <v>1.44</v>
      </c>
      <c r="I98" s="263"/>
      <c r="J98" s="259"/>
      <c r="K98" s="259"/>
      <c r="L98" s="264"/>
      <c r="M98" s="265"/>
      <c r="N98" s="266"/>
      <c r="O98" s="266"/>
      <c r="P98" s="266"/>
      <c r="Q98" s="266"/>
      <c r="R98" s="266"/>
      <c r="S98" s="266"/>
      <c r="T98" s="267"/>
      <c r="U98" s="15"/>
      <c r="V98" s="15"/>
      <c r="W98" s="15"/>
      <c r="X98" s="15"/>
      <c r="Y98" s="15"/>
      <c r="Z98" s="15"/>
      <c r="AA98" s="15"/>
      <c r="AB98" s="15"/>
      <c r="AC98" s="15"/>
      <c r="AD98" s="15"/>
      <c r="AE98" s="15"/>
      <c r="AT98" s="268" t="s">
        <v>570</v>
      </c>
      <c r="AU98" s="268" t="s">
        <v>85</v>
      </c>
      <c r="AV98" s="15" t="s">
        <v>157</v>
      </c>
      <c r="AW98" s="15" t="s">
        <v>37</v>
      </c>
      <c r="AX98" s="15" t="s">
        <v>83</v>
      </c>
      <c r="AY98" s="268" t="s">
        <v>140</v>
      </c>
    </row>
    <row r="99" s="2" customFormat="1" ht="16.5" customHeight="1">
      <c r="A99" s="39"/>
      <c r="B99" s="40"/>
      <c r="C99" s="206" t="s">
        <v>85</v>
      </c>
      <c r="D99" s="206" t="s">
        <v>141</v>
      </c>
      <c r="E99" s="207" t="s">
        <v>575</v>
      </c>
      <c r="F99" s="208" t="s">
        <v>576</v>
      </c>
      <c r="G99" s="209" t="s">
        <v>201</v>
      </c>
      <c r="H99" s="210">
        <v>3.1200000000000001</v>
      </c>
      <c r="I99" s="211"/>
      <c r="J99" s="212">
        <f>ROUND(I99*H99,2)</f>
        <v>0</v>
      </c>
      <c r="K99" s="208" t="s">
        <v>577</v>
      </c>
      <c r="L99" s="45"/>
      <c r="M99" s="213" t="s">
        <v>19</v>
      </c>
      <c r="N99" s="214" t="s">
        <v>47</v>
      </c>
      <c r="O99" s="85"/>
      <c r="P99" s="215">
        <f>O99*H99</f>
        <v>0</v>
      </c>
      <c r="Q99" s="215">
        <v>0.00726</v>
      </c>
      <c r="R99" s="215">
        <f>Q99*H99</f>
        <v>0.0226512</v>
      </c>
      <c r="S99" s="215">
        <v>0</v>
      </c>
      <c r="T99" s="216">
        <f>S99*H99</f>
        <v>0</v>
      </c>
      <c r="U99" s="39"/>
      <c r="V99" s="39"/>
      <c r="W99" s="39"/>
      <c r="X99" s="39"/>
      <c r="Y99" s="39"/>
      <c r="Z99" s="39"/>
      <c r="AA99" s="39"/>
      <c r="AB99" s="39"/>
      <c r="AC99" s="39"/>
      <c r="AD99" s="39"/>
      <c r="AE99" s="39"/>
      <c r="AR99" s="217" t="s">
        <v>157</v>
      </c>
      <c r="AT99" s="217" t="s">
        <v>141</v>
      </c>
      <c r="AU99" s="217" t="s">
        <v>85</v>
      </c>
      <c r="AY99" s="18" t="s">
        <v>140</v>
      </c>
      <c r="BE99" s="218">
        <f>IF(N99="základní",J99,0)</f>
        <v>0</v>
      </c>
      <c r="BF99" s="218">
        <f>IF(N99="snížená",J99,0)</f>
        <v>0</v>
      </c>
      <c r="BG99" s="218">
        <f>IF(N99="zákl. přenesená",J99,0)</f>
        <v>0</v>
      </c>
      <c r="BH99" s="218">
        <f>IF(N99="sníž. přenesená",J99,0)</f>
        <v>0</v>
      </c>
      <c r="BI99" s="218">
        <f>IF(N99="nulová",J99,0)</f>
        <v>0</v>
      </c>
      <c r="BJ99" s="18" t="s">
        <v>83</v>
      </c>
      <c r="BK99" s="218">
        <f>ROUND(I99*H99,2)</f>
        <v>0</v>
      </c>
      <c r="BL99" s="18" t="s">
        <v>157</v>
      </c>
      <c r="BM99" s="217" t="s">
        <v>578</v>
      </c>
    </row>
    <row r="100" s="2" customFormat="1">
      <c r="A100" s="39"/>
      <c r="B100" s="40"/>
      <c r="C100" s="41"/>
      <c r="D100" s="219" t="s">
        <v>147</v>
      </c>
      <c r="E100" s="41"/>
      <c r="F100" s="220" t="s">
        <v>579</v>
      </c>
      <c r="G100" s="41"/>
      <c r="H100" s="41"/>
      <c r="I100" s="221"/>
      <c r="J100" s="41"/>
      <c r="K100" s="41"/>
      <c r="L100" s="45"/>
      <c r="M100" s="222"/>
      <c r="N100" s="223"/>
      <c r="O100" s="85"/>
      <c r="P100" s="85"/>
      <c r="Q100" s="85"/>
      <c r="R100" s="85"/>
      <c r="S100" s="85"/>
      <c r="T100" s="86"/>
      <c r="U100" s="39"/>
      <c r="V100" s="39"/>
      <c r="W100" s="39"/>
      <c r="X100" s="39"/>
      <c r="Y100" s="39"/>
      <c r="Z100" s="39"/>
      <c r="AA100" s="39"/>
      <c r="AB100" s="39"/>
      <c r="AC100" s="39"/>
      <c r="AD100" s="39"/>
      <c r="AE100" s="39"/>
      <c r="AT100" s="18" t="s">
        <v>147</v>
      </c>
      <c r="AU100" s="18" t="s">
        <v>85</v>
      </c>
    </row>
    <row r="101" s="2" customFormat="1">
      <c r="A101" s="39"/>
      <c r="B101" s="40"/>
      <c r="C101" s="41"/>
      <c r="D101" s="219" t="s">
        <v>568</v>
      </c>
      <c r="E101" s="41"/>
      <c r="F101" s="224" t="s">
        <v>580</v>
      </c>
      <c r="G101" s="41"/>
      <c r="H101" s="41"/>
      <c r="I101" s="221"/>
      <c r="J101" s="41"/>
      <c r="K101" s="41"/>
      <c r="L101" s="45"/>
      <c r="M101" s="222"/>
      <c r="N101" s="223"/>
      <c r="O101" s="85"/>
      <c r="P101" s="85"/>
      <c r="Q101" s="85"/>
      <c r="R101" s="85"/>
      <c r="S101" s="85"/>
      <c r="T101" s="86"/>
      <c r="U101" s="39"/>
      <c r="V101" s="39"/>
      <c r="W101" s="39"/>
      <c r="X101" s="39"/>
      <c r="Y101" s="39"/>
      <c r="Z101" s="39"/>
      <c r="AA101" s="39"/>
      <c r="AB101" s="39"/>
      <c r="AC101" s="39"/>
      <c r="AD101" s="39"/>
      <c r="AE101" s="39"/>
      <c r="AT101" s="18" t="s">
        <v>568</v>
      </c>
      <c r="AU101" s="18" t="s">
        <v>85</v>
      </c>
    </row>
    <row r="102" s="13" customFormat="1">
      <c r="A102" s="13"/>
      <c r="B102" s="237"/>
      <c r="C102" s="238"/>
      <c r="D102" s="219" t="s">
        <v>570</v>
      </c>
      <c r="E102" s="239" t="s">
        <v>19</v>
      </c>
      <c r="F102" s="240" t="s">
        <v>571</v>
      </c>
      <c r="G102" s="238"/>
      <c r="H102" s="239" t="s">
        <v>19</v>
      </c>
      <c r="I102" s="241"/>
      <c r="J102" s="238"/>
      <c r="K102" s="238"/>
      <c r="L102" s="242"/>
      <c r="M102" s="243"/>
      <c r="N102" s="244"/>
      <c r="O102" s="244"/>
      <c r="P102" s="244"/>
      <c r="Q102" s="244"/>
      <c r="R102" s="244"/>
      <c r="S102" s="244"/>
      <c r="T102" s="245"/>
      <c r="U102" s="13"/>
      <c r="V102" s="13"/>
      <c r="W102" s="13"/>
      <c r="X102" s="13"/>
      <c r="Y102" s="13"/>
      <c r="Z102" s="13"/>
      <c r="AA102" s="13"/>
      <c r="AB102" s="13"/>
      <c r="AC102" s="13"/>
      <c r="AD102" s="13"/>
      <c r="AE102" s="13"/>
      <c r="AT102" s="246" t="s">
        <v>570</v>
      </c>
      <c r="AU102" s="246" t="s">
        <v>85</v>
      </c>
      <c r="AV102" s="13" t="s">
        <v>83</v>
      </c>
      <c r="AW102" s="13" t="s">
        <v>37</v>
      </c>
      <c r="AX102" s="13" t="s">
        <v>76</v>
      </c>
      <c r="AY102" s="246" t="s">
        <v>140</v>
      </c>
    </row>
    <row r="103" s="14" customFormat="1">
      <c r="A103" s="14"/>
      <c r="B103" s="247"/>
      <c r="C103" s="248"/>
      <c r="D103" s="219" t="s">
        <v>570</v>
      </c>
      <c r="E103" s="249" t="s">
        <v>19</v>
      </c>
      <c r="F103" s="250" t="s">
        <v>581</v>
      </c>
      <c r="G103" s="248"/>
      <c r="H103" s="251">
        <v>1.8400000000000001</v>
      </c>
      <c r="I103" s="252"/>
      <c r="J103" s="248"/>
      <c r="K103" s="248"/>
      <c r="L103" s="253"/>
      <c r="M103" s="254"/>
      <c r="N103" s="255"/>
      <c r="O103" s="255"/>
      <c r="P103" s="255"/>
      <c r="Q103" s="255"/>
      <c r="R103" s="255"/>
      <c r="S103" s="255"/>
      <c r="T103" s="256"/>
      <c r="U103" s="14"/>
      <c r="V103" s="14"/>
      <c r="W103" s="14"/>
      <c r="X103" s="14"/>
      <c r="Y103" s="14"/>
      <c r="Z103" s="14"/>
      <c r="AA103" s="14"/>
      <c r="AB103" s="14"/>
      <c r="AC103" s="14"/>
      <c r="AD103" s="14"/>
      <c r="AE103" s="14"/>
      <c r="AT103" s="257" t="s">
        <v>570</v>
      </c>
      <c r="AU103" s="257" t="s">
        <v>85</v>
      </c>
      <c r="AV103" s="14" t="s">
        <v>85</v>
      </c>
      <c r="AW103" s="14" t="s">
        <v>37</v>
      </c>
      <c r="AX103" s="14" t="s">
        <v>76</v>
      </c>
      <c r="AY103" s="257" t="s">
        <v>140</v>
      </c>
    </row>
    <row r="104" s="14" customFormat="1">
      <c r="A104" s="14"/>
      <c r="B104" s="247"/>
      <c r="C104" s="248"/>
      <c r="D104" s="219" t="s">
        <v>570</v>
      </c>
      <c r="E104" s="249" t="s">
        <v>19</v>
      </c>
      <c r="F104" s="250" t="s">
        <v>582</v>
      </c>
      <c r="G104" s="248"/>
      <c r="H104" s="251">
        <v>1.28</v>
      </c>
      <c r="I104" s="252"/>
      <c r="J104" s="248"/>
      <c r="K104" s="248"/>
      <c r="L104" s="253"/>
      <c r="M104" s="254"/>
      <c r="N104" s="255"/>
      <c r="O104" s="255"/>
      <c r="P104" s="255"/>
      <c r="Q104" s="255"/>
      <c r="R104" s="255"/>
      <c r="S104" s="255"/>
      <c r="T104" s="256"/>
      <c r="U104" s="14"/>
      <c r="V104" s="14"/>
      <c r="W104" s="14"/>
      <c r="X104" s="14"/>
      <c r="Y104" s="14"/>
      <c r="Z104" s="14"/>
      <c r="AA104" s="14"/>
      <c r="AB104" s="14"/>
      <c r="AC104" s="14"/>
      <c r="AD104" s="14"/>
      <c r="AE104" s="14"/>
      <c r="AT104" s="257" t="s">
        <v>570</v>
      </c>
      <c r="AU104" s="257" t="s">
        <v>85</v>
      </c>
      <c r="AV104" s="14" t="s">
        <v>85</v>
      </c>
      <c r="AW104" s="14" t="s">
        <v>37</v>
      </c>
      <c r="AX104" s="14" t="s">
        <v>76</v>
      </c>
      <c r="AY104" s="257" t="s">
        <v>140</v>
      </c>
    </row>
    <row r="105" s="15" customFormat="1">
      <c r="A105" s="15"/>
      <c r="B105" s="258"/>
      <c r="C105" s="259"/>
      <c r="D105" s="219" t="s">
        <v>570</v>
      </c>
      <c r="E105" s="260" t="s">
        <v>530</v>
      </c>
      <c r="F105" s="261" t="s">
        <v>574</v>
      </c>
      <c r="G105" s="259"/>
      <c r="H105" s="262">
        <v>3.1200000000000001</v>
      </c>
      <c r="I105" s="263"/>
      <c r="J105" s="259"/>
      <c r="K105" s="259"/>
      <c r="L105" s="264"/>
      <c r="M105" s="265"/>
      <c r="N105" s="266"/>
      <c r="O105" s="266"/>
      <c r="P105" s="266"/>
      <c r="Q105" s="266"/>
      <c r="R105" s="266"/>
      <c r="S105" s="266"/>
      <c r="T105" s="267"/>
      <c r="U105" s="15"/>
      <c r="V105" s="15"/>
      <c r="W105" s="15"/>
      <c r="X105" s="15"/>
      <c r="Y105" s="15"/>
      <c r="Z105" s="15"/>
      <c r="AA105" s="15"/>
      <c r="AB105" s="15"/>
      <c r="AC105" s="15"/>
      <c r="AD105" s="15"/>
      <c r="AE105" s="15"/>
      <c r="AT105" s="268" t="s">
        <v>570</v>
      </c>
      <c r="AU105" s="268" t="s">
        <v>85</v>
      </c>
      <c r="AV105" s="15" t="s">
        <v>157</v>
      </c>
      <c r="AW105" s="15" t="s">
        <v>37</v>
      </c>
      <c r="AX105" s="15" t="s">
        <v>83</v>
      </c>
      <c r="AY105" s="268" t="s">
        <v>140</v>
      </c>
    </row>
    <row r="106" s="2" customFormat="1" ht="16.5" customHeight="1">
      <c r="A106" s="39"/>
      <c r="B106" s="40"/>
      <c r="C106" s="206" t="s">
        <v>139</v>
      </c>
      <c r="D106" s="206" t="s">
        <v>141</v>
      </c>
      <c r="E106" s="207" t="s">
        <v>583</v>
      </c>
      <c r="F106" s="208" t="s">
        <v>584</v>
      </c>
      <c r="G106" s="209" t="s">
        <v>201</v>
      </c>
      <c r="H106" s="210">
        <v>3.1200000000000001</v>
      </c>
      <c r="I106" s="211"/>
      <c r="J106" s="212">
        <f>ROUND(I106*H106,2)</f>
        <v>0</v>
      </c>
      <c r="K106" s="208" t="s">
        <v>577</v>
      </c>
      <c r="L106" s="45"/>
      <c r="M106" s="213" t="s">
        <v>19</v>
      </c>
      <c r="N106" s="214" t="s">
        <v>47</v>
      </c>
      <c r="O106" s="85"/>
      <c r="P106" s="215">
        <f>O106*H106</f>
        <v>0</v>
      </c>
      <c r="Q106" s="215">
        <v>0.00085999999999999998</v>
      </c>
      <c r="R106" s="215">
        <f>Q106*H106</f>
        <v>0.0026832000000000002</v>
      </c>
      <c r="S106" s="215">
        <v>0</v>
      </c>
      <c r="T106" s="216">
        <f>S106*H106</f>
        <v>0</v>
      </c>
      <c r="U106" s="39"/>
      <c r="V106" s="39"/>
      <c r="W106" s="39"/>
      <c r="X106" s="39"/>
      <c r="Y106" s="39"/>
      <c r="Z106" s="39"/>
      <c r="AA106" s="39"/>
      <c r="AB106" s="39"/>
      <c r="AC106" s="39"/>
      <c r="AD106" s="39"/>
      <c r="AE106" s="39"/>
      <c r="AR106" s="217" t="s">
        <v>157</v>
      </c>
      <c r="AT106" s="217" t="s">
        <v>141</v>
      </c>
      <c r="AU106" s="217" t="s">
        <v>85</v>
      </c>
      <c r="AY106" s="18" t="s">
        <v>140</v>
      </c>
      <c r="BE106" s="218">
        <f>IF(N106="základní",J106,0)</f>
        <v>0</v>
      </c>
      <c r="BF106" s="218">
        <f>IF(N106="snížená",J106,0)</f>
        <v>0</v>
      </c>
      <c r="BG106" s="218">
        <f>IF(N106="zákl. přenesená",J106,0)</f>
        <v>0</v>
      </c>
      <c r="BH106" s="218">
        <f>IF(N106="sníž. přenesená",J106,0)</f>
        <v>0</v>
      </c>
      <c r="BI106" s="218">
        <f>IF(N106="nulová",J106,0)</f>
        <v>0</v>
      </c>
      <c r="BJ106" s="18" t="s">
        <v>83</v>
      </c>
      <c r="BK106" s="218">
        <f>ROUND(I106*H106,2)</f>
        <v>0</v>
      </c>
      <c r="BL106" s="18" t="s">
        <v>157</v>
      </c>
      <c r="BM106" s="217" t="s">
        <v>585</v>
      </c>
    </row>
    <row r="107" s="2" customFormat="1">
      <c r="A107" s="39"/>
      <c r="B107" s="40"/>
      <c r="C107" s="41"/>
      <c r="D107" s="219" t="s">
        <v>147</v>
      </c>
      <c r="E107" s="41"/>
      <c r="F107" s="220" t="s">
        <v>586</v>
      </c>
      <c r="G107" s="41"/>
      <c r="H107" s="41"/>
      <c r="I107" s="221"/>
      <c r="J107" s="41"/>
      <c r="K107" s="41"/>
      <c r="L107" s="45"/>
      <c r="M107" s="222"/>
      <c r="N107" s="223"/>
      <c r="O107" s="85"/>
      <c r="P107" s="85"/>
      <c r="Q107" s="85"/>
      <c r="R107" s="85"/>
      <c r="S107" s="85"/>
      <c r="T107" s="86"/>
      <c r="U107" s="39"/>
      <c r="V107" s="39"/>
      <c r="W107" s="39"/>
      <c r="X107" s="39"/>
      <c r="Y107" s="39"/>
      <c r="Z107" s="39"/>
      <c r="AA107" s="39"/>
      <c r="AB107" s="39"/>
      <c r="AC107" s="39"/>
      <c r="AD107" s="39"/>
      <c r="AE107" s="39"/>
      <c r="AT107" s="18" t="s">
        <v>147</v>
      </c>
      <c r="AU107" s="18" t="s">
        <v>85</v>
      </c>
    </row>
    <row r="108" s="2" customFormat="1">
      <c r="A108" s="39"/>
      <c r="B108" s="40"/>
      <c r="C108" s="41"/>
      <c r="D108" s="219" t="s">
        <v>568</v>
      </c>
      <c r="E108" s="41"/>
      <c r="F108" s="224" t="s">
        <v>580</v>
      </c>
      <c r="G108" s="41"/>
      <c r="H108" s="41"/>
      <c r="I108" s="221"/>
      <c r="J108" s="41"/>
      <c r="K108" s="41"/>
      <c r="L108" s="45"/>
      <c r="M108" s="222"/>
      <c r="N108" s="223"/>
      <c r="O108" s="85"/>
      <c r="P108" s="85"/>
      <c r="Q108" s="85"/>
      <c r="R108" s="85"/>
      <c r="S108" s="85"/>
      <c r="T108" s="86"/>
      <c r="U108" s="39"/>
      <c r="V108" s="39"/>
      <c r="W108" s="39"/>
      <c r="X108" s="39"/>
      <c r="Y108" s="39"/>
      <c r="Z108" s="39"/>
      <c r="AA108" s="39"/>
      <c r="AB108" s="39"/>
      <c r="AC108" s="39"/>
      <c r="AD108" s="39"/>
      <c r="AE108" s="39"/>
      <c r="AT108" s="18" t="s">
        <v>568</v>
      </c>
      <c r="AU108" s="18" t="s">
        <v>85</v>
      </c>
    </row>
    <row r="109" s="14" customFormat="1">
      <c r="A109" s="14"/>
      <c r="B109" s="247"/>
      <c r="C109" s="248"/>
      <c r="D109" s="219" t="s">
        <v>570</v>
      </c>
      <c r="E109" s="249" t="s">
        <v>19</v>
      </c>
      <c r="F109" s="250" t="s">
        <v>530</v>
      </c>
      <c r="G109" s="248"/>
      <c r="H109" s="251">
        <v>3.1200000000000001</v>
      </c>
      <c r="I109" s="252"/>
      <c r="J109" s="248"/>
      <c r="K109" s="248"/>
      <c r="L109" s="253"/>
      <c r="M109" s="254"/>
      <c r="N109" s="255"/>
      <c r="O109" s="255"/>
      <c r="P109" s="255"/>
      <c r="Q109" s="255"/>
      <c r="R109" s="255"/>
      <c r="S109" s="255"/>
      <c r="T109" s="256"/>
      <c r="U109" s="14"/>
      <c r="V109" s="14"/>
      <c r="W109" s="14"/>
      <c r="X109" s="14"/>
      <c r="Y109" s="14"/>
      <c r="Z109" s="14"/>
      <c r="AA109" s="14"/>
      <c r="AB109" s="14"/>
      <c r="AC109" s="14"/>
      <c r="AD109" s="14"/>
      <c r="AE109" s="14"/>
      <c r="AT109" s="257" t="s">
        <v>570</v>
      </c>
      <c r="AU109" s="257" t="s">
        <v>85</v>
      </c>
      <c r="AV109" s="14" t="s">
        <v>85</v>
      </c>
      <c r="AW109" s="14" t="s">
        <v>37</v>
      </c>
      <c r="AX109" s="14" t="s">
        <v>83</v>
      </c>
      <c r="AY109" s="257" t="s">
        <v>140</v>
      </c>
    </row>
    <row r="110" s="11" customFormat="1" ht="22.8" customHeight="1">
      <c r="A110" s="11"/>
      <c r="B110" s="192"/>
      <c r="C110" s="193"/>
      <c r="D110" s="194" t="s">
        <v>75</v>
      </c>
      <c r="E110" s="234" t="s">
        <v>166</v>
      </c>
      <c r="F110" s="234" t="s">
        <v>587</v>
      </c>
      <c r="G110" s="193"/>
      <c r="H110" s="193"/>
      <c r="I110" s="196"/>
      <c r="J110" s="235">
        <f>BK110</f>
        <v>0</v>
      </c>
      <c r="K110" s="193"/>
      <c r="L110" s="198"/>
      <c r="M110" s="199"/>
      <c r="N110" s="200"/>
      <c r="O110" s="200"/>
      <c r="P110" s="201">
        <f>SUM(P111:P119)</f>
        <v>0</v>
      </c>
      <c r="Q110" s="200"/>
      <c r="R110" s="201">
        <f>SUM(R111:R119)</f>
        <v>0.02</v>
      </c>
      <c r="S110" s="200"/>
      <c r="T110" s="202">
        <f>SUM(T111:T119)</f>
        <v>0</v>
      </c>
      <c r="U110" s="11"/>
      <c r="V110" s="11"/>
      <c r="W110" s="11"/>
      <c r="X110" s="11"/>
      <c r="Y110" s="11"/>
      <c r="Z110" s="11"/>
      <c r="AA110" s="11"/>
      <c r="AB110" s="11"/>
      <c r="AC110" s="11"/>
      <c r="AD110" s="11"/>
      <c r="AE110" s="11"/>
      <c r="AR110" s="203" t="s">
        <v>83</v>
      </c>
      <c r="AT110" s="204" t="s">
        <v>75</v>
      </c>
      <c r="AU110" s="204" t="s">
        <v>83</v>
      </c>
      <c r="AY110" s="203" t="s">
        <v>140</v>
      </c>
      <c r="BK110" s="205">
        <f>SUM(BK111:BK119)</f>
        <v>0</v>
      </c>
    </row>
    <row r="111" s="2" customFormat="1" ht="16.5" customHeight="1">
      <c r="A111" s="39"/>
      <c r="B111" s="40"/>
      <c r="C111" s="206" t="s">
        <v>157</v>
      </c>
      <c r="D111" s="206" t="s">
        <v>141</v>
      </c>
      <c r="E111" s="207" t="s">
        <v>588</v>
      </c>
      <c r="F111" s="208" t="s">
        <v>589</v>
      </c>
      <c r="G111" s="209" t="s">
        <v>201</v>
      </c>
      <c r="H111" s="210">
        <v>20</v>
      </c>
      <c r="I111" s="211"/>
      <c r="J111" s="212">
        <f>ROUND(I111*H111,2)</f>
        <v>0</v>
      </c>
      <c r="K111" s="208" t="s">
        <v>577</v>
      </c>
      <c r="L111" s="45"/>
      <c r="M111" s="213" t="s">
        <v>19</v>
      </c>
      <c r="N111" s="214" t="s">
        <v>47</v>
      </c>
      <c r="O111" s="85"/>
      <c r="P111" s="215">
        <f>O111*H111</f>
        <v>0</v>
      </c>
      <c r="Q111" s="215">
        <v>0.001</v>
      </c>
      <c r="R111" s="215">
        <f>Q111*H111</f>
        <v>0.02</v>
      </c>
      <c r="S111" s="215">
        <v>0</v>
      </c>
      <c r="T111" s="216">
        <f>S111*H111</f>
        <v>0</v>
      </c>
      <c r="U111" s="39"/>
      <c r="V111" s="39"/>
      <c r="W111" s="39"/>
      <c r="X111" s="39"/>
      <c r="Y111" s="39"/>
      <c r="Z111" s="39"/>
      <c r="AA111" s="39"/>
      <c r="AB111" s="39"/>
      <c r="AC111" s="39"/>
      <c r="AD111" s="39"/>
      <c r="AE111" s="39"/>
      <c r="AR111" s="217" t="s">
        <v>157</v>
      </c>
      <c r="AT111" s="217" t="s">
        <v>141</v>
      </c>
      <c r="AU111" s="217" t="s">
        <v>85</v>
      </c>
      <c r="AY111" s="18" t="s">
        <v>140</v>
      </c>
      <c r="BE111" s="218">
        <f>IF(N111="základní",J111,0)</f>
        <v>0</v>
      </c>
      <c r="BF111" s="218">
        <f>IF(N111="snížená",J111,0)</f>
        <v>0</v>
      </c>
      <c r="BG111" s="218">
        <f>IF(N111="zákl. přenesená",J111,0)</f>
        <v>0</v>
      </c>
      <c r="BH111" s="218">
        <f>IF(N111="sníž. přenesená",J111,0)</f>
        <v>0</v>
      </c>
      <c r="BI111" s="218">
        <f>IF(N111="nulová",J111,0)</f>
        <v>0</v>
      </c>
      <c r="BJ111" s="18" t="s">
        <v>83</v>
      </c>
      <c r="BK111" s="218">
        <f>ROUND(I111*H111,2)</f>
        <v>0</v>
      </c>
      <c r="BL111" s="18" t="s">
        <v>157</v>
      </c>
      <c r="BM111" s="217" t="s">
        <v>590</v>
      </c>
    </row>
    <row r="112" s="2" customFormat="1">
      <c r="A112" s="39"/>
      <c r="B112" s="40"/>
      <c r="C112" s="41"/>
      <c r="D112" s="219" t="s">
        <v>147</v>
      </c>
      <c r="E112" s="41"/>
      <c r="F112" s="220" t="s">
        <v>591</v>
      </c>
      <c r="G112" s="41"/>
      <c r="H112" s="41"/>
      <c r="I112" s="221"/>
      <c r="J112" s="41"/>
      <c r="K112" s="41"/>
      <c r="L112" s="45"/>
      <c r="M112" s="222"/>
      <c r="N112" s="223"/>
      <c r="O112" s="85"/>
      <c r="P112" s="85"/>
      <c r="Q112" s="85"/>
      <c r="R112" s="85"/>
      <c r="S112" s="85"/>
      <c r="T112" s="86"/>
      <c r="U112" s="39"/>
      <c r="V112" s="39"/>
      <c r="W112" s="39"/>
      <c r="X112" s="39"/>
      <c r="Y112" s="39"/>
      <c r="Z112" s="39"/>
      <c r="AA112" s="39"/>
      <c r="AB112" s="39"/>
      <c r="AC112" s="39"/>
      <c r="AD112" s="39"/>
      <c r="AE112" s="39"/>
      <c r="AT112" s="18" t="s">
        <v>147</v>
      </c>
      <c r="AU112" s="18" t="s">
        <v>85</v>
      </c>
    </row>
    <row r="113" s="2" customFormat="1">
      <c r="A113" s="39"/>
      <c r="B113" s="40"/>
      <c r="C113" s="41"/>
      <c r="D113" s="219" t="s">
        <v>568</v>
      </c>
      <c r="E113" s="41"/>
      <c r="F113" s="224" t="s">
        <v>592</v>
      </c>
      <c r="G113" s="41"/>
      <c r="H113" s="41"/>
      <c r="I113" s="221"/>
      <c r="J113" s="41"/>
      <c r="K113" s="41"/>
      <c r="L113" s="45"/>
      <c r="M113" s="222"/>
      <c r="N113" s="223"/>
      <c r="O113" s="85"/>
      <c r="P113" s="85"/>
      <c r="Q113" s="85"/>
      <c r="R113" s="85"/>
      <c r="S113" s="85"/>
      <c r="T113" s="86"/>
      <c r="U113" s="39"/>
      <c r="V113" s="39"/>
      <c r="W113" s="39"/>
      <c r="X113" s="39"/>
      <c r="Y113" s="39"/>
      <c r="Z113" s="39"/>
      <c r="AA113" s="39"/>
      <c r="AB113" s="39"/>
      <c r="AC113" s="39"/>
      <c r="AD113" s="39"/>
      <c r="AE113" s="39"/>
      <c r="AT113" s="18" t="s">
        <v>568</v>
      </c>
      <c r="AU113" s="18" t="s">
        <v>85</v>
      </c>
    </row>
    <row r="114" s="14" customFormat="1">
      <c r="A114" s="14"/>
      <c r="B114" s="247"/>
      <c r="C114" s="248"/>
      <c r="D114" s="219" t="s">
        <v>570</v>
      </c>
      <c r="E114" s="249" t="s">
        <v>19</v>
      </c>
      <c r="F114" s="250" t="s">
        <v>539</v>
      </c>
      <c r="G114" s="248"/>
      <c r="H114" s="251">
        <v>20</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570</v>
      </c>
      <c r="AU114" s="257" t="s">
        <v>85</v>
      </c>
      <c r="AV114" s="14" t="s">
        <v>85</v>
      </c>
      <c r="AW114" s="14" t="s">
        <v>37</v>
      </c>
      <c r="AX114" s="14" t="s">
        <v>83</v>
      </c>
      <c r="AY114" s="257" t="s">
        <v>140</v>
      </c>
    </row>
    <row r="115" s="2" customFormat="1" ht="16.5" customHeight="1">
      <c r="A115" s="39"/>
      <c r="B115" s="40"/>
      <c r="C115" s="206" t="s">
        <v>162</v>
      </c>
      <c r="D115" s="206" t="s">
        <v>141</v>
      </c>
      <c r="E115" s="207" t="s">
        <v>593</v>
      </c>
      <c r="F115" s="208" t="s">
        <v>594</v>
      </c>
      <c r="G115" s="209" t="s">
        <v>201</v>
      </c>
      <c r="H115" s="210">
        <v>20</v>
      </c>
      <c r="I115" s="211"/>
      <c r="J115" s="212">
        <f>ROUND(I115*H115,2)</f>
        <v>0</v>
      </c>
      <c r="K115" s="208" t="s">
        <v>19</v>
      </c>
      <c r="L115" s="45"/>
      <c r="M115" s="213" t="s">
        <v>19</v>
      </c>
      <c r="N115" s="214" t="s">
        <v>47</v>
      </c>
      <c r="O115" s="85"/>
      <c r="P115" s="215">
        <f>O115*H115</f>
        <v>0</v>
      </c>
      <c r="Q115" s="215">
        <v>0</v>
      </c>
      <c r="R115" s="215">
        <f>Q115*H115</f>
        <v>0</v>
      </c>
      <c r="S115" s="215">
        <v>0</v>
      </c>
      <c r="T115" s="216">
        <f>S115*H115</f>
        <v>0</v>
      </c>
      <c r="U115" s="39"/>
      <c r="V115" s="39"/>
      <c r="W115" s="39"/>
      <c r="X115" s="39"/>
      <c r="Y115" s="39"/>
      <c r="Z115" s="39"/>
      <c r="AA115" s="39"/>
      <c r="AB115" s="39"/>
      <c r="AC115" s="39"/>
      <c r="AD115" s="39"/>
      <c r="AE115" s="39"/>
      <c r="AR115" s="217" t="s">
        <v>157</v>
      </c>
      <c r="AT115" s="217" t="s">
        <v>141</v>
      </c>
      <c r="AU115" s="217" t="s">
        <v>85</v>
      </c>
      <c r="AY115" s="18" t="s">
        <v>140</v>
      </c>
      <c r="BE115" s="218">
        <f>IF(N115="základní",J115,0)</f>
        <v>0</v>
      </c>
      <c r="BF115" s="218">
        <f>IF(N115="snížená",J115,0)</f>
        <v>0</v>
      </c>
      <c r="BG115" s="218">
        <f>IF(N115="zákl. přenesená",J115,0)</f>
        <v>0</v>
      </c>
      <c r="BH115" s="218">
        <f>IF(N115="sníž. přenesená",J115,0)</f>
        <v>0</v>
      </c>
      <c r="BI115" s="218">
        <f>IF(N115="nulová",J115,0)</f>
        <v>0</v>
      </c>
      <c r="BJ115" s="18" t="s">
        <v>83</v>
      </c>
      <c r="BK115" s="218">
        <f>ROUND(I115*H115,2)</f>
        <v>0</v>
      </c>
      <c r="BL115" s="18" t="s">
        <v>157</v>
      </c>
      <c r="BM115" s="217" t="s">
        <v>595</v>
      </c>
    </row>
    <row r="116" s="2" customFormat="1">
      <c r="A116" s="39"/>
      <c r="B116" s="40"/>
      <c r="C116" s="41"/>
      <c r="D116" s="219" t="s">
        <v>147</v>
      </c>
      <c r="E116" s="41"/>
      <c r="F116" s="220" t="s">
        <v>596</v>
      </c>
      <c r="G116" s="41"/>
      <c r="H116" s="41"/>
      <c r="I116" s="221"/>
      <c r="J116" s="41"/>
      <c r="K116" s="41"/>
      <c r="L116" s="45"/>
      <c r="M116" s="222"/>
      <c r="N116" s="223"/>
      <c r="O116" s="85"/>
      <c r="P116" s="85"/>
      <c r="Q116" s="85"/>
      <c r="R116" s="85"/>
      <c r="S116" s="85"/>
      <c r="T116" s="86"/>
      <c r="U116" s="39"/>
      <c r="V116" s="39"/>
      <c r="W116" s="39"/>
      <c r="X116" s="39"/>
      <c r="Y116" s="39"/>
      <c r="Z116" s="39"/>
      <c r="AA116" s="39"/>
      <c r="AB116" s="39"/>
      <c r="AC116" s="39"/>
      <c r="AD116" s="39"/>
      <c r="AE116" s="39"/>
      <c r="AT116" s="18" t="s">
        <v>147</v>
      </c>
      <c r="AU116" s="18" t="s">
        <v>85</v>
      </c>
    </row>
    <row r="117" s="2" customFormat="1">
      <c r="A117" s="39"/>
      <c r="B117" s="40"/>
      <c r="C117" s="41"/>
      <c r="D117" s="219" t="s">
        <v>568</v>
      </c>
      <c r="E117" s="41"/>
      <c r="F117" s="224" t="s">
        <v>592</v>
      </c>
      <c r="G117" s="41"/>
      <c r="H117" s="41"/>
      <c r="I117" s="221"/>
      <c r="J117" s="41"/>
      <c r="K117" s="41"/>
      <c r="L117" s="45"/>
      <c r="M117" s="222"/>
      <c r="N117" s="223"/>
      <c r="O117" s="85"/>
      <c r="P117" s="85"/>
      <c r="Q117" s="85"/>
      <c r="R117" s="85"/>
      <c r="S117" s="85"/>
      <c r="T117" s="86"/>
      <c r="U117" s="39"/>
      <c r="V117" s="39"/>
      <c r="W117" s="39"/>
      <c r="X117" s="39"/>
      <c r="Y117" s="39"/>
      <c r="Z117" s="39"/>
      <c r="AA117" s="39"/>
      <c r="AB117" s="39"/>
      <c r="AC117" s="39"/>
      <c r="AD117" s="39"/>
      <c r="AE117" s="39"/>
      <c r="AT117" s="18" t="s">
        <v>568</v>
      </c>
      <c r="AU117" s="18" t="s">
        <v>85</v>
      </c>
    </row>
    <row r="118" s="13" customFormat="1">
      <c r="A118" s="13"/>
      <c r="B118" s="237"/>
      <c r="C118" s="238"/>
      <c r="D118" s="219" t="s">
        <v>570</v>
      </c>
      <c r="E118" s="239" t="s">
        <v>19</v>
      </c>
      <c r="F118" s="240" t="s">
        <v>597</v>
      </c>
      <c r="G118" s="238"/>
      <c r="H118" s="239" t="s">
        <v>19</v>
      </c>
      <c r="I118" s="241"/>
      <c r="J118" s="238"/>
      <c r="K118" s="238"/>
      <c r="L118" s="242"/>
      <c r="M118" s="243"/>
      <c r="N118" s="244"/>
      <c r="O118" s="244"/>
      <c r="P118" s="244"/>
      <c r="Q118" s="244"/>
      <c r="R118" s="244"/>
      <c r="S118" s="244"/>
      <c r="T118" s="245"/>
      <c r="U118" s="13"/>
      <c r="V118" s="13"/>
      <c r="W118" s="13"/>
      <c r="X118" s="13"/>
      <c r="Y118" s="13"/>
      <c r="Z118" s="13"/>
      <c r="AA118" s="13"/>
      <c r="AB118" s="13"/>
      <c r="AC118" s="13"/>
      <c r="AD118" s="13"/>
      <c r="AE118" s="13"/>
      <c r="AT118" s="246" t="s">
        <v>570</v>
      </c>
      <c r="AU118" s="246" t="s">
        <v>85</v>
      </c>
      <c r="AV118" s="13" t="s">
        <v>83</v>
      </c>
      <c r="AW118" s="13" t="s">
        <v>37</v>
      </c>
      <c r="AX118" s="13" t="s">
        <v>76</v>
      </c>
      <c r="AY118" s="246" t="s">
        <v>140</v>
      </c>
    </row>
    <row r="119" s="14" customFormat="1">
      <c r="A119" s="14"/>
      <c r="B119" s="247"/>
      <c r="C119" s="248"/>
      <c r="D119" s="219" t="s">
        <v>570</v>
      </c>
      <c r="E119" s="249" t="s">
        <v>19</v>
      </c>
      <c r="F119" s="250" t="s">
        <v>539</v>
      </c>
      <c r="G119" s="248"/>
      <c r="H119" s="251">
        <v>20</v>
      </c>
      <c r="I119" s="252"/>
      <c r="J119" s="248"/>
      <c r="K119" s="248"/>
      <c r="L119" s="253"/>
      <c r="M119" s="254"/>
      <c r="N119" s="255"/>
      <c r="O119" s="255"/>
      <c r="P119" s="255"/>
      <c r="Q119" s="255"/>
      <c r="R119" s="255"/>
      <c r="S119" s="255"/>
      <c r="T119" s="256"/>
      <c r="U119" s="14"/>
      <c r="V119" s="14"/>
      <c r="W119" s="14"/>
      <c r="X119" s="14"/>
      <c r="Y119" s="14"/>
      <c r="Z119" s="14"/>
      <c r="AA119" s="14"/>
      <c r="AB119" s="14"/>
      <c r="AC119" s="14"/>
      <c r="AD119" s="14"/>
      <c r="AE119" s="14"/>
      <c r="AT119" s="257" t="s">
        <v>570</v>
      </c>
      <c r="AU119" s="257" t="s">
        <v>85</v>
      </c>
      <c r="AV119" s="14" t="s">
        <v>85</v>
      </c>
      <c r="AW119" s="14" t="s">
        <v>37</v>
      </c>
      <c r="AX119" s="14" t="s">
        <v>83</v>
      </c>
      <c r="AY119" s="257" t="s">
        <v>140</v>
      </c>
    </row>
    <row r="120" s="11" customFormat="1" ht="22.8" customHeight="1">
      <c r="A120" s="11"/>
      <c r="B120" s="192"/>
      <c r="C120" s="193"/>
      <c r="D120" s="194" t="s">
        <v>75</v>
      </c>
      <c r="E120" s="234" t="s">
        <v>178</v>
      </c>
      <c r="F120" s="234" t="s">
        <v>598</v>
      </c>
      <c r="G120" s="193"/>
      <c r="H120" s="193"/>
      <c r="I120" s="196"/>
      <c r="J120" s="235">
        <f>BK120</f>
        <v>0</v>
      </c>
      <c r="K120" s="193"/>
      <c r="L120" s="198"/>
      <c r="M120" s="199"/>
      <c r="N120" s="200"/>
      <c r="O120" s="200"/>
      <c r="P120" s="201">
        <f>SUM(P121:P152)</f>
        <v>0</v>
      </c>
      <c r="Q120" s="200"/>
      <c r="R120" s="201">
        <f>SUM(R121:R152)</f>
        <v>0.067058000000000006</v>
      </c>
      <c r="S120" s="200"/>
      <c r="T120" s="202">
        <f>SUM(T121:T152)</f>
        <v>3.0569500000000001</v>
      </c>
      <c r="U120" s="11"/>
      <c r="V120" s="11"/>
      <c r="W120" s="11"/>
      <c r="X120" s="11"/>
      <c r="Y120" s="11"/>
      <c r="Z120" s="11"/>
      <c r="AA120" s="11"/>
      <c r="AB120" s="11"/>
      <c r="AC120" s="11"/>
      <c r="AD120" s="11"/>
      <c r="AE120" s="11"/>
      <c r="AR120" s="203" t="s">
        <v>83</v>
      </c>
      <c r="AT120" s="204" t="s">
        <v>75</v>
      </c>
      <c r="AU120" s="204" t="s">
        <v>83</v>
      </c>
      <c r="AY120" s="203" t="s">
        <v>140</v>
      </c>
      <c r="BK120" s="205">
        <f>SUM(BK121:BK152)</f>
        <v>0</v>
      </c>
    </row>
    <row r="121" s="2" customFormat="1" ht="16.5" customHeight="1">
      <c r="A121" s="39"/>
      <c r="B121" s="40"/>
      <c r="C121" s="206" t="s">
        <v>166</v>
      </c>
      <c r="D121" s="206" t="s">
        <v>141</v>
      </c>
      <c r="E121" s="207" t="s">
        <v>599</v>
      </c>
      <c r="F121" s="208" t="s">
        <v>600</v>
      </c>
      <c r="G121" s="209" t="s">
        <v>565</v>
      </c>
      <c r="H121" s="210">
        <v>1.067</v>
      </c>
      <c r="I121" s="211"/>
      <c r="J121" s="212">
        <f>ROUND(I121*H121,2)</f>
        <v>0</v>
      </c>
      <c r="K121" s="208" t="s">
        <v>19</v>
      </c>
      <c r="L121" s="45"/>
      <c r="M121" s="213" t="s">
        <v>19</v>
      </c>
      <c r="N121" s="214" t="s">
        <v>47</v>
      </c>
      <c r="O121" s="85"/>
      <c r="P121" s="215">
        <f>O121*H121</f>
        <v>0</v>
      </c>
      <c r="Q121" s="215">
        <v>0</v>
      </c>
      <c r="R121" s="215">
        <f>Q121*H121</f>
        <v>0</v>
      </c>
      <c r="S121" s="215">
        <v>2.8500000000000001</v>
      </c>
      <c r="T121" s="216">
        <f>S121*H121</f>
        <v>3.04095</v>
      </c>
      <c r="U121" s="39"/>
      <c r="V121" s="39"/>
      <c r="W121" s="39"/>
      <c r="X121" s="39"/>
      <c r="Y121" s="39"/>
      <c r="Z121" s="39"/>
      <c r="AA121" s="39"/>
      <c r="AB121" s="39"/>
      <c r="AC121" s="39"/>
      <c r="AD121" s="39"/>
      <c r="AE121" s="39"/>
      <c r="AR121" s="217" t="s">
        <v>157</v>
      </c>
      <c r="AT121" s="217" t="s">
        <v>141</v>
      </c>
      <c r="AU121" s="217" t="s">
        <v>85</v>
      </c>
      <c r="AY121" s="18" t="s">
        <v>140</v>
      </c>
      <c r="BE121" s="218">
        <f>IF(N121="základní",J121,0)</f>
        <v>0</v>
      </c>
      <c r="BF121" s="218">
        <f>IF(N121="snížená",J121,0)</f>
        <v>0</v>
      </c>
      <c r="BG121" s="218">
        <f>IF(N121="zákl. přenesená",J121,0)</f>
        <v>0</v>
      </c>
      <c r="BH121" s="218">
        <f>IF(N121="sníž. přenesená",J121,0)</f>
        <v>0</v>
      </c>
      <c r="BI121" s="218">
        <f>IF(N121="nulová",J121,0)</f>
        <v>0</v>
      </c>
      <c r="BJ121" s="18" t="s">
        <v>83</v>
      </c>
      <c r="BK121" s="218">
        <f>ROUND(I121*H121,2)</f>
        <v>0</v>
      </c>
      <c r="BL121" s="18" t="s">
        <v>157</v>
      </c>
      <c r="BM121" s="217" t="s">
        <v>601</v>
      </c>
    </row>
    <row r="122" s="2" customFormat="1">
      <c r="A122" s="39"/>
      <c r="B122" s="40"/>
      <c r="C122" s="41"/>
      <c r="D122" s="219" t="s">
        <v>147</v>
      </c>
      <c r="E122" s="41"/>
      <c r="F122" s="220" t="s">
        <v>602</v>
      </c>
      <c r="G122" s="41"/>
      <c r="H122" s="41"/>
      <c r="I122" s="221"/>
      <c r="J122" s="41"/>
      <c r="K122" s="41"/>
      <c r="L122" s="45"/>
      <c r="M122" s="222"/>
      <c r="N122" s="223"/>
      <c r="O122" s="85"/>
      <c r="P122" s="85"/>
      <c r="Q122" s="85"/>
      <c r="R122" s="85"/>
      <c r="S122" s="85"/>
      <c r="T122" s="86"/>
      <c r="U122" s="39"/>
      <c r="V122" s="39"/>
      <c r="W122" s="39"/>
      <c r="X122" s="39"/>
      <c r="Y122" s="39"/>
      <c r="Z122" s="39"/>
      <c r="AA122" s="39"/>
      <c r="AB122" s="39"/>
      <c r="AC122" s="39"/>
      <c r="AD122" s="39"/>
      <c r="AE122" s="39"/>
      <c r="AT122" s="18" t="s">
        <v>147</v>
      </c>
      <c r="AU122" s="18" t="s">
        <v>85</v>
      </c>
    </row>
    <row r="123" s="2" customFormat="1">
      <c r="A123" s="39"/>
      <c r="B123" s="40"/>
      <c r="C123" s="41"/>
      <c r="D123" s="219" t="s">
        <v>568</v>
      </c>
      <c r="E123" s="41"/>
      <c r="F123" s="224" t="s">
        <v>603</v>
      </c>
      <c r="G123" s="41"/>
      <c r="H123" s="41"/>
      <c r="I123" s="221"/>
      <c r="J123" s="41"/>
      <c r="K123" s="41"/>
      <c r="L123" s="45"/>
      <c r="M123" s="222"/>
      <c r="N123" s="223"/>
      <c r="O123" s="85"/>
      <c r="P123" s="85"/>
      <c r="Q123" s="85"/>
      <c r="R123" s="85"/>
      <c r="S123" s="85"/>
      <c r="T123" s="86"/>
      <c r="U123" s="39"/>
      <c r="V123" s="39"/>
      <c r="W123" s="39"/>
      <c r="X123" s="39"/>
      <c r="Y123" s="39"/>
      <c r="Z123" s="39"/>
      <c r="AA123" s="39"/>
      <c r="AB123" s="39"/>
      <c r="AC123" s="39"/>
      <c r="AD123" s="39"/>
      <c r="AE123" s="39"/>
      <c r="AT123" s="18" t="s">
        <v>568</v>
      </c>
      <c r="AU123" s="18" t="s">
        <v>85</v>
      </c>
    </row>
    <row r="124" s="13" customFormat="1">
      <c r="A124" s="13"/>
      <c r="B124" s="237"/>
      <c r="C124" s="238"/>
      <c r="D124" s="219" t="s">
        <v>570</v>
      </c>
      <c r="E124" s="239" t="s">
        <v>19</v>
      </c>
      <c r="F124" s="240" t="s">
        <v>571</v>
      </c>
      <c r="G124" s="238"/>
      <c r="H124" s="239" t="s">
        <v>19</v>
      </c>
      <c r="I124" s="241"/>
      <c r="J124" s="238"/>
      <c r="K124" s="238"/>
      <c r="L124" s="242"/>
      <c r="M124" s="243"/>
      <c r="N124" s="244"/>
      <c r="O124" s="244"/>
      <c r="P124" s="244"/>
      <c r="Q124" s="244"/>
      <c r="R124" s="244"/>
      <c r="S124" s="244"/>
      <c r="T124" s="245"/>
      <c r="U124" s="13"/>
      <c r="V124" s="13"/>
      <c r="W124" s="13"/>
      <c r="X124" s="13"/>
      <c r="Y124" s="13"/>
      <c r="Z124" s="13"/>
      <c r="AA124" s="13"/>
      <c r="AB124" s="13"/>
      <c r="AC124" s="13"/>
      <c r="AD124" s="13"/>
      <c r="AE124" s="13"/>
      <c r="AT124" s="246" t="s">
        <v>570</v>
      </c>
      <c r="AU124" s="246" t="s">
        <v>85</v>
      </c>
      <c r="AV124" s="13" t="s">
        <v>83</v>
      </c>
      <c r="AW124" s="13" t="s">
        <v>37</v>
      </c>
      <c r="AX124" s="13" t="s">
        <v>76</v>
      </c>
      <c r="AY124" s="246" t="s">
        <v>140</v>
      </c>
    </row>
    <row r="125" s="14" customFormat="1">
      <c r="A125" s="14"/>
      <c r="B125" s="247"/>
      <c r="C125" s="248"/>
      <c r="D125" s="219" t="s">
        <v>570</v>
      </c>
      <c r="E125" s="249" t="s">
        <v>19</v>
      </c>
      <c r="F125" s="250" t="s">
        <v>604</v>
      </c>
      <c r="G125" s="248"/>
      <c r="H125" s="251">
        <v>0.76800000000000002</v>
      </c>
      <c r="I125" s="252"/>
      <c r="J125" s="248"/>
      <c r="K125" s="248"/>
      <c r="L125" s="253"/>
      <c r="M125" s="254"/>
      <c r="N125" s="255"/>
      <c r="O125" s="255"/>
      <c r="P125" s="255"/>
      <c r="Q125" s="255"/>
      <c r="R125" s="255"/>
      <c r="S125" s="255"/>
      <c r="T125" s="256"/>
      <c r="U125" s="14"/>
      <c r="V125" s="14"/>
      <c r="W125" s="14"/>
      <c r="X125" s="14"/>
      <c r="Y125" s="14"/>
      <c r="Z125" s="14"/>
      <c r="AA125" s="14"/>
      <c r="AB125" s="14"/>
      <c r="AC125" s="14"/>
      <c r="AD125" s="14"/>
      <c r="AE125" s="14"/>
      <c r="AT125" s="257" t="s">
        <v>570</v>
      </c>
      <c r="AU125" s="257" t="s">
        <v>85</v>
      </c>
      <c r="AV125" s="14" t="s">
        <v>85</v>
      </c>
      <c r="AW125" s="14" t="s">
        <v>37</v>
      </c>
      <c r="AX125" s="14" t="s">
        <v>76</v>
      </c>
      <c r="AY125" s="257" t="s">
        <v>140</v>
      </c>
    </row>
    <row r="126" s="14" customFormat="1">
      <c r="A126" s="14"/>
      <c r="B126" s="247"/>
      <c r="C126" s="248"/>
      <c r="D126" s="219" t="s">
        <v>570</v>
      </c>
      <c r="E126" s="249" t="s">
        <v>19</v>
      </c>
      <c r="F126" s="250" t="s">
        <v>605</v>
      </c>
      <c r="G126" s="248"/>
      <c r="H126" s="251">
        <v>0.29899999999999999</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570</v>
      </c>
      <c r="AU126" s="257" t="s">
        <v>85</v>
      </c>
      <c r="AV126" s="14" t="s">
        <v>85</v>
      </c>
      <c r="AW126" s="14" t="s">
        <v>37</v>
      </c>
      <c r="AX126" s="14" t="s">
        <v>76</v>
      </c>
      <c r="AY126" s="257" t="s">
        <v>140</v>
      </c>
    </row>
    <row r="127" s="15" customFormat="1">
      <c r="A127" s="15"/>
      <c r="B127" s="258"/>
      <c r="C127" s="259"/>
      <c r="D127" s="219" t="s">
        <v>570</v>
      </c>
      <c r="E127" s="260" t="s">
        <v>533</v>
      </c>
      <c r="F127" s="261" t="s">
        <v>574</v>
      </c>
      <c r="G127" s="259"/>
      <c r="H127" s="262">
        <v>1.067</v>
      </c>
      <c r="I127" s="263"/>
      <c r="J127" s="259"/>
      <c r="K127" s="259"/>
      <c r="L127" s="264"/>
      <c r="M127" s="265"/>
      <c r="N127" s="266"/>
      <c r="O127" s="266"/>
      <c r="P127" s="266"/>
      <c r="Q127" s="266"/>
      <c r="R127" s="266"/>
      <c r="S127" s="266"/>
      <c r="T127" s="267"/>
      <c r="U127" s="15"/>
      <c r="V127" s="15"/>
      <c r="W127" s="15"/>
      <c r="X127" s="15"/>
      <c r="Y127" s="15"/>
      <c r="Z127" s="15"/>
      <c r="AA127" s="15"/>
      <c r="AB127" s="15"/>
      <c r="AC127" s="15"/>
      <c r="AD127" s="15"/>
      <c r="AE127" s="15"/>
      <c r="AT127" s="268" t="s">
        <v>570</v>
      </c>
      <c r="AU127" s="268" t="s">
        <v>85</v>
      </c>
      <c r="AV127" s="15" t="s">
        <v>157</v>
      </c>
      <c r="AW127" s="15" t="s">
        <v>37</v>
      </c>
      <c r="AX127" s="15" t="s">
        <v>83</v>
      </c>
      <c r="AY127" s="268" t="s">
        <v>140</v>
      </c>
    </row>
    <row r="128" s="2" customFormat="1" ht="16.5" customHeight="1">
      <c r="A128" s="39"/>
      <c r="B128" s="40"/>
      <c r="C128" s="206" t="s">
        <v>170</v>
      </c>
      <c r="D128" s="206" t="s">
        <v>141</v>
      </c>
      <c r="E128" s="207" t="s">
        <v>606</v>
      </c>
      <c r="F128" s="208" t="s">
        <v>607</v>
      </c>
      <c r="G128" s="209" t="s">
        <v>608</v>
      </c>
      <c r="H128" s="210">
        <v>10.449999999999999</v>
      </c>
      <c r="I128" s="211"/>
      <c r="J128" s="212">
        <f>ROUND(I128*H128,2)</f>
        <v>0</v>
      </c>
      <c r="K128" s="208" t="s">
        <v>577</v>
      </c>
      <c r="L128" s="45"/>
      <c r="M128" s="213" t="s">
        <v>19</v>
      </c>
      <c r="N128" s="214" t="s">
        <v>47</v>
      </c>
      <c r="O128" s="85"/>
      <c r="P128" s="215">
        <f>O128*H128</f>
        <v>0</v>
      </c>
      <c r="Q128" s="215">
        <v>8.0000000000000007E-05</v>
      </c>
      <c r="R128" s="215">
        <f>Q128*H128</f>
        <v>0.00083600000000000005</v>
      </c>
      <c r="S128" s="215">
        <v>0</v>
      </c>
      <c r="T128" s="216">
        <f>S128*H128</f>
        <v>0</v>
      </c>
      <c r="U128" s="39"/>
      <c r="V128" s="39"/>
      <c r="W128" s="39"/>
      <c r="X128" s="39"/>
      <c r="Y128" s="39"/>
      <c r="Z128" s="39"/>
      <c r="AA128" s="39"/>
      <c r="AB128" s="39"/>
      <c r="AC128" s="39"/>
      <c r="AD128" s="39"/>
      <c r="AE128" s="39"/>
      <c r="AR128" s="217" t="s">
        <v>157</v>
      </c>
      <c r="AT128" s="217" t="s">
        <v>141</v>
      </c>
      <c r="AU128" s="217" t="s">
        <v>85</v>
      </c>
      <c r="AY128" s="18" t="s">
        <v>140</v>
      </c>
      <c r="BE128" s="218">
        <f>IF(N128="základní",J128,0)</f>
        <v>0</v>
      </c>
      <c r="BF128" s="218">
        <f>IF(N128="snížená",J128,0)</f>
        <v>0</v>
      </c>
      <c r="BG128" s="218">
        <f>IF(N128="zákl. přenesená",J128,0)</f>
        <v>0</v>
      </c>
      <c r="BH128" s="218">
        <f>IF(N128="sníž. přenesená",J128,0)</f>
        <v>0</v>
      </c>
      <c r="BI128" s="218">
        <f>IF(N128="nulová",J128,0)</f>
        <v>0</v>
      </c>
      <c r="BJ128" s="18" t="s">
        <v>83</v>
      </c>
      <c r="BK128" s="218">
        <f>ROUND(I128*H128,2)</f>
        <v>0</v>
      </c>
      <c r="BL128" s="18" t="s">
        <v>157</v>
      </c>
      <c r="BM128" s="217" t="s">
        <v>609</v>
      </c>
    </row>
    <row r="129" s="2" customFormat="1">
      <c r="A129" s="39"/>
      <c r="B129" s="40"/>
      <c r="C129" s="41"/>
      <c r="D129" s="219" t="s">
        <v>147</v>
      </c>
      <c r="E129" s="41"/>
      <c r="F129" s="220" t="s">
        <v>610</v>
      </c>
      <c r="G129" s="41"/>
      <c r="H129" s="41"/>
      <c r="I129" s="221"/>
      <c r="J129" s="41"/>
      <c r="K129" s="41"/>
      <c r="L129" s="45"/>
      <c r="M129" s="222"/>
      <c r="N129" s="223"/>
      <c r="O129" s="85"/>
      <c r="P129" s="85"/>
      <c r="Q129" s="85"/>
      <c r="R129" s="85"/>
      <c r="S129" s="85"/>
      <c r="T129" s="86"/>
      <c r="U129" s="39"/>
      <c r="V129" s="39"/>
      <c r="W129" s="39"/>
      <c r="X129" s="39"/>
      <c r="Y129" s="39"/>
      <c r="Z129" s="39"/>
      <c r="AA129" s="39"/>
      <c r="AB129" s="39"/>
      <c r="AC129" s="39"/>
      <c r="AD129" s="39"/>
      <c r="AE129" s="39"/>
      <c r="AT129" s="18" t="s">
        <v>147</v>
      </c>
      <c r="AU129" s="18" t="s">
        <v>85</v>
      </c>
    </row>
    <row r="130" s="2" customFormat="1">
      <c r="A130" s="39"/>
      <c r="B130" s="40"/>
      <c r="C130" s="41"/>
      <c r="D130" s="219" t="s">
        <v>568</v>
      </c>
      <c r="E130" s="41"/>
      <c r="F130" s="224" t="s">
        <v>611</v>
      </c>
      <c r="G130" s="41"/>
      <c r="H130" s="41"/>
      <c r="I130" s="221"/>
      <c r="J130" s="41"/>
      <c r="K130" s="41"/>
      <c r="L130" s="45"/>
      <c r="M130" s="222"/>
      <c r="N130" s="223"/>
      <c r="O130" s="85"/>
      <c r="P130" s="85"/>
      <c r="Q130" s="85"/>
      <c r="R130" s="85"/>
      <c r="S130" s="85"/>
      <c r="T130" s="86"/>
      <c r="U130" s="39"/>
      <c r="V130" s="39"/>
      <c r="W130" s="39"/>
      <c r="X130" s="39"/>
      <c r="Y130" s="39"/>
      <c r="Z130" s="39"/>
      <c r="AA130" s="39"/>
      <c r="AB130" s="39"/>
      <c r="AC130" s="39"/>
      <c r="AD130" s="39"/>
      <c r="AE130" s="39"/>
      <c r="AT130" s="18" t="s">
        <v>568</v>
      </c>
      <c r="AU130" s="18" t="s">
        <v>85</v>
      </c>
    </row>
    <row r="131" s="13" customFormat="1">
      <c r="A131" s="13"/>
      <c r="B131" s="237"/>
      <c r="C131" s="238"/>
      <c r="D131" s="219" t="s">
        <v>570</v>
      </c>
      <c r="E131" s="239" t="s">
        <v>19</v>
      </c>
      <c r="F131" s="240" t="s">
        <v>571</v>
      </c>
      <c r="G131" s="238"/>
      <c r="H131" s="239" t="s">
        <v>19</v>
      </c>
      <c r="I131" s="241"/>
      <c r="J131" s="238"/>
      <c r="K131" s="238"/>
      <c r="L131" s="242"/>
      <c r="M131" s="243"/>
      <c r="N131" s="244"/>
      <c r="O131" s="244"/>
      <c r="P131" s="244"/>
      <c r="Q131" s="244"/>
      <c r="R131" s="244"/>
      <c r="S131" s="244"/>
      <c r="T131" s="245"/>
      <c r="U131" s="13"/>
      <c r="V131" s="13"/>
      <c r="W131" s="13"/>
      <c r="X131" s="13"/>
      <c r="Y131" s="13"/>
      <c r="Z131" s="13"/>
      <c r="AA131" s="13"/>
      <c r="AB131" s="13"/>
      <c r="AC131" s="13"/>
      <c r="AD131" s="13"/>
      <c r="AE131" s="13"/>
      <c r="AT131" s="246" t="s">
        <v>570</v>
      </c>
      <c r="AU131" s="246" t="s">
        <v>85</v>
      </c>
      <c r="AV131" s="13" t="s">
        <v>83</v>
      </c>
      <c r="AW131" s="13" t="s">
        <v>37</v>
      </c>
      <c r="AX131" s="13" t="s">
        <v>76</v>
      </c>
      <c r="AY131" s="246" t="s">
        <v>140</v>
      </c>
    </row>
    <row r="132" s="14" customFormat="1">
      <c r="A132" s="14"/>
      <c r="B132" s="247"/>
      <c r="C132" s="248"/>
      <c r="D132" s="219" t="s">
        <v>570</v>
      </c>
      <c r="E132" s="249" t="s">
        <v>19</v>
      </c>
      <c r="F132" s="250" t="s">
        <v>612</v>
      </c>
      <c r="G132" s="248"/>
      <c r="H132" s="251">
        <v>8</v>
      </c>
      <c r="I132" s="252"/>
      <c r="J132" s="248"/>
      <c r="K132" s="248"/>
      <c r="L132" s="253"/>
      <c r="M132" s="254"/>
      <c r="N132" s="255"/>
      <c r="O132" s="255"/>
      <c r="P132" s="255"/>
      <c r="Q132" s="255"/>
      <c r="R132" s="255"/>
      <c r="S132" s="255"/>
      <c r="T132" s="256"/>
      <c r="U132" s="14"/>
      <c r="V132" s="14"/>
      <c r="W132" s="14"/>
      <c r="X132" s="14"/>
      <c r="Y132" s="14"/>
      <c r="Z132" s="14"/>
      <c r="AA132" s="14"/>
      <c r="AB132" s="14"/>
      <c r="AC132" s="14"/>
      <c r="AD132" s="14"/>
      <c r="AE132" s="14"/>
      <c r="AT132" s="257" t="s">
        <v>570</v>
      </c>
      <c r="AU132" s="257" t="s">
        <v>85</v>
      </c>
      <c r="AV132" s="14" t="s">
        <v>85</v>
      </c>
      <c r="AW132" s="14" t="s">
        <v>37</v>
      </c>
      <c r="AX132" s="14" t="s">
        <v>76</v>
      </c>
      <c r="AY132" s="257" t="s">
        <v>140</v>
      </c>
    </row>
    <row r="133" s="14" customFormat="1">
      <c r="A133" s="14"/>
      <c r="B133" s="247"/>
      <c r="C133" s="248"/>
      <c r="D133" s="219" t="s">
        <v>570</v>
      </c>
      <c r="E133" s="249" t="s">
        <v>19</v>
      </c>
      <c r="F133" s="250" t="s">
        <v>613</v>
      </c>
      <c r="G133" s="248"/>
      <c r="H133" s="251">
        <v>2.4500000000000002</v>
      </c>
      <c r="I133" s="252"/>
      <c r="J133" s="248"/>
      <c r="K133" s="248"/>
      <c r="L133" s="253"/>
      <c r="M133" s="254"/>
      <c r="N133" s="255"/>
      <c r="O133" s="255"/>
      <c r="P133" s="255"/>
      <c r="Q133" s="255"/>
      <c r="R133" s="255"/>
      <c r="S133" s="255"/>
      <c r="T133" s="256"/>
      <c r="U133" s="14"/>
      <c r="V133" s="14"/>
      <c r="W133" s="14"/>
      <c r="X133" s="14"/>
      <c r="Y133" s="14"/>
      <c r="Z133" s="14"/>
      <c r="AA133" s="14"/>
      <c r="AB133" s="14"/>
      <c r="AC133" s="14"/>
      <c r="AD133" s="14"/>
      <c r="AE133" s="14"/>
      <c r="AT133" s="257" t="s">
        <v>570</v>
      </c>
      <c r="AU133" s="257" t="s">
        <v>85</v>
      </c>
      <c r="AV133" s="14" t="s">
        <v>85</v>
      </c>
      <c r="AW133" s="14" t="s">
        <v>37</v>
      </c>
      <c r="AX133" s="14" t="s">
        <v>76</v>
      </c>
      <c r="AY133" s="257" t="s">
        <v>140</v>
      </c>
    </row>
    <row r="134" s="15" customFormat="1">
      <c r="A134" s="15"/>
      <c r="B134" s="258"/>
      <c r="C134" s="259"/>
      <c r="D134" s="219" t="s">
        <v>570</v>
      </c>
      <c r="E134" s="260" t="s">
        <v>614</v>
      </c>
      <c r="F134" s="261" t="s">
        <v>574</v>
      </c>
      <c r="G134" s="259"/>
      <c r="H134" s="262">
        <v>10.449999999999999</v>
      </c>
      <c r="I134" s="263"/>
      <c r="J134" s="259"/>
      <c r="K134" s="259"/>
      <c r="L134" s="264"/>
      <c r="M134" s="265"/>
      <c r="N134" s="266"/>
      <c r="O134" s="266"/>
      <c r="P134" s="266"/>
      <c r="Q134" s="266"/>
      <c r="R134" s="266"/>
      <c r="S134" s="266"/>
      <c r="T134" s="267"/>
      <c r="U134" s="15"/>
      <c r="V134" s="15"/>
      <c r="W134" s="15"/>
      <c r="X134" s="15"/>
      <c r="Y134" s="15"/>
      <c r="Z134" s="15"/>
      <c r="AA134" s="15"/>
      <c r="AB134" s="15"/>
      <c r="AC134" s="15"/>
      <c r="AD134" s="15"/>
      <c r="AE134" s="15"/>
      <c r="AT134" s="268" t="s">
        <v>570</v>
      </c>
      <c r="AU134" s="268" t="s">
        <v>85</v>
      </c>
      <c r="AV134" s="15" t="s">
        <v>157</v>
      </c>
      <c r="AW134" s="15" t="s">
        <v>37</v>
      </c>
      <c r="AX134" s="15" t="s">
        <v>83</v>
      </c>
      <c r="AY134" s="268" t="s">
        <v>140</v>
      </c>
    </row>
    <row r="135" s="2" customFormat="1" ht="16.5" customHeight="1">
      <c r="A135" s="39"/>
      <c r="B135" s="40"/>
      <c r="C135" s="206" t="s">
        <v>174</v>
      </c>
      <c r="D135" s="206" t="s">
        <v>141</v>
      </c>
      <c r="E135" s="207" t="s">
        <v>615</v>
      </c>
      <c r="F135" s="208" t="s">
        <v>616</v>
      </c>
      <c r="G135" s="209" t="s">
        <v>608</v>
      </c>
      <c r="H135" s="210">
        <v>23.399999999999999</v>
      </c>
      <c r="I135" s="211"/>
      <c r="J135" s="212">
        <f>ROUND(I135*H135,2)</f>
        <v>0</v>
      </c>
      <c r="K135" s="208" t="s">
        <v>577</v>
      </c>
      <c r="L135" s="45"/>
      <c r="M135" s="213" t="s">
        <v>19</v>
      </c>
      <c r="N135" s="214" t="s">
        <v>47</v>
      </c>
      <c r="O135" s="85"/>
      <c r="P135" s="215">
        <f>O135*H135</f>
        <v>0</v>
      </c>
      <c r="Q135" s="215">
        <v>0.00042999999999999999</v>
      </c>
      <c r="R135" s="215">
        <f>Q135*H135</f>
        <v>0.010062</v>
      </c>
      <c r="S135" s="215">
        <v>0</v>
      </c>
      <c r="T135" s="216">
        <f>S135*H135</f>
        <v>0</v>
      </c>
      <c r="U135" s="39"/>
      <c r="V135" s="39"/>
      <c r="W135" s="39"/>
      <c r="X135" s="39"/>
      <c r="Y135" s="39"/>
      <c r="Z135" s="39"/>
      <c r="AA135" s="39"/>
      <c r="AB135" s="39"/>
      <c r="AC135" s="39"/>
      <c r="AD135" s="39"/>
      <c r="AE135" s="39"/>
      <c r="AR135" s="217" t="s">
        <v>157</v>
      </c>
      <c r="AT135" s="217" t="s">
        <v>141</v>
      </c>
      <c r="AU135" s="217" t="s">
        <v>85</v>
      </c>
      <c r="AY135" s="18" t="s">
        <v>140</v>
      </c>
      <c r="BE135" s="218">
        <f>IF(N135="základní",J135,0)</f>
        <v>0</v>
      </c>
      <c r="BF135" s="218">
        <f>IF(N135="snížená",J135,0)</f>
        <v>0</v>
      </c>
      <c r="BG135" s="218">
        <f>IF(N135="zákl. přenesená",J135,0)</f>
        <v>0</v>
      </c>
      <c r="BH135" s="218">
        <f>IF(N135="sníž. přenesená",J135,0)</f>
        <v>0</v>
      </c>
      <c r="BI135" s="218">
        <f>IF(N135="nulová",J135,0)</f>
        <v>0</v>
      </c>
      <c r="BJ135" s="18" t="s">
        <v>83</v>
      </c>
      <c r="BK135" s="218">
        <f>ROUND(I135*H135,2)</f>
        <v>0</v>
      </c>
      <c r="BL135" s="18" t="s">
        <v>157</v>
      </c>
      <c r="BM135" s="217" t="s">
        <v>617</v>
      </c>
    </row>
    <row r="136" s="2" customFormat="1">
      <c r="A136" s="39"/>
      <c r="B136" s="40"/>
      <c r="C136" s="41"/>
      <c r="D136" s="219" t="s">
        <v>147</v>
      </c>
      <c r="E136" s="41"/>
      <c r="F136" s="220" t="s">
        <v>618</v>
      </c>
      <c r="G136" s="41"/>
      <c r="H136" s="41"/>
      <c r="I136" s="221"/>
      <c r="J136" s="41"/>
      <c r="K136" s="41"/>
      <c r="L136" s="45"/>
      <c r="M136" s="222"/>
      <c r="N136" s="223"/>
      <c r="O136" s="85"/>
      <c r="P136" s="85"/>
      <c r="Q136" s="85"/>
      <c r="R136" s="85"/>
      <c r="S136" s="85"/>
      <c r="T136" s="86"/>
      <c r="U136" s="39"/>
      <c r="V136" s="39"/>
      <c r="W136" s="39"/>
      <c r="X136" s="39"/>
      <c r="Y136" s="39"/>
      <c r="Z136" s="39"/>
      <c r="AA136" s="39"/>
      <c r="AB136" s="39"/>
      <c r="AC136" s="39"/>
      <c r="AD136" s="39"/>
      <c r="AE136" s="39"/>
      <c r="AT136" s="18" t="s">
        <v>147</v>
      </c>
      <c r="AU136" s="18" t="s">
        <v>85</v>
      </c>
    </row>
    <row r="137" s="2" customFormat="1">
      <c r="A137" s="39"/>
      <c r="B137" s="40"/>
      <c r="C137" s="41"/>
      <c r="D137" s="219" t="s">
        <v>568</v>
      </c>
      <c r="E137" s="41"/>
      <c r="F137" s="224" t="s">
        <v>619</v>
      </c>
      <c r="G137" s="41"/>
      <c r="H137" s="41"/>
      <c r="I137" s="221"/>
      <c r="J137" s="41"/>
      <c r="K137" s="41"/>
      <c r="L137" s="45"/>
      <c r="M137" s="222"/>
      <c r="N137" s="223"/>
      <c r="O137" s="85"/>
      <c r="P137" s="85"/>
      <c r="Q137" s="85"/>
      <c r="R137" s="85"/>
      <c r="S137" s="85"/>
      <c r="T137" s="86"/>
      <c r="U137" s="39"/>
      <c r="V137" s="39"/>
      <c r="W137" s="39"/>
      <c r="X137" s="39"/>
      <c r="Y137" s="39"/>
      <c r="Z137" s="39"/>
      <c r="AA137" s="39"/>
      <c r="AB137" s="39"/>
      <c r="AC137" s="39"/>
      <c r="AD137" s="39"/>
      <c r="AE137" s="39"/>
      <c r="AT137" s="18" t="s">
        <v>568</v>
      </c>
      <c r="AU137" s="18" t="s">
        <v>85</v>
      </c>
    </row>
    <row r="138" s="13" customFormat="1">
      <c r="A138" s="13"/>
      <c r="B138" s="237"/>
      <c r="C138" s="238"/>
      <c r="D138" s="219" t="s">
        <v>570</v>
      </c>
      <c r="E138" s="239" t="s">
        <v>19</v>
      </c>
      <c r="F138" s="240" t="s">
        <v>620</v>
      </c>
      <c r="G138" s="238"/>
      <c r="H138" s="239" t="s">
        <v>19</v>
      </c>
      <c r="I138" s="241"/>
      <c r="J138" s="238"/>
      <c r="K138" s="238"/>
      <c r="L138" s="242"/>
      <c r="M138" s="243"/>
      <c r="N138" s="244"/>
      <c r="O138" s="244"/>
      <c r="P138" s="244"/>
      <c r="Q138" s="244"/>
      <c r="R138" s="244"/>
      <c r="S138" s="244"/>
      <c r="T138" s="245"/>
      <c r="U138" s="13"/>
      <c r="V138" s="13"/>
      <c r="W138" s="13"/>
      <c r="X138" s="13"/>
      <c r="Y138" s="13"/>
      <c r="Z138" s="13"/>
      <c r="AA138" s="13"/>
      <c r="AB138" s="13"/>
      <c r="AC138" s="13"/>
      <c r="AD138" s="13"/>
      <c r="AE138" s="13"/>
      <c r="AT138" s="246" t="s">
        <v>570</v>
      </c>
      <c r="AU138" s="246" t="s">
        <v>85</v>
      </c>
      <c r="AV138" s="13" t="s">
        <v>83</v>
      </c>
      <c r="AW138" s="13" t="s">
        <v>37</v>
      </c>
      <c r="AX138" s="13" t="s">
        <v>76</v>
      </c>
      <c r="AY138" s="246" t="s">
        <v>140</v>
      </c>
    </row>
    <row r="139" s="14" customFormat="1">
      <c r="A139" s="14"/>
      <c r="B139" s="247"/>
      <c r="C139" s="248"/>
      <c r="D139" s="219" t="s">
        <v>570</v>
      </c>
      <c r="E139" s="249" t="s">
        <v>19</v>
      </c>
      <c r="F139" s="250" t="s">
        <v>621</v>
      </c>
      <c r="G139" s="248"/>
      <c r="H139" s="251">
        <v>54</v>
      </c>
      <c r="I139" s="252"/>
      <c r="J139" s="248"/>
      <c r="K139" s="248"/>
      <c r="L139" s="253"/>
      <c r="M139" s="254"/>
      <c r="N139" s="255"/>
      <c r="O139" s="255"/>
      <c r="P139" s="255"/>
      <c r="Q139" s="255"/>
      <c r="R139" s="255"/>
      <c r="S139" s="255"/>
      <c r="T139" s="256"/>
      <c r="U139" s="14"/>
      <c r="V139" s="14"/>
      <c r="W139" s="14"/>
      <c r="X139" s="14"/>
      <c r="Y139" s="14"/>
      <c r="Z139" s="14"/>
      <c r="AA139" s="14"/>
      <c r="AB139" s="14"/>
      <c r="AC139" s="14"/>
      <c r="AD139" s="14"/>
      <c r="AE139" s="14"/>
      <c r="AT139" s="257" t="s">
        <v>570</v>
      </c>
      <c r="AU139" s="257" t="s">
        <v>85</v>
      </c>
      <c r="AV139" s="14" t="s">
        <v>85</v>
      </c>
      <c r="AW139" s="14" t="s">
        <v>37</v>
      </c>
      <c r="AX139" s="14" t="s">
        <v>76</v>
      </c>
      <c r="AY139" s="257" t="s">
        <v>140</v>
      </c>
    </row>
    <row r="140" s="14" customFormat="1">
      <c r="A140" s="14"/>
      <c r="B140" s="247"/>
      <c r="C140" s="248"/>
      <c r="D140" s="219" t="s">
        <v>570</v>
      </c>
      <c r="E140" s="249" t="s">
        <v>19</v>
      </c>
      <c r="F140" s="250" t="s">
        <v>622</v>
      </c>
      <c r="G140" s="248"/>
      <c r="H140" s="251">
        <v>24</v>
      </c>
      <c r="I140" s="252"/>
      <c r="J140" s="248"/>
      <c r="K140" s="248"/>
      <c r="L140" s="253"/>
      <c r="M140" s="254"/>
      <c r="N140" s="255"/>
      <c r="O140" s="255"/>
      <c r="P140" s="255"/>
      <c r="Q140" s="255"/>
      <c r="R140" s="255"/>
      <c r="S140" s="255"/>
      <c r="T140" s="256"/>
      <c r="U140" s="14"/>
      <c r="V140" s="14"/>
      <c r="W140" s="14"/>
      <c r="X140" s="14"/>
      <c r="Y140" s="14"/>
      <c r="Z140" s="14"/>
      <c r="AA140" s="14"/>
      <c r="AB140" s="14"/>
      <c r="AC140" s="14"/>
      <c r="AD140" s="14"/>
      <c r="AE140" s="14"/>
      <c r="AT140" s="257" t="s">
        <v>570</v>
      </c>
      <c r="AU140" s="257" t="s">
        <v>85</v>
      </c>
      <c r="AV140" s="14" t="s">
        <v>85</v>
      </c>
      <c r="AW140" s="14" t="s">
        <v>37</v>
      </c>
      <c r="AX140" s="14" t="s">
        <v>76</v>
      </c>
      <c r="AY140" s="257" t="s">
        <v>140</v>
      </c>
    </row>
    <row r="141" s="15" customFormat="1">
      <c r="A141" s="15"/>
      <c r="B141" s="258"/>
      <c r="C141" s="259"/>
      <c r="D141" s="219" t="s">
        <v>570</v>
      </c>
      <c r="E141" s="260" t="s">
        <v>535</v>
      </c>
      <c r="F141" s="261" t="s">
        <v>574</v>
      </c>
      <c r="G141" s="259"/>
      <c r="H141" s="262">
        <v>78</v>
      </c>
      <c r="I141" s="263"/>
      <c r="J141" s="259"/>
      <c r="K141" s="259"/>
      <c r="L141" s="264"/>
      <c r="M141" s="265"/>
      <c r="N141" s="266"/>
      <c r="O141" s="266"/>
      <c r="P141" s="266"/>
      <c r="Q141" s="266"/>
      <c r="R141" s="266"/>
      <c r="S141" s="266"/>
      <c r="T141" s="267"/>
      <c r="U141" s="15"/>
      <c r="V141" s="15"/>
      <c r="W141" s="15"/>
      <c r="X141" s="15"/>
      <c r="Y141" s="15"/>
      <c r="Z141" s="15"/>
      <c r="AA141" s="15"/>
      <c r="AB141" s="15"/>
      <c r="AC141" s="15"/>
      <c r="AD141" s="15"/>
      <c r="AE141" s="15"/>
      <c r="AT141" s="268" t="s">
        <v>570</v>
      </c>
      <c r="AU141" s="268" t="s">
        <v>85</v>
      </c>
      <c r="AV141" s="15" t="s">
        <v>157</v>
      </c>
      <c r="AW141" s="15" t="s">
        <v>37</v>
      </c>
      <c r="AX141" s="15" t="s">
        <v>76</v>
      </c>
      <c r="AY141" s="268" t="s">
        <v>140</v>
      </c>
    </row>
    <row r="142" s="14" customFormat="1">
      <c r="A142" s="14"/>
      <c r="B142" s="247"/>
      <c r="C142" s="248"/>
      <c r="D142" s="219" t="s">
        <v>570</v>
      </c>
      <c r="E142" s="249" t="s">
        <v>19</v>
      </c>
      <c r="F142" s="250" t="s">
        <v>623</v>
      </c>
      <c r="G142" s="248"/>
      <c r="H142" s="251">
        <v>23.399999999999999</v>
      </c>
      <c r="I142" s="252"/>
      <c r="J142" s="248"/>
      <c r="K142" s="248"/>
      <c r="L142" s="253"/>
      <c r="M142" s="254"/>
      <c r="N142" s="255"/>
      <c r="O142" s="255"/>
      <c r="P142" s="255"/>
      <c r="Q142" s="255"/>
      <c r="R142" s="255"/>
      <c r="S142" s="255"/>
      <c r="T142" s="256"/>
      <c r="U142" s="14"/>
      <c r="V142" s="14"/>
      <c r="W142" s="14"/>
      <c r="X142" s="14"/>
      <c r="Y142" s="14"/>
      <c r="Z142" s="14"/>
      <c r="AA142" s="14"/>
      <c r="AB142" s="14"/>
      <c r="AC142" s="14"/>
      <c r="AD142" s="14"/>
      <c r="AE142" s="14"/>
      <c r="AT142" s="257" t="s">
        <v>570</v>
      </c>
      <c r="AU142" s="257" t="s">
        <v>85</v>
      </c>
      <c r="AV142" s="14" t="s">
        <v>85</v>
      </c>
      <c r="AW142" s="14" t="s">
        <v>37</v>
      </c>
      <c r="AX142" s="14" t="s">
        <v>83</v>
      </c>
      <c r="AY142" s="257" t="s">
        <v>140</v>
      </c>
    </row>
    <row r="143" s="2" customFormat="1" ht="16.5" customHeight="1">
      <c r="A143" s="39"/>
      <c r="B143" s="40"/>
      <c r="C143" s="269" t="s">
        <v>178</v>
      </c>
      <c r="D143" s="269" t="s">
        <v>624</v>
      </c>
      <c r="E143" s="270" t="s">
        <v>625</v>
      </c>
      <c r="F143" s="271" t="s">
        <v>626</v>
      </c>
      <c r="G143" s="272" t="s">
        <v>547</v>
      </c>
      <c r="H143" s="273">
        <v>0.040000000000000001</v>
      </c>
      <c r="I143" s="274"/>
      <c r="J143" s="275">
        <f>ROUND(I143*H143,2)</f>
        <v>0</v>
      </c>
      <c r="K143" s="271" t="s">
        <v>577</v>
      </c>
      <c r="L143" s="276"/>
      <c r="M143" s="277" t="s">
        <v>19</v>
      </c>
      <c r="N143" s="278" t="s">
        <v>47</v>
      </c>
      <c r="O143" s="85"/>
      <c r="P143" s="215">
        <f>O143*H143</f>
        <v>0</v>
      </c>
      <c r="Q143" s="215">
        <v>1</v>
      </c>
      <c r="R143" s="215">
        <f>Q143*H143</f>
        <v>0.040000000000000001</v>
      </c>
      <c r="S143" s="215">
        <v>0</v>
      </c>
      <c r="T143" s="216">
        <f>S143*H143</f>
        <v>0</v>
      </c>
      <c r="U143" s="39"/>
      <c r="V143" s="39"/>
      <c r="W143" s="39"/>
      <c r="X143" s="39"/>
      <c r="Y143" s="39"/>
      <c r="Z143" s="39"/>
      <c r="AA143" s="39"/>
      <c r="AB143" s="39"/>
      <c r="AC143" s="39"/>
      <c r="AD143" s="39"/>
      <c r="AE143" s="39"/>
      <c r="AR143" s="217" t="s">
        <v>174</v>
      </c>
      <c r="AT143" s="217" t="s">
        <v>624</v>
      </c>
      <c r="AU143" s="217" t="s">
        <v>85</v>
      </c>
      <c r="AY143" s="18" t="s">
        <v>140</v>
      </c>
      <c r="BE143" s="218">
        <f>IF(N143="základní",J143,0)</f>
        <v>0</v>
      </c>
      <c r="BF143" s="218">
        <f>IF(N143="snížená",J143,0)</f>
        <v>0</v>
      </c>
      <c r="BG143" s="218">
        <f>IF(N143="zákl. přenesená",J143,0)</f>
        <v>0</v>
      </c>
      <c r="BH143" s="218">
        <f>IF(N143="sníž. přenesená",J143,0)</f>
        <v>0</v>
      </c>
      <c r="BI143" s="218">
        <f>IF(N143="nulová",J143,0)</f>
        <v>0</v>
      </c>
      <c r="BJ143" s="18" t="s">
        <v>83</v>
      </c>
      <c r="BK143" s="218">
        <f>ROUND(I143*H143,2)</f>
        <v>0</v>
      </c>
      <c r="BL143" s="18" t="s">
        <v>157</v>
      </c>
      <c r="BM143" s="217" t="s">
        <v>627</v>
      </c>
    </row>
    <row r="144" s="2" customFormat="1">
      <c r="A144" s="39"/>
      <c r="B144" s="40"/>
      <c r="C144" s="41"/>
      <c r="D144" s="219" t="s">
        <v>147</v>
      </c>
      <c r="E144" s="41"/>
      <c r="F144" s="220" t="s">
        <v>626</v>
      </c>
      <c r="G144" s="41"/>
      <c r="H144" s="41"/>
      <c r="I144" s="221"/>
      <c r="J144" s="41"/>
      <c r="K144" s="41"/>
      <c r="L144" s="45"/>
      <c r="M144" s="222"/>
      <c r="N144" s="223"/>
      <c r="O144" s="85"/>
      <c r="P144" s="85"/>
      <c r="Q144" s="85"/>
      <c r="R144" s="85"/>
      <c r="S144" s="85"/>
      <c r="T144" s="86"/>
      <c r="U144" s="39"/>
      <c r="V144" s="39"/>
      <c r="W144" s="39"/>
      <c r="X144" s="39"/>
      <c r="Y144" s="39"/>
      <c r="Z144" s="39"/>
      <c r="AA144" s="39"/>
      <c r="AB144" s="39"/>
      <c r="AC144" s="39"/>
      <c r="AD144" s="39"/>
      <c r="AE144" s="39"/>
      <c r="AT144" s="18" t="s">
        <v>147</v>
      </c>
      <c r="AU144" s="18" t="s">
        <v>85</v>
      </c>
    </row>
    <row r="145" s="13" customFormat="1">
      <c r="A145" s="13"/>
      <c r="B145" s="237"/>
      <c r="C145" s="238"/>
      <c r="D145" s="219" t="s">
        <v>570</v>
      </c>
      <c r="E145" s="239" t="s">
        <v>19</v>
      </c>
      <c r="F145" s="240" t="s">
        <v>628</v>
      </c>
      <c r="G145" s="238"/>
      <c r="H145" s="239" t="s">
        <v>19</v>
      </c>
      <c r="I145" s="241"/>
      <c r="J145" s="238"/>
      <c r="K145" s="238"/>
      <c r="L145" s="242"/>
      <c r="M145" s="243"/>
      <c r="N145" s="244"/>
      <c r="O145" s="244"/>
      <c r="P145" s="244"/>
      <c r="Q145" s="244"/>
      <c r="R145" s="244"/>
      <c r="S145" s="244"/>
      <c r="T145" s="245"/>
      <c r="U145" s="13"/>
      <c r="V145" s="13"/>
      <c r="W145" s="13"/>
      <c r="X145" s="13"/>
      <c r="Y145" s="13"/>
      <c r="Z145" s="13"/>
      <c r="AA145" s="13"/>
      <c r="AB145" s="13"/>
      <c r="AC145" s="13"/>
      <c r="AD145" s="13"/>
      <c r="AE145" s="13"/>
      <c r="AT145" s="246" t="s">
        <v>570</v>
      </c>
      <c r="AU145" s="246" t="s">
        <v>85</v>
      </c>
      <c r="AV145" s="13" t="s">
        <v>83</v>
      </c>
      <c r="AW145" s="13" t="s">
        <v>37</v>
      </c>
      <c r="AX145" s="13" t="s">
        <v>76</v>
      </c>
      <c r="AY145" s="246" t="s">
        <v>140</v>
      </c>
    </row>
    <row r="146" s="14" customFormat="1">
      <c r="A146" s="14"/>
      <c r="B146" s="247"/>
      <c r="C146" s="248"/>
      <c r="D146" s="219" t="s">
        <v>570</v>
      </c>
      <c r="E146" s="249" t="s">
        <v>19</v>
      </c>
      <c r="F146" s="250" t="s">
        <v>629</v>
      </c>
      <c r="G146" s="248"/>
      <c r="H146" s="251">
        <v>0.040000000000000001</v>
      </c>
      <c r="I146" s="252"/>
      <c r="J146" s="248"/>
      <c r="K146" s="248"/>
      <c r="L146" s="253"/>
      <c r="M146" s="254"/>
      <c r="N146" s="255"/>
      <c r="O146" s="255"/>
      <c r="P146" s="255"/>
      <c r="Q146" s="255"/>
      <c r="R146" s="255"/>
      <c r="S146" s="255"/>
      <c r="T146" s="256"/>
      <c r="U146" s="14"/>
      <c r="V146" s="14"/>
      <c r="W146" s="14"/>
      <c r="X146" s="14"/>
      <c r="Y146" s="14"/>
      <c r="Z146" s="14"/>
      <c r="AA146" s="14"/>
      <c r="AB146" s="14"/>
      <c r="AC146" s="14"/>
      <c r="AD146" s="14"/>
      <c r="AE146" s="14"/>
      <c r="AT146" s="257" t="s">
        <v>570</v>
      </c>
      <c r="AU146" s="257" t="s">
        <v>85</v>
      </c>
      <c r="AV146" s="14" t="s">
        <v>85</v>
      </c>
      <c r="AW146" s="14" t="s">
        <v>37</v>
      </c>
      <c r="AX146" s="14" t="s">
        <v>76</v>
      </c>
      <c r="AY146" s="257" t="s">
        <v>140</v>
      </c>
    </row>
    <row r="147" s="15" customFormat="1">
      <c r="A147" s="15"/>
      <c r="B147" s="258"/>
      <c r="C147" s="259"/>
      <c r="D147" s="219" t="s">
        <v>570</v>
      </c>
      <c r="E147" s="260" t="s">
        <v>19</v>
      </c>
      <c r="F147" s="261" t="s">
        <v>574</v>
      </c>
      <c r="G147" s="259"/>
      <c r="H147" s="262">
        <v>0.040000000000000001</v>
      </c>
      <c r="I147" s="263"/>
      <c r="J147" s="259"/>
      <c r="K147" s="259"/>
      <c r="L147" s="264"/>
      <c r="M147" s="265"/>
      <c r="N147" s="266"/>
      <c r="O147" s="266"/>
      <c r="P147" s="266"/>
      <c r="Q147" s="266"/>
      <c r="R147" s="266"/>
      <c r="S147" s="266"/>
      <c r="T147" s="267"/>
      <c r="U147" s="15"/>
      <c r="V147" s="15"/>
      <c r="W147" s="15"/>
      <c r="X147" s="15"/>
      <c r="Y147" s="15"/>
      <c r="Z147" s="15"/>
      <c r="AA147" s="15"/>
      <c r="AB147" s="15"/>
      <c r="AC147" s="15"/>
      <c r="AD147" s="15"/>
      <c r="AE147" s="15"/>
      <c r="AT147" s="268" t="s">
        <v>570</v>
      </c>
      <c r="AU147" s="268" t="s">
        <v>85</v>
      </c>
      <c r="AV147" s="15" t="s">
        <v>157</v>
      </c>
      <c r="AW147" s="15" t="s">
        <v>37</v>
      </c>
      <c r="AX147" s="15" t="s">
        <v>83</v>
      </c>
      <c r="AY147" s="268" t="s">
        <v>140</v>
      </c>
    </row>
    <row r="148" s="2" customFormat="1" ht="16.5" customHeight="1">
      <c r="A148" s="39"/>
      <c r="B148" s="40"/>
      <c r="C148" s="206" t="s">
        <v>182</v>
      </c>
      <c r="D148" s="206" t="s">
        <v>141</v>
      </c>
      <c r="E148" s="207" t="s">
        <v>630</v>
      </c>
      <c r="F148" s="208" t="s">
        <v>631</v>
      </c>
      <c r="G148" s="209" t="s">
        <v>608</v>
      </c>
      <c r="H148" s="210">
        <v>16</v>
      </c>
      <c r="I148" s="211"/>
      <c r="J148" s="212">
        <f>ROUND(I148*H148,2)</f>
        <v>0</v>
      </c>
      <c r="K148" s="208" t="s">
        <v>577</v>
      </c>
      <c r="L148" s="45"/>
      <c r="M148" s="213" t="s">
        <v>19</v>
      </c>
      <c r="N148" s="214" t="s">
        <v>47</v>
      </c>
      <c r="O148" s="85"/>
      <c r="P148" s="215">
        <f>O148*H148</f>
        <v>0</v>
      </c>
      <c r="Q148" s="215">
        <v>0.0010100000000000001</v>
      </c>
      <c r="R148" s="215">
        <f>Q148*H148</f>
        <v>0.016160000000000001</v>
      </c>
      <c r="S148" s="215">
        <v>0.001</v>
      </c>
      <c r="T148" s="216">
        <f>S148*H148</f>
        <v>0.016</v>
      </c>
      <c r="U148" s="39"/>
      <c r="V148" s="39"/>
      <c r="W148" s="39"/>
      <c r="X148" s="39"/>
      <c r="Y148" s="39"/>
      <c r="Z148" s="39"/>
      <c r="AA148" s="39"/>
      <c r="AB148" s="39"/>
      <c r="AC148" s="39"/>
      <c r="AD148" s="39"/>
      <c r="AE148" s="39"/>
      <c r="AR148" s="217" t="s">
        <v>157</v>
      </c>
      <c r="AT148" s="217" t="s">
        <v>141</v>
      </c>
      <c r="AU148" s="217" t="s">
        <v>85</v>
      </c>
      <c r="AY148" s="18" t="s">
        <v>140</v>
      </c>
      <c r="BE148" s="218">
        <f>IF(N148="základní",J148,0)</f>
        <v>0</v>
      </c>
      <c r="BF148" s="218">
        <f>IF(N148="snížená",J148,0)</f>
        <v>0</v>
      </c>
      <c r="BG148" s="218">
        <f>IF(N148="zákl. přenesená",J148,0)</f>
        <v>0</v>
      </c>
      <c r="BH148" s="218">
        <f>IF(N148="sníž. přenesená",J148,0)</f>
        <v>0</v>
      </c>
      <c r="BI148" s="218">
        <f>IF(N148="nulová",J148,0)</f>
        <v>0</v>
      </c>
      <c r="BJ148" s="18" t="s">
        <v>83</v>
      </c>
      <c r="BK148" s="218">
        <f>ROUND(I148*H148,2)</f>
        <v>0</v>
      </c>
      <c r="BL148" s="18" t="s">
        <v>157</v>
      </c>
      <c r="BM148" s="217" t="s">
        <v>632</v>
      </c>
    </row>
    <row r="149" s="2" customFormat="1">
      <c r="A149" s="39"/>
      <c r="B149" s="40"/>
      <c r="C149" s="41"/>
      <c r="D149" s="219" t="s">
        <v>147</v>
      </c>
      <c r="E149" s="41"/>
      <c r="F149" s="220" t="s">
        <v>633</v>
      </c>
      <c r="G149" s="41"/>
      <c r="H149" s="41"/>
      <c r="I149" s="221"/>
      <c r="J149" s="41"/>
      <c r="K149" s="41"/>
      <c r="L149" s="45"/>
      <c r="M149" s="222"/>
      <c r="N149" s="223"/>
      <c r="O149" s="85"/>
      <c r="P149" s="85"/>
      <c r="Q149" s="85"/>
      <c r="R149" s="85"/>
      <c r="S149" s="85"/>
      <c r="T149" s="86"/>
      <c r="U149" s="39"/>
      <c r="V149" s="39"/>
      <c r="W149" s="39"/>
      <c r="X149" s="39"/>
      <c r="Y149" s="39"/>
      <c r="Z149" s="39"/>
      <c r="AA149" s="39"/>
      <c r="AB149" s="39"/>
      <c r="AC149" s="39"/>
      <c r="AD149" s="39"/>
      <c r="AE149" s="39"/>
      <c r="AT149" s="18" t="s">
        <v>147</v>
      </c>
      <c r="AU149" s="18" t="s">
        <v>85</v>
      </c>
    </row>
    <row r="150" s="2" customFormat="1">
      <c r="A150" s="39"/>
      <c r="B150" s="40"/>
      <c r="C150" s="41"/>
      <c r="D150" s="219" t="s">
        <v>568</v>
      </c>
      <c r="E150" s="41"/>
      <c r="F150" s="224" t="s">
        <v>619</v>
      </c>
      <c r="G150" s="41"/>
      <c r="H150" s="41"/>
      <c r="I150" s="221"/>
      <c r="J150" s="41"/>
      <c r="K150" s="41"/>
      <c r="L150" s="45"/>
      <c r="M150" s="222"/>
      <c r="N150" s="223"/>
      <c r="O150" s="85"/>
      <c r="P150" s="85"/>
      <c r="Q150" s="85"/>
      <c r="R150" s="85"/>
      <c r="S150" s="85"/>
      <c r="T150" s="86"/>
      <c r="U150" s="39"/>
      <c r="V150" s="39"/>
      <c r="W150" s="39"/>
      <c r="X150" s="39"/>
      <c r="Y150" s="39"/>
      <c r="Z150" s="39"/>
      <c r="AA150" s="39"/>
      <c r="AB150" s="39"/>
      <c r="AC150" s="39"/>
      <c r="AD150" s="39"/>
      <c r="AE150" s="39"/>
      <c r="AT150" s="18" t="s">
        <v>568</v>
      </c>
      <c r="AU150" s="18" t="s">
        <v>85</v>
      </c>
    </row>
    <row r="151" s="13" customFormat="1">
      <c r="A151" s="13"/>
      <c r="B151" s="237"/>
      <c r="C151" s="238"/>
      <c r="D151" s="219" t="s">
        <v>570</v>
      </c>
      <c r="E151" s="239" t="s">
        <v>19</v>
      </c>
      <c r="F151" s="240" t="s">
        <v>634</v>
      </c>
      <c r="G151" s="238"/>
      <c r="H151" s="239" t="s">
        <v>19</v>
      </c>
      <c r="I151" s="241"/>
      <c r="J151" s="238"/>
      <c r="K151" s="238"/>
      <c r="L151" s="242"/>
      <c r="M151" s="243"/>
      <c r="N151" s="244"/>
      <c r="O151" s="244"/>
      <c r="P151" s="244"/>
      <c r="Q151" s="244"/>
      <c r="R151" s="244"/>
      <c r="S151" s="244"/>
      <c r="T151" s="245"/>
      <c r="U151" s="13"/>
      <c r="V151" s="13"/>
      <c r="W151" s="13"/>
      <c r="X151" s="13"/>
      <c r="Y151" s="13"/>
      <c r="Z151" s="13"/>
      <c r="AA151" s="13"/>
      <c r="AB151" s="13"/>
      <c r="AC151" s="13"/>
      <c r="AD151" s="13"/>
      <c r="AE151" s="13"/>
      <c r="AT151" s="246" t="s">
        <v>570</v>
      </c>
      <c r="AU151" s="246" t="s">
        <v>85</v>
      </c>
      <c r="AV151" s="13" t="s">
        <v>83</v>
      </c>
      <c r="AW151" s="13" t="s">
        <v>37</v>
      </c>
      <c r="AX151" s="13" t="s">
        <v>76</v>
      </c>
      <c r="AY151" s="246" t="s">
        <v>140</v>
      </c>
    </row>
    <row r="152" s="14" customFormat="1">
      <c r="A152" s="14"/>
      <c r="B152" s="247"/>
      <c r="C152" s="248"/>
      <c r="D152" s="219" t="s">
        <v>570</v>
      </c>
      <c r="E152" s="249" t="s">
        <v>19</v>
      </c>
      <c r="F152" s="250" t="s">
        <v>635</v>
      </c>
      <c r="G152" s="248"/>
      <c r="H152" s="251">
        <v>16</v>
      </c>
      <c r="I152" s="252"/>
      <c r="J152" s="248"/>
      <c r="K152" s="248"/>
      <c r="L152" s="253"/>
      <c r="M152" s="254"/>
      <c r="N152" s="255"/>
      <c r="O152" s="255"/>
      <c r="P152" s="255"/>
      <c r="Q152" s="255"/>
      <c r="R152" s="255"/>
      <c r="S152" s="255"/>
      <c r="T152" s="256"/>
      <c r="U152" s="14"/>
      <c r="V152" s="14"/>
      <c r="W152" s="14"/>
      <c r="X152" s="14"/>
      <c r="Y152" s="14"/>
      <c r="Z152" s="14"/>
      <c r="AA152" s="14"/>
      <c r="AB152" s="14"/>
      <c r="AC152" s="14"/>
      <c r="AD152" s="14"/>
      <c r="AE152" s="14"/>
      <c r="AT152" s="257" t="s">
        <v>570</v>
      </c>
      <c r="AU152" s="257" t="s">
        <v>85</v>
      </c>
      <c r="AV152" s="14" t="s">
        <v>85</v>
      </c>
      <c r="AW152" s="14" t="s">
        <v>37</v>
      </c>
      <c r="AX152" s="14" t="s">
        <v>83</v>
      </c>
      <c r="AY152" s="257" t="s">
        <v>140</v>
      </c>
    </row>
    <row r="153" s="11" customFormat="1" ht="22.8" customHeight="1">
      <c r="A153" s="11"/>
      <c r="B153" s="192"/>
      <c r="C153" s="193"/>
      <c r="D153" s="194" t="s">
        <v>75</v>
      </c>
      <c r="E153" s="234" t="s">
        <v>636</v>
      </c>
      <c r="F153" s="234" t="s">
        <v>637</v>
      </c>
      <c r="G153" s="193"/>
      <c r="H153" s="193"/>
      <c r="I153" s="196"/>
      <c r="J153" s="235">
        <f>BK153</f>
        <v>0</v>
      </c>
      <c r="K153" s="193"/>
      <c r="L153" s="198"/>
      <c r="M153" s="199"/>
      <c r="N153" s="200"/>
      <c r="O153" s="200"/>
      <c r="P153" s="201">
        <f>SUM(P154:P161)</f>
        <v>0</v>
      </c>
      <c r="Q153" s="200"/>
      <c r="R153" s="201">
        <f>SUM(R154:R161)</f>
        <v>0</v>
      </c>
      <c r="S153" s="200"/>
      <c r="T153" s="202">
        <f>SUM(T154:T161)</f>
        <v>0</v>
      </c>
      <c r="U153" s="11"/>
      <c r="V153" s="11"/>
      <c r="W153" s="11"/>
      <c r="X153" s="11"/>
      <c r="Y153" s="11"/>
      <c r="Z153" s="11"/>
      <c r="AA153" s="11"/>
      <c r="AB153" s="11"/>
      <c r="AC153" s="11"/>
      <c r="AD153" s="11"/>
      <c r="AE153" s="11"/>
      <c r="AR153" s="203" t="s">
        <v>83</v>
      </c>
      <c r="AT153" s="204" t="s">
        <v>75</v>
      </c>
      <c r="AU153" s="204" t="s">
        <v>83</v>
      </c>
      <c r="AY153" s="203" t="s">
        <v>140</v>
      </c>
      <c r="BK153" s="205">
        <f>SUM(BK154:BK161)</f>
        <v>0</v>
      </c>
    </row>
    <row r="154" s="2" customFormat="1" ht="16.5" customHeight="1">
      <c r="A154" s="39"/>
      <c r="B154" s="40"/>
      <c r="C154" s="206" t="s">
        <v>186</v>
      </c>
      <c r="D154" s="206" t="s">
        <v>141</v>
      </c>
      <c r="E154" s="207" t="s">
        <v>638</v>
      </c>
      <c r="F154" s="208" t="s">
        <v>639</v>
      </c>
      <c r="G154" s="209" t="s">
        <v>547</v>
      </c>
      <c r="H154" s="210">
        <v>3.0409999999999999</v>
      </c>
      <c r="I154" s="211"/>
      <c r="J154" s="212">
        <f>ROUND(I154*H154,2)</f>
        <v>0</v>
      </c>
      <c r="K154" s="208" t="s">
        <v>577</v>
      </c>
      <c r="L154" s="45"/>
      <c r="M154" s="213" t="s">
        <v>19</v>
      </c>
      <c r="N154" s="214" t="s">
        <v>47</v>
      </c>
      <c r="O154" s="85"/>
      <c r="P154" s="215">
        <f>O154*H154</f>
        <v>0</v>
      </c>
      <c r="Q154" s="215">
        <v>0</v>
      </c>
      <c r="R154" s="215">
        <f>Q154*H154</f>
        <v>0</v>
      </c>
      <c r="S154" s="215">
        <v>0</v>
      </c>
      <c r="T154" s="216">
        <f>S154*H154</f>
        <v>0</v>
      </c>
      <c r="U154" s="39"/>
      <c r="V154" s="39"/>
      <c r="W154" s="39"/>
      <c r="X154" s="39"/>
      <c r="Y154" s="39"/>
      <c r="Z154" s="39"/>
      <c r="AA154" s="39"/>
      <c r="AB154" s="39"/>
      <c r="AC154" s="39"/>
      <c r="AD154" s="39"/>
      <c r="AE154" s="39"/>
      <c r="AR154" s="217" t="s">
        <v>157</v>
      </c>
      <c r="AT154" s="217" t="s">
        <v>141</v>
      </c>
      <c r="AU154" s="217" t="s">
        <v>85</v>
      </c>
      <c r="AY154" s="18" t="s">
        <v>140</v>
      </c>
      <c r="BE154" s="218">
        <f>IF(N154="základní",J154,0)</f>
        <v>0</v>
      </c>
      <c r="BF154" s="218">
        <f>IF(N154="snížená",J154,0)</f>
        <v>0</v>
      </c>
      <c r="BG154" s="218">
        <f>IF(N154="zákl. přenesená",J154,0)</f>
        <v>0</v>
      </c>
      <c r="BH154" s="218">
        <f>IF(N154="sníž. přenesená",J154,0)</f>
        <v>0</v>
      </c>
      <c r="BI154" s="218">
        <f>IF(N154="nulová",J154,0)</f>
        <v>0</v>
      </c>
      <c r="BJ154" s="18" t="s">
        <v>83</v>
      </c>
      <c r="BK154" s="218">
        <f>ROUND(I154*H154,2)</f>
        <v>0</v>
      </c>
      <c r="BL154" s="18" t="s">
        <v>157</v>
      </c>
      <c r="BM154" s="217" t="s">
        <v>640</v>
      </c>
    </row>
    <row r="155" s="2" customFormat="1">
      <c r="A155" s="39"/>
      <c r="B155" s="40"/>
      <c r="C155" s="41"/>
      <c r="D155" s="219" t="s">
        <v>147</v>
      </c>
      <c r="E155" s="41"/>
      <c r="F155" s="220" t="s">
        <v>641</v>
      </c>
      <c r="G155" s="41"/>
      <c r="H155" s="41"/>
      <c r="I155" s="221"/>
      <c r="J155" s="41"/>
      <c r="K155" s="41"/>
      <c r="L155" s="45"/>
      <c r="M155" s="222"/>
      <c r="N155" s="223"/>
      <c r="O155" s="85"/>
      <c r="P155" s="85"/>
      <c r="Q155" s="85"/>
      <c r="R155" s="85"/>
      <c r="S155" s="85"/>
      <c r="T155" s="86"/>
      <c r="U155" s="39"/>
      <c r="V155" s="39"/>
      <c r="W155" s="39"/>
      <c r="X155" s="39"/>
      <c r="Y155" s="39"/>
      <c r="Z155" s="39"/>
      <c r="AA155" s="39"/>
      <c r="AB155" s="39"/>
      <c r="AC155" s="39"/>
      <c r="AD155" s="39"/>
      <c r="AE155" s="39"/>
      <c r="AT155" s="18" t="s">
        <v>147</v>
      </c>
      <c r="AU155" s="18" t="s">
        <v>85</v>
      </c>
    </row>
    <row r="156" s="2" customFormat="1">
      <c r="A156" s="39"/>
      <c r="B156" s="40"/>
      <c r="C156" s="41"/>
      <c r="D156" s="219" t="s">
        <v>568</v>
      </c>
      <c r="E156" s="41"/>
      <c r="F156" s="224" t="s">
        <v>642</v>
      </c>
      <c r="G156" s="41"/>
      <c r="H156" s="41"/>
      <c r="I156" s="221"/>
      <c r="J156" s="41"/>
      <c r="K156" s="41"/>
      <c r="L156" s="45"/>
      <c r="M156" s="222"/>
      <c r="N156" s="223"/>
      <c r="O156" s="85"/>
      <c r="P156" s="85"/>
      <c r="Q156" s="85"/>
      <c r="R156" s="85"/>
      <c r="S156" s="85"/>
      <c r="T156" s="86"/>
      <c r="U156" s="39"/>
      <c r="V156" s="39"/>
      <c r="W156" s="39"/>
      <c r="X156" s="39"/>
      <c r="Y156" s="39"/>
      <c r="Z156" s="39"/>
      <c r="AA156" s="39"/>
      <c r="AB156" s="39"/>
      <c r="AC156" s="39"/>
      <c r="AD156" s="39"/>
      <c r="AE156" s="39"/>
      <c r="AT156" s="18" t="s">
        <v>568</v>
      </c>
      <c r="AU156" s="18" t="s">
        <v>85</v>
      </c>
    </row>
    <row r="157" s="14" customFormat="1">
      <c r="A157" s="14"/>
      <c r="B157" s="247"/>
      <c r="C157" s="248"/>
      <c r="D157" s="219" t="s">
        <v>570</v>
      </c>
      <c r="E157" s="249" t="s">
        <v>19</v>
      </c>
      <c r="F157" s="250" t="s">
        <v>643</v>
      </c>
      <c r="G157" s="248"/>
      <c r="H157" s="251">
        <v>3.0409999999999999</v>
      </c>
      <c r="I157" s="252"/>
      <c r="J157" s="248"/>
      <c r="K157" s="248"/>
      <c r="L157" s="253"/>
      <c r="M157" s="254"/>
      <c r="N157" s="255"/>
      <c r="O157" s="255"/>
      <c r="P157" s="255"/>
      <c r="Q157" s="255"/>
      <c r="R157" s="255"/>
      <c r="S157" s="255"/>
      <c r="T157" s="256"/>
      <c r="U157" s="14"/>
      <c r="V157" s="14"/>
      <c r="W157" s="14"/>
      <c r="X157" s="14"/>
      <c r="Y157" s="14"/>
      <c r="Z157" s="14"/>
      <c r="AA157" s="14"/>
      <c r="AB157" s="14"/>
      <c r="AC157" s="14"/>
      <c r="AD157" s="14"/>
      <c r="AE157" s="14"/>
      <c r="AT157" s="257" t="s">
        <v>570</v>
      </c>
      <c r="AU157" s="257" t="s">
        <v>85</v>
      </c>
      <c r="AV157" s="14" t="s">
        <v>85</v>
      </c>
      <c r="AW157" s="14" t="s">
        <v>37</v>
      </c>
      <c r="AX157" s="14" t="s">
        <v>76</v>
      </c>
      <c r="AY157" s="257" t="s">
        <v>140</v>
      </c>
    </row>
    <row r="158" s="15" customFormat="1">
      <c r="A158" s="15"/>
      <c r="B158" s="258"/>
      <c r="C158" s="259"/>
      <c r="D158" s="219" t="s">
        <v>570</v>
      </c>
      <c r="E158" s="260" t="s">
        <v>545</v>
      </c>
      <c r="F158" s="261" t="s">
        <v>574</v>
      </c>
      <c r="G158" s="259"/>
      <c r="H158" s="262">
        <v>3.0409999999999999</v>
      </c>
      <c r="I158" s="263"/>
      <c r="J158" s="259"/>
      <c r="K158" s="259"/>
      <c r="L158" s="264"/>
      <c r="M158" s="265"/>
      <c r="N158" s="266"/>
      <c r="O158" s="266"/>
      <c r="P158" s="266"/>
      <c r="Q158" s="266"/>
      <c r="R158" s="266"/>
      <c r="S158" s="266"/>
      <c r="T158" s="267"/>
      <c r="U158" s="15"/>
      <c r="V158" s="15"/>
      <c r="W158" s="15"/>
      <c r="X158" s="15"/>
      <c r="Y158" s="15"/>
      <c r="Z158" s="15"/>
      <c r="AA158" s="15"/>
      <c r="AB158" s="15"/>
      <c r="AC158" s="15"/>
      <c r="AD158" s="15"/>
      <c r="AE158" s="15"/>
      <c r="AT158" s="268" t="s">
        <v>570</v>
      </c>
      <c r="AU158" s="268" t="s">
        <v>85</v>
      </c>
      <c r="AV158" s="15" t="s">
        <v>157</v>
      </c>
      <c r="AW158" s="15" t="s">
        <v>37</v>
      </c>
      <c r="AX158" s="15" t="s">
        <v>83</v>
      </c>
      <c r="AY158" s="268" t="s">
        <v>140</v>
      </c>
    </row>
    <row r="159" s="2" customFormat="1" ht="16.5" customHeight="1">
      <c r="A159" s="39"/>
      <c r="B159" s="40"/>
      <c r="C159" s="206" t="s">
        <v>190</v>
      </c>
      <c r="D159" s="206" t="s">
        <v>141</v>
      </c>
      <c r="E159" s="207" t="s">
        <v>644</v>
      </c>
      <c r="F159" s="208" t="s">
        <v>645</v>
      </c>
      <c r="G159" s="209" t="s">
        <v>547</v>
      </c>
      <c r="H159" s="210">
        <v>3.0409999999999999</v>
      </c>
      <c r="I159" s="211"/>
      <c r="J159" s="212">
        <f>ROUND(I159*H159,2)</f>
        <v>0</v>
      </c>
      <c r="K159" s="208" t="s">
        <v>19</v>
      </c>
      <c r="L159" s="45"/>
      <c r="M159" s="213" t="s">
        <v>19</v>
      </c>
      <c r="N159" s="214" t="s">
        <v>47</v>
      </c>
      <c r="O159" s="85"/>
      <c r="P159" s="215">
        <f>O159*H159</f>
        <v>0</v>
      </c>
      <c r="Q159" s="215">
        <v>0</v>
      </c>
      <c r="R159" s="215">
        <f>Q159*H159</f>
        <v>0</v>
      </c>
      <c r="S159" s="215">
        <v>0</v>
      </c>
      <c r="T159" s="216">
        <f>S159*H159</f>
        <v>0</v>
      </c>
      <c r="U159" s="39"/>
      <c r="V159" s="39"/>
      <c r="W159" s="39"/>
      <c r="X159" s="39"/>
      <c r="Y159" s="39"/>
      <c r="Z159" s="39"/>
      <c r="AA159" s="39"/>
      <c r="AB159" s="39"/>
      <c r="AC159" s="39"/>
      <c r="AD159" s="39"/>
      <c r="AE159" s="39"/>
      <c r="AR159" s="217" t="s">
        <v>157</v>
      </c>
      <c r="AT159" s="217" t="s">
        <v>141</v>
      </c>
      <c r="AU159" s="217" t="s">
        <v>85</v>
      </c>
      <c r="AY159" s="18" t="s">
        <v>140</v>
      </c>
      <c r="BE159" s="218">
        <f>IF(N159="základní",J159,0)</f>
        <v>0</v>
      </c>
      <c r="BF159" s="218">
        <f>IF(N159="snížená",J159,0)</f>
        <v>0</v>
      </c>
      <c r="BG159" s="218">
        <f>IF(N159="zákl. přenesená",J159,0)</f>
        <v>0</v>
      </c>
      <c r="BH159" s="218">
        <f>IF(N159="sníž. přenesená",J159,0)</f>
        <v>0</v>
      </c>
      <c r="BI159" s="218">
        <f>IF(N159="nulová",J159,0)</f>
        <v>0</v>
      </c>
      <c r="BJ159" s="18" t="s">
        <v>83</v>
      </c>
      <c r="BK159" s="218">
        <f>ROUND(I159*H159,2)</f>
        <v>0</v>
      </c>
      <c r="BL159" s="18" t="s">
        <v>157</v>
      </c>
      <c r="BM159" s="217" t="s">
        <v>646</v>
      </c>
    </row>
    <row r="160" s="2" customFormat="1">
      <c r="A160" s="39"/>
      <c r="B160" s="40"/>
      <c r="C160" s="41"/>
      <c r="D160" s="219" t="s">
        <v>147</v>
      </c>
      <c r="E160" s="41"/>
      <c r="F160" s="220" t="s">
        <v>645</v>
      </c>
      <c r="G160" s="41"/>
      <c r="H160" s="41"/>
      <c r="I160" s="221"/>
      <c r="J160" s="41"/>
      <c r="K160" s="41"/>
      <c r="L160" s="45"/>
      <c r="M160" s="222"/>
      <c r="N160" s="223"/>
      <c r="O160" s="85"/>
      <c r="P160" s="85"/>
      <c r="Q160" s="85"/>
      <c r="R160" s="85"/>
      <c r="S160" s="85"/>
      <c r="T160" s="86"/>
      <c r="U160" s="39"/>
      <c r="V160" s="39"/>
      <c r="W160" s="39"/>
      <c r="X160" s="39"/>
      <c r="Y160" s="39"/>
      <c r="Z160" s="39"/>
      <c r="AA160" s="39"/>
      <c r="AB160" s="39"/>
      <c r="AC160" s="39"/>
      <c r="AD160" s="39"/>
      <c r="AE160" s="39"/>
      <c r="AT160" s="18" t="s">
        <v>147</v>
      </c>
      <c r="AU160" s="18" t="s">
        <v>85</v>
      </c>
    </row>
    <row r="161" s="14" customFormat="1">
      <c r="A161" s="14"/>
      <c r="B161" s="247"/>
      <c r="C161" s="248"/>
      <c r="D161" s="219" t="s">
        <v>570</v>
      </c>
      <c r="E161" s="249" t="s">
        <v>19</v>
      </c>
      <c r="F161" s="250" t="s">
        <v>545</v>
      </c>
      <c r="G161" s="248"/>
      <c r="H161" s="251">
        <v>3.0409999999999999</v>
      </c>
      <c r="I161" s="252"/>
      <c r="J161" s="248"/>
      <c r="K161" s="248"/>
      <c r="L161" s="253"/>
      <c r="M161" s="254"/>
      <c r="N161" s="255"/>
      <c r="O161" s="255"/>
      <c r="P161" s="255"/>
      <c r="Q161" s="255"/>
      <c r="R161" s="255"/>
      <c r="S161" s="255"/>
      <c r="T161" s="256"/>
      <c r="U161" s="14"/>
      <c r="V161" s="14"/>
      <c r="W161" s="14"/>
      <c r="X161" s="14"/>
      <c r="Y161" s="14"/>
      <c r="Z161" s="14"/>
      <c r="AA161" s="14"/>
      <c r="AB161" s="14"/>
      <c r="AC161" s="14"/>
      <c r="AD161" s="14"/>
      <c r="AE161" s="14"/>
      <c r="AT161" s="257" t="s">
        <v>570</v>
      </c>
      <c r="AU161" s="257" t="s">
        <v>85</v>
      </c>
      <c r="AV161" s="14" t="s">
        <v>85</v>
      </c>
      <c r="AW161" s="14" t="s">
        <v>37</v>
      </c>
      <c r="AX161" s="14" t="s">
        <v>83</v>
      </c>
      <c r="AY161" s="257" t="s">
        <v>140</v>
      </c>
    </row>
    <row r="162" s="11" customFormat="1" ht="22.8" customHeight="1">
      <c r="A162" s="11"/>
      <c r="B162" s="192"/>
      <c r="C162" s="193"/>
      <c r="D162" s="194" t="s">
        <v>75</v>
      </c>
      <c r="E162" s="234" t="s">
        <v>647</v>
      </c>
      <c r="F162" s="234" t="s">
        <v>648</v>
      </c>
      <c r="G162" s="193"/>
      <c r="H162" s="193"/>
      <c r="I162" s="196"/>
      <c r="J162" s="235">
        <f>BK162</f>
        <v>0</v>
      </c>
      <c r="K162" s="193"/>
      <c r="L162" s="198"/>
      <c r="M162" s="199"/>
      <c r="N162" s="200"/>
      <c r="O162" s="200"/>
      <c r="P162" s="201">
        <f>SUM(P163:P165)</f>
        <v>0</v>
      </c>
      <c r="Q162" s="200"/>
      <c r="R162" s="201">
        <f>SUM(R163:R165)</f>
        <v>0</v>
      </c>
      <c r="S162" s="200"/>
      <c r="T162" s="202">
        <f>SUM(T163:T165)</f>
        <v>0</v>
      </c>
      <c r="U162" s="11"/>
      <c r="V162" s="11"/>
      <c r="W162" s="11"/>
      <c r="X162" s="11"/>
      <c r="Y162" s="11"/>
      <c r="Z162" s="11"/>
      <c r="AA162" s="11"/>
      <c r="AB162" s="11"/>
      <c r="AC162" s="11"/>
      <c r="AD162" s="11"/>
      <c r="AE162" s="11"/>
      <c r="AR162" s="203" t="s">
        <v>83</v>
      </c>
      <c r="AT162" s="204" t="s">
        <v>75</v>
      </c>
      <c r="AU162" s="204" t="s">
        <v>83</v>
      </c>
      <c r="AY162" s="203" t="s">
        <v>140</v>
      </c>
      <c r="BK162" s="205">
        <f>SUM(BK163:BK165)</f>
        <v>0</v>
      </c>
    </row>
    <row r="163" s="2" customFormat="1" ht="16.5" customHeight="1">
      <c r="A163" s="39"/>
      <c r="B163" s="40"/>
      <c r="C163" s="206" t="s">
        <v>194</v>
      </c>
      <c r="D163" s="206" t="s">
        <v>141</v>
      </c>
      <c r="E163" s="207" t="s">
        <v>649</v>
      </c>
      <c r="F163" s="208" t="s">
        <v>650</v>
      </c>
      <c r="G163" s="209" t="s">
        <v>547</v>
      </c>
      <c r="H163" s="210">
        <v>0.52900000000000003</v>
      </c>
      <c r="I163" s="211"/>
      <c r="J163" s="212">
        <f>ROUND(I163*H163,2)</f>
        <v>0</v>
      </c>
      <c r="K163" s="208" t="s">
        <v>577</v>
      </c>
      <c r="L163" s="45"/>
      <c r="M163" s="213" t="s">
        <v>19</v>
      </c>
      <c r="N163" s="214" t="s">
        <v>47</v>
      </c>
      <c r="O163" s="85"/>
      <c r="P163" s="215">
        <f>O163*H163</f>
        <v>0</v>
      </c>
      <c r="Q163" s="215">
        <v>0</v>
      </c>
      <c r="R163" s="215">
        <f>Q163*H163</f>
        <v>0</v>
      </c>
      <c r="S163" s="215">
        <v>0</v>
      </c>
      <c r="T163" s="216">
        <f>S163*H163</f>
        <v>0</v>
      </c>
      <c r="U163" s="39"/>
      <c r="V163" s="39"/>
      <c r="W163" s="39"/>
      <c r="X163" s="39"/>
      <c r="Y163" s="39"/>
      <c r="Z163" s="39"/>
      <c r="AA163" s="39"/>
      <c r="AB163" s="39"/>
      <c r="AC163" s="39"/>
      <c r="AD163" s="39"/>
      <c r="AE163" s="39"/>
      <c r="AR163" s="217" t="s">
        <v>157</v>
      </c>
      <c r="AT163" s="217" t="s">
        <v>141</v>
      </c>
      <c r="AU163" s="217" t="s">
        <v>85</v>
      </c>
      <c r="AY163" s="18" t="s">
        <v>140</v>
      </c>
      <c r="BE163" s="218">
        <f>IF(N163="základní",J163,0)</f>
        <v>0</v>
      </c>
      <c r="BF163" s="218">
        <f>IF(N163="snížená",J163,0)</f>
        <v>0</v>
      </c>
      <c r="BG163" s="218">
        <f>IF(N163="zákl. přenesená",J163,0)</f>
        <v>0</v>
      </c>
      <c r="BH163" s="218">
        <f>IF(N163="sníž. přenesená",J163,0)</f>
        <v>0</v>
      </c>
      <c r="BI163" s="218">
        <f>IF(N163="nulová",J163,0)</f>
        <v>0</v>
      </c>
      <c r="BJ163" s="18" t="s">
        <v>83</v>
      </c>
      <c r="BK163" s="218">
        <f>ROUND(I163*H163,2)</f>
        <v>0</v>
      </c>
      <c r="BL163" s="18" t="s">
        <v>157</v>
      </c>
      <c r="BM163" s="217" t="s">
        <v>651</v>
      </c>
    </row>
    <row r="164" s="2" customFormat="1">
      <c r="A164" s="39"/>
      <c r="B164" s="40"/>
      <c r="C164" s="41"/>
      <c r="D164" s="219" t="s">
        <v>147</v>
      </c>
      <c r="E164" s="41"/>
      <c r="F164" s="220" t="s">
        <v>652</v>
      </c>
      <c r="G164" s="41"/>
      <c r="H164" s="41"/>
      <c r="I164" s="221"/>
      <c r="J164" s="41"/>
      <c r="K164" s="41"/>
      <c r="L164" s="45"/>
      <c r="M164" s="222"/>
      <c r="N164" s="223"/>
      <c r="O164" s="85"/>
      <c r="P164" s="85"/>
      <c r="Q164" s="85"/>
      <c r="R164" s="85"/>
      <c r="S164" s="85"/>
      <c r="T164" s="86"/>
      <c r="U164" s="39"/>
      <c r="V164" s="39"/>
      <c r="W164" s="39"/>
      <c r="X164" s="39"/>
      <c r="Y164" s="39"/>
      <c r="Z164" s="39"/>
      <c r="AA164" s="39"/>
      <c r="AB164" s="39"/>
      <c r="AC164" s="39"/>
      <c r="AD164" s="39"/>
      <c r="AE164" s="39"/>
      <c r="AT164" s="18" t="s">
        <v>147</v>
      </c>
      <c r="AU164" s="18" t="s">
        <v>85</v>
      </c>
    </row>
    <row r="165" s="2" customFormat="1">
      <c r="A165" s="39"/>
      <c r="B165" s="40"/>
      <c r="C165" s="41"/>
      <c r="D165" s="219" t="s">
        <v>568</v>
      </c>
      <c r="E165" s="41"/>
      <c r="F165" s="224" t="s">
        <v>653</v>
      </c>
      <c r="G165" s="41"/>
      <c r="H165" s="41"/>
      <c r="I165" s="221"/>
      <c r="J165" s="41"/>
      <c r="K165" s="41"/>
      <c r="L165" s="45"/>
      <c r="M165" s="222"/>
      <c r="N165" s="223"/>
      <c r="O165" s="85"/>
      <c r="P165" s="85"/>
      <c r="Q165" s="85"/>
      <c r="R165" s="85"/>
      <c r="S165" s="85"/>
      <c r="T165" s="86"/>
      <c r="U165" s="39"/>
      <c r="V165" s="39"/>
      <c r="W165" s="39"/>
      <c r="X165" s="39"/>
      <c r="Y165" s="39"/>
      <c r="Z165" s="39"/>
      <c r="AA165" s="39"/>
      <c r="AB165" s="39"/>
      <c r="AC165" s="39"/>
      <c r="AD165" s="39"/>
      <c r="AE165" s="39"/>
      <c r="AT165" s="18" t="s">
        <v>568</v>
      </c>
      <c r="AU165" s="18" t="s">
        <v>85</v>
      </c>
    </row>
    <row r="166" s="11" customFormat="1" ht="25.92" customHeight="1">
      <c r="A166" s="11"/>
      <c r="B166" s="192"/>
      <c r="C166" s="193"/>
      <c r="D166" s="194" t="s">
        <v>75</v>
      </c>
      <c r="E166" s="195" t="s">
        <v>654</v>
      </c>
      <c r="F166" s="195" t="s">
        <v>655</v>
      </c>
      <c r="G166" s="193"/>
      <c r="H166" s="193"/>
      <c r="I166" s="196"/>
      <c r="J166" s="197">
        <f>BK166</f>
        <v>0</v>
      </c>
      <c r="K166" s="193"/>
      <c r="L166" s="198"/>
      <c r="M166" s="199"/>
      <c r="N166" s="200"/>
      <c r="O166" s="200"/>
      <c r="P166" s="201">
        <f>P167+P183+P191</f>
        <v>0</v>
      </c>
      <c r="Q166" s="200"/>
      <c r="R166" s="201">
        <f>R167+R183+R191</f>
        <v>0.41652</v>
      </c>
      <c r="S166" s="200"/>
      <c r="T166" s="202">
        <f>T167+T183+T191</f>
        <v>0</v>
      </c>
      <c r="U166" s="11"/>
      <c r="V166" s="11"/>
      <c r="W166" s="11"/>
      <c r="X166" s="11"/>
      <c r="Y166" s="11"/>
      <c r="Z166" s="11"/>
      <c r="AA166" s="11"/>
      <c r="AB166" s="11"/>
      <c r="AC166" s="11"/>
      <c r="AD166" s="11"/>
      <c r="AE166" s="11"/>
      <c r="AR166" s="203" t="s">
        <v>85</v>
      </c>
      <c r="AT166" s="204" t="s">
        <v>75</v>
      </c>
      <c r="AU166" s="204" t="s">
        <v>76</v>
      </c>
      <c r="AY166" s="203" t="s">
        <v>140</v>
      </c>
      <c r="BK166" s="205">
        <f>BK167+BK183+BK191</f>
        <v>0</v>
      </c>
    </row>
    <row r="167" s="11" customFormat="1" ht="22.8" customHeight="1">
      <c r="A167" s="11"/>
      <c r="B167" s="192"/>
      <c r="C167" s="193"/>
      <c r="D167" s="194" t="s">
        <v>75</v>
      </c>
      <c r="E167" s="234" t="s">
        <v>656</v>
      </c>
      <c r="F167" s="234" t="s">
        <v>657</v>
      </c>
      <c r="G167" s="193"/>
      <c r="H167" s="193"/>
      <c r="I167" s="196"/>
      <c r="J167" s="235">
        <f>BK167</f>
        <v>0</v>
      </c>
      <c r="K167" s="193"/>
      <c r="L167" s="198"/>
      <c r="M167" s="199"/>
      <c r="N167" s="200"/>
      <c r="O167" s="200"/>
      <c r="P167" s="201">
        <f>SUM(P168:P182)</f>
        <v>0</v>
      </c>
      <c r="Q167" s="200"/>
      <c r="R167" s="201">
        <f>SUM(R168:R182)</f>
        <v>0.30324000000000001</v>
      </c>
      <c r="S167" s="200"/>
      <c r="T167" s="202">
        <f>SUM(T168:T182)</f>
        <v>0</v>
      </c>
      <c r="U167" s="11"/>
      <c r="V167" s="11"/>
      <c r="W167" s="11"/>
      <c r="X167" s="11"/>
      <c r="Y167" s="11"/>
      <c r="Z167" s="11"/>
      <c r="AA167" s="11"/>
      <c r="AB167" s="11"/>
      <c r="AC167" s="11"/>
      <c r="AD167" s="11"/>
      <c r="AE167" s="11"/>
      <c r="AR167" s="203" t="s">
        <v>85</v>
      </c>
      <c r="AT167" s="204" t="s">
        <v>75</v>
      </c>
      <c r="AU167" s="204" t="s">
        <v>83</v>
      </c>
      <c r="AY167" s="203" t="s">
        <v>140</v>
      </c>
      <c r="BK167" s="205">
        <f>SUM(BK168:BK182)</f>
        <v>0</v>
      </c>
    </row>
    <row r="168" s="2" customFormat="1" ht="16.5" customHeight="1">
      <c r="A168" s="39"/>
      <c r="B168" s="40"/>
      <c r="C168" s="206" t="s">
        <v>198</v>
      </c>
      <c r="D168" s="206" t="s">
        <v>141</v>
      </c>
      <c r="E168" s="207" t="s">
        <v>658</v>
      </c>
      <c r="F168" s="208" t="s">
        <v>659</v>
      </c>
      <c r="G168" s="209" t="s">
        <v>660</v>
      </c>
      <c r="H168" s="210">
        <v>1</v>
      </c>
      <c r="I168" s="211"/>
      <c r="J168" s="212">
        <f>ROUND(I168*H168,2)</f>
        <v>0</v>
      </c>
      <c r="K168" s="208" t="s">
        <v>19</v>
      </c>
      <c r="L168" s="45"/>
      <c r="M168" s="213" t="s">
        <v>19</v>
      </c>
      <c r="N168" s="214" t="s">
        <v>47</v>
      </c>
      <c r="O168" s="85"/>
      <c r="P168" s="215">
        <f>O168*H168</f>
        <v>0</v>
      </c>
      <c r="Q168" s="215">
        <v>0</v>
      </c>
      <c r="R168" s="215">
        <f>Q168*H168</f>
        <v>0</v>
      </c>
      <c r="S168" s="215">
        <v>0</v>
      </c>
      <c r="T168" s="216">
        <f>S168*H168</f>
        <v>0</v>
      </c>
      <c r="U168" s="39"/>
      <c r="V168" s="39"/>
      <c r="W168" s="39"/>
      <c r="X168" s="39"/>
      <c r="Y168" s="39"/>
      <c r="Z168" s="39"/>
      <c r="AA168" s="39"/>
      <c r="AB168" s="39"/>
      <c r="AC168" s="39"/>
      <c r="AD168" s="39"/>
      <c r="AE168" s="39"/>
      <c r="AR168" s="217" t="s">
        <v>206</v>
      </c>
      <c r="AT168" s="217" t="s">
        <v>141</v>
      </c>
      <c r="AU168" s="217" t="s">
        <v>85</v>
      </c>
      <c r="AY168" s="18" t="s">
        <v>140</v>
      </c>
      <c r="BE168" s="218">
        <f>IF(N168="základní",J168,0)</f>
        <v>0</v>
      </c>
      <c r="BF168" s="218">
        <f>IF(N168="snížená",J168,0)</f>
        <v>0</v>
      </c>
      <c r="BG168" s="218">
        <f>IF(N168="zákl. přenesená",J168,0)</f>
        <v>0</v>
      </c>
      <c r="BH168" s="218">
        <f>IF(N168="sníž. přenesená",J168,0)</f>
        <v>0</v>
      </c>
      <c r="BI168" s="218">
        <f>IF(N168="nulová",J168,0)</f>
        <v>0</v>
      </c>
      <c r="BJ168" s="18" t="s">
        <v>83</v>
      </c>
      <c r="BK168" s="218">
        <f>ROUND(I168*H168,2)</f>
        <v>0</v>
      </c>
      <c r="BL168" s="18" t="s">
        <v>206</v>
      </c>
      <c r="BM168" s="217" t="s">
        <v>661</v>
      </c>
    </row>
    <row r="169" s="2" customFormat="1">
      <c r="A169" s="39"/>
      <c r="B169" s="40"/>
      <c r="C169" s="41"/>
      <c r="D169" s="219" t="s">
        <v>147</v>
      </c>
      <c r="E169" s="41"/>
      <c r="F169" s="220" t="s">
        <v>659</v>
      </c>
      <c r="G169" s="41"/>
      <c r="H169" s="41"/>
      <c r="I169" s="221"/>
      <c r="J169" s="41"/>
      <c r="K169" s="41"/>
      <c r="L169" s="45"/>
      <c r="M169" s="222"/>
      <c r="N169" s="223"/>
      <c r="O169" s="85"/>
      <c r="P169" s="85"/>
      <c r="Q169" s="85"/>
      <c r="R169" s="85"/>
      <c r="S169" s="85"/>
      <c r="T169" s="86"/>
      <c r="U169" s="39"/>
      <c r="V169" s="39"/>
      <c r="W169" s="39"/>
      <c r="X169" s="39"/>
      <c r="Y169" s="39"/>
      <c r="Z169" s="39"/>
      <c r="AA169" s="39"/>
      <c r="AB169" s="39"/>
      <c r="AC169" s="39"/>
      <c r="AD169" s="39"/>
      <c r="AE169" s="39"/>
      <c r="AT169" s="18" t="s">
        <v>147</v>
      </c>
      <c r="AU169" s="18" t="s">
        <v>85</v>
      </c>
    </row>
    <row r="170" s="2" customFormat="1" ht="16.5" customHeight="1">
      <c r="A170" s="39"/>
      <c r="B170" s="40"/>
      <c r="C170" s="206" t="s">
        <v>8</v>
      </c>
      <c r="D170" s="206" t="s">
        <v>141</v>
      </c>
      <c r="E170" s="207" t="s">
        <v>662</v>
      </c>
      <c r="F170" s="208" t="s">
        <v>663</v>
      </c>
      <c r="G170" s="209" t="s">
        <v>543</v>
      </c>
      <c r="H170" s="210">
        <v>288.80000000000001</v>
      </c>
      <c r="I170" s="211"/>
      <c r="J170" s="212">
        <f>ROUND(I170*H170,2)</f>
        <v>0</v>
      </c>
      <c r="K170" s="208" t="s">
        <v>577</v>
      </c>
      <c r="L170" s="45"/>
      <c r="M170" s="213" t="s">
        <v>19</v>
      </c>
      <c r="N170" s="214" t="s">
        <v>47</v>
      </c>
      <c r="O170" s="85"/>
      <c r="P170" s="215">
        <f>O170*H170</f>
        <v>0</v>
      </c>
      <c r="Q170" s="215">
        <v>5.0000000000000002E-05</v>
      </c>
      <c r="R170" s="215">
        <f>Q170*H170</f>
        <v>0.014440000000000001</v>
      </c>
      <c r="S170" s="215">
        <v>0</v>
      </c>
      <c r="T170" s="216">
        <f>S170*H170</f>
        <v>0</v>
      </c>
      <c r="U170" s="39"/>
      <c r="V170" s="39"/>
      <c r="W170" s="39"/>
      <c r="X170" s="39"/>
      <c r="Y170" s="39"/>
      <c r="Z170" s="39"/>
      <c r="AA170" s="39"/>
      <c r="AB170" s="39"/>
      <c r="AC170" s="39"/>
      <c r="AD170" s="39"/>
      <c r="AE170" s="39"/>
      <c r="AR170" s="217" t="s">
        <v>206</v>
      </c>
      <c r="AT170" s="217" t="s">
        <v>141</v>
      </c>
      <c r="AU170" s="217" t="s">
        <v>85</v>
      </c>
      <c r="AY170" s="18" t="s">
        <v>140</v>
      </c>
      <c r="BE170" s="218">
        <f>IF(N170="základní",J170,0)</f>
        <v>0</v>
      </c>
      <c r="BF170" s="218">
        <f>IF(N170="snížená",J170,0)</f>
        <v>0</v>
      </c>
      <c r="BG170" s="218">
        <f>IF(N170="zákl. přenesená",J170,0)</f>
        <v>0</v>
      </c>
      <c r="BH170" s="218">
        <f>IF(N170="sníž. přenesená",J170,0)</f>
        <v>0</v>
      </c>
      <c r="BI170" s="218">
        <f>IF(N170="nulová",J170,0)</f>
        <v>0</v>
      </c>
      <c r="BJ170" s="18" t="s">
        <v>83</v>
      </c>
      <c r="BK170" s="218">
        <f>ROUND(I170*H170,2)</f>
        <v>0</v>
      </c>
      <c r="BL170" s="18" t="s">
        <v>206</v>
      </c>
      <c r="BM170" s="217" t="s">
        <v>664</v>
      </c>
    </row>
    <row r="171" s="2" customFormat="1">
      <c r="A171" s="39"/>
      <c r="B171" s="40"/>
      <c r="C171" s="41"/>
      <c r="D171" s="219" t="s">
        <v>147</v>
      </c>
      <c r="E171" s="41"/>
      <c r="F171" s="220" t="s">
        <v>665</v>
      </c>
      <c r="G171" s="41"/>
      <c r="H171" s="41"/>
      <c r="I171" s="221"/>
      <c r="J171" s="41"/>
      <c r="K171" s="41"/>
      <c r="L171" s="45"/>
      <c r="M171" s="222"/>
      <c r="N171" s="223"/>
      <c r="O171" s="85"/>
      <c r="P171" s="85"/>
      <c r="Q171" s="85"/>
      <c r="R171" s="85"/>
      <c r="S171" s="85"/>
      <c r="T171" s="86"/>
      <c r="U171" s="39"/>
      <c r="V171" s="39"/>
      <c r="W171" s="39"/>
      <c r="X171" s="39"/>
      <c r="Y171" s="39"/>
      <c r="Z171" s="39"/>
      <c r="AA171" s="39"/>
      <c r="AB171" s="39"/>
      <c r="AC171" s="39"/>
      <c r="AD171" s="39"/>
      <c r="AE171" s="39"/>
      <c r="AT171" s="18" t="s">
        <v>147</v>
      </c>
      <c r="AU171" s="18" t="s">
        <v>85</v>
      </c>
    </row>
    <row r="172" s="2" customFormat="1">
      <c r="A172" s="39"/>
      <c r="B172" s="40"/>
      <c r="C172" s="41"/>
      <c r="D172" s="219" t="s">
        <v>568</v>
      </c>
      <c r="E172" s="41"/>
      <c r="F172" s="224" t="s">
        <v>666</v>
      </c>
      <c r="G172" s="41"/>
      <c r="H172" s="41"/>
      <c r="I172" s="221"/>
      <c r="J172" s="41"/>
      <c r="K172" s="41"/>
      <c r="L172" s="45"/>
      <c r="M172" s="222"/>
      <c r="N172" s="223"/>
      <c r="O172" s="85"/>
      <c r="P172" s="85"/>
      <c r="Q172" s="85"/>
      <c r="R172" s="85"/>
      <c r="S172" s="85"/>
      <c r="T172" s="86"/>
      <c r="U172" s="39"/>
      <c r="V172" s="39"/>
      <c r="W172" s="39"/>
      <c r="X172" s="39"/>
      <c r="Y172" s="39"/>
      <c r="Z172" s="39"/>
      <c r="AA172" s="39"/>
      <c r="AB172" s="39"/>
      <c r="AC172" s="39"/>
      <c r="AD172" s="39"/>
      <c r="AE172" s="39"/>
      <c r="AT172" s="18" t="s">
        <v>568</v>
      </c>
      <c r="AU172" s="18" t="s">
        <v>85</v>
      </c>
    </row>
    <row r="173" s="14" customFormat="1">
      <c r="A173" s="14"/>
      <c r="B173" s="247"/>
      <c r="C173" s="248"/>
      <c r="D173" s="219" t="s">
        <v>570</v>
      </c>
      <c r="E173" s="249" t="s">
        <v>19</v>
      </c>
      <c r="F173" s="250" t="s">
        <v>541</v>
      </c>
      <c r="G173" s="248"/>
      <c r="H173" s="251">
        <v>288.80000000000001</v>
      </c>
      <c r="I173" s="252"/>
      <c r="J173" s="248"/>
      <c r="K173" s="248"/>
      <c r="L173" s="253"/>
      <c r="M173" s="254"/>
      <c r="N173" s="255"/>
      <c r="O173" s="255"/>
      <c r="P173" s="255"/>
      <c r="Q173" s="255"/>
      <c r="R173" s="255"/>
      <c r="S173" s="255"/>
      <c r="T173" s="256"/>
      <c r="U173" s="14"/>
      <c r="V173" s="14"/>
      <c r="W173" s="14"/>
      <c r="X173" s="14"/>
      <c r="Y173" s="14"/>
      <c r="Z173" s="14"/>
      <c r="AA173" s="14"/>
      <c r="AB173" s="14"/>
      <c r="AC173" s="14"/>
      <c r="AD173" s="14"/>
      <c r="AE173" s="14"/>
      <c r="AT173" s="257" t="s">
        <v>570</v>
      </c>
      <c r="AU173" s="257" t="s">
        <v>85</v>
      </c>
      <c r="AV173" s="14" t="s">
        <v>85</v>
      </c>
      <c r="AW173" s="14" t="s">
        <v>37</v>
      </c>
      <c r="AX173" s="14" t="s">
        <v>83</v>
      </c>
      <c r="AY173" s="257" t="s">
        <v>140</v>
      </c>
    </row>
    <row r="174" s="2" customFormat="1" ht="16.5" customHeight="1">
      <c r="A174" s="39"/>
      <c r="B174" s="40"/>
      <c r="C174" s="269" t="s">
        <v>206</v>
      </c>
      <c r="D174" s="269" t="s">
        <v>624</v>
      </c>
      <c r="E174" s="270" t="s">
        <v>667</v>
      </c>
      <c r="F174" s="271" t="s">
        <v>668</v>
      </c>
      <c r="G174" s="272" t="s">
        <v>543</v>
      </c>
      <c r="H174" s="273">
        <v>288.80000000000001</v>
      </c>
      <c r="I174" s="274"/>
      <c r="J174" s="275">
        <f>ROUND(I174*H174,2)</f>
        <v>0</v>
      </c>
      <c r="K174" s="271" t="s">
        <v>19</v>
      </c>
      <c r="L174" s="276"/>
      <c r="M174" s="277" t="s">
        <v>19</v>
      </c>
      <c r="N174" s="278" t="s">
        <v>47</v>
      </c>
      <c r="O174" s="85"/>
      <c r="P174" s="215">
        <f>O174*H174</f>
        <v>0</v>
      </c>
      <c r="Q174" s="215">
        <v>0.001</v>
      </c>
      <c r="R174" s="215">
        <f>Q174*H174</f>
        <v>0.2888</v>
      </c>
      <c r="S174" s="215">
        <v>0</v>
      </c>
      <c r="T174" s="216">
        <f>S174*H174</f>
        <v>0</v>
      </c>
      <c r="U174" s="39"/>
      <c r="V174" s="39"/>
      <c r="W174" s="39"/>
      <c r="X174" s="39"/>
      <c r="Y174" s="39"/>
      <c r="Z174" s="39"/>
      <c r="AA174" s="39"/>
      <c r="AB174" s="39"/>
      <c r="AC174" s="39"/>
      <c r="AD174" s="39"/>
      <c r="AE174" s="39"/>
      <c r="AR174" s="217" t="s">
        <v>426</v>
      </c>
      <c r="AT174" s="217" t="s">
        <v>624</v>
      </c>
      <c r="AU174" s="217" t="s">
        <v>85</v>
      </c>
      <c r="AY174" s="18" t="s">
        <v>140</v>
      </c>
      <c r="BE174" s="218">
        <f>IF(N174="základní",J174,0)</f>
        <v>0</v>
      </c>
      <c r="BF174" s="218">
        <f>IF(N174="snížená",J174,0)</f>
        <v>0</v>
      </c>
      <c r="BG174" s="218">
        <f>IF(N174="zákl. přenesená",J174,0)</f>
        <v>0</v>
      </c>
      <c r="BH174" s="218">
        <f>IF(N174="sníž. přenesená",J174,0)</f>
        <v>0</v>
      </c>
      <c r="BI174" s="218">
        <f>IF(N174="nulová",J174,0)</f>
        <v>0</v>
      </c>
      <c r="BJ174" s="18" t="s">
        <v>83</v>
      </c>
      <c r="BK174" s="218">
        <f>ROUND(I174*H174,2)</f>
        <v>0</v>
      </c>
      <c r="BL174" s="18" t="s">
        <v>206</v>
      </c>
      <c r="BM174" s="217" t="s">
        <v>669</v>
      </c>
    </row>
    <row r="175" s="2" customFormat="1">
      <c r="A175" s="39"/>
      <c r="B175" s="40"/>
      <c r="C175" s="41"/>
      <c r="D175" s="219" t="s">
        <v>147</v>
      </c>
      <c r="E175" s="41"/>
      <c r="F175" s="220" t="s">
        <v>668</v>
      </c>
      <c r="G175" s="41"/>
      <c r="H175" s="41"/>
      <c r="I175" s="221"/>
      <c r="J175" s="41"/>
      <c r="K175" s="41"/>
      <c r="L175" s="45"/>
      <c r="M175" s="222"/>
      <c r="N175" s="223"/>
      <c r="O175" s="85"/>
      <c r="P175" s="85"/>
      <c r="Q175" s="85"/>
      <c r="R175" s="85"/>
      <c r="S175" s="85"/>
      <c r="T175" s="86"/>
      <c r="U175" s="39"/>
      <c r="V175" s="39"/>
      <c r="W175" s="39"/>
      <c r="X175" s="39"/>
      <c r="Y175" s="39"/>
      <c r="Z175" s="39"/>
      <c r="AA175" s="39"/>
      <c r="AB175" s="39"/>
      <c r="AC175" s="39"/>
      <c r="AD175" s="39"/>
      <c r="AE175" s="39"/>
      <c r="AT175" s="18" t="s">
        <v>147</v>
      </c>
      <c r="AU175" s="18" t="s">
        <v>85</v>
      </c>
    </row>
    <row r="176" s="13" customFormat="1">
      <c r="A176" s="13"/>
      <c r="B176" s="237"/>
      <c r="C176" s="238"/>
      <c r="D176" s="219" t="s">
        <v>570</v>
      </c>
      <c r="E176" s="239" t="s">
        <v>19</v>
      </c>
      <c r="F176" s="240" t="s">
        <v>620</v>
      </c>
      <c r="G176" s="238"/>
      <c r="H176" s="239" t="s">
        <v>19</v>
      </c>
      <c r="I176" s="241"/>
      <c r="J176" s="238"/>
      <c r="K176" s="238"/>
      <c r="L176" s="242"/>
      <c r="M176" s="243"/>
      <c r="N176" s="244"/>
      <c r="O176" s="244"/>
      <c r="P176" s="244"/>
      <c r="Q176" s="244"/>
      <c r="R176" s="244"/>
      <c r="S176" s="244"/>
      <c r="T176" s="245"/>
      <c r="U176" s="13"/>
      <c r="V176" s="13"/>
      <c r="W176" s="13"/>
      <c r="X176" s="13"/>
      <c r="Y176" s="13"/>
      <c r="Z176" s="13"/>
      <c r="AA176" s="13"/>
      <c r="AB176" s="13"/>
      <c r="AC176" s="13"/>
      <c r="AD176" s="13"/>
      <c r="AE176" s="13"/>
      <c r="AT176" s="246" t="s">
        <v>570</v>
      </c>
      <c r="AU176" s="246" t="s">
        <v>85</v>
      </c>
      <c r="AV176" s="13" t="s">
        <v>83</v>
      </c>
      <c r="AW176" s="13" t="s">
        <v>37</v>
      </c>
      <c r="AX176" s="13" t="s">
        <v>76</v>
      </c>
      <c r="AY176" s="246" t="s">
        <v>140</v>
      </c>
    </row>
    <row r="177" s="14" customFormat="1">
      <c r="A177" s="14"/>
      <c r="B177" s="247"/>
      <c r="C177" s="248"/>
      <c r="D177" s="219" t="s">
        <v>570</v>
      </c>
      <c r="E177" s="249" t="s">
        <v>19</v>
      </c>
      <c r="F177" s="250" t="s">
        <v>670</v>
      </c>
      <c r="G177" s="248"/>
      <c r="H177" s="251">
        <v>173.28</v>
      </c>
      <c r="I177" s="252"/>
      <c r="J177" s="248"/>
      <c r="K177" s="248"/>
      <c r="L177" s="253"/>
      <c r="M177" s="254"/>
      <c r="N177" s="255"/>
      <c r="O177" s="255"/>
      <c r="P177" s="255"/>
      <c r="Q177" s="255"/>
      <c r="R177" s="255"/>
      <c r="S177" s="255"/>
      <c r="T177" s="256"/>
      <c r="U177" s="14"/>
      <c r="V177" s="14"/>
      <c r="W177" s="14"/>
      <c r="X177" s="14"/>
      <c r="Y177" s="14"/>
      <c r="Z177" s="14"/>
      <c r="AA177" s="14"/>
      <c r="AB177" s="14"/>
      <c r="AC177" s="14"/>
      <c r="AD177" s="14"/>
      <c r="AE177" s="14"/>
      <c r="AT177" s="257" t="s">
        <v>570</v>
      </c>
      <c r="AU177" s="257" t="s">
        <v>85</v>
      </c>
      <c r="AV177" s="14" t="s">
        <v>85</v>
      </c>
      <c r="AW177" s="14" t="s">
        <v>37</v>
      </c>
      <c r="AX177" s="14" t="s">
        <v>76</v>
      </c>
      <c r="AY177" s="257" t="s">
        <v>140</v>
      </c>
    </row>
    <row r="178" s="14" customFormat="1">
      <c r="A178" s="14"/>
      <c r="B178" s="247"/>
      <c r="C178" s="248"/>
      <c r="D178" s="219" t="s">
        <v>570</v>
      </c>
      <c r="E178" s="249" t="s">
        <v>19</v>
      </c>
      <c r="F178" s="250" t="s">
        <v>671</v>
      </c>
      <c r="G178" s="248"/>
      <c r="H178" s="251">
        <v>115.52</v>
      </c>
      <c r="I178" s="252"/>
      <c r="J178" s="248"/>
      <c r="K178" s="248"/>
      <c r="L178" s="253"/>
      <c r="M178" s="254"/>
      <c r="N178" s="255"/>
      <c r="O178" s="255"/>
      <c r="P178" s="255"/>
      <c r="Q178" s="255"/>
      <c r="R178" s="255"/>
      <c r="S178" s="255"/>
      <c r="T178" s="256"/>
      <c r="U178" s="14"/>
      <c r="V178" s="14"/>
      <c r="W178" s="14"/>
      <c r="X178" s="14"/>
      <c r="Y178" s="14"/>
      <c r="Z178" s="14"/>
      <c r="AA178" s="14"/>
      <c r="AB178" s="14"/>
      <c r="AC178" s="14"/>
      <c r="AD178" s="14"/>
      <c r="AE178" s="14"/>
      <c r="AT178" s="257" t="s">
        <v>570</v>
      </c>
      <c r="AU178" s="257" t="s">
        <v>85</v>
      </c>
      <c r="AV178" s="14" t="s">
        <v>85</v>
      </c>
      <c r="AW178" s="14" t="s">
        <v>37</v>
      </c>
      <c r="AX178" s="14" t="s">
        <v>76</v>
      </c>
      <c r="AY178" s="257" t="s">
        <v>140</v>
      </c>
    </row>
    <row r="179" s="15" customFormat="1">
      <c r="A179" s="15"/>
      <c r="B179" s="258"/>
      <c r="C179" s="259"/>
      <c r="D179" s="219" t="s">
        <v>570</v>
      </c>
      <c r="E179" s="260" t="s">
        <v>541</v>
      </c>
      <c r="F179" s="261" t="s">
        <v>574</v>
      </c>
      <c r="G179" s="259"/>
      <c r="H179" s="262">
        <v>288.80000000000001</v>
      </c>
      <c r="I179" s="263"/>
      <c r="J179" s="259"/>
      <c r="K179" s="259"/>
      <c r="L179" s="264"/>
      <c r="M179" s="265"/>
      <c r="N179" s="266"/>
      <c r="O179" s="266"/>
      <c r="P179" s="266"/>
      <c r="Q179" s="266"/>
      <c r="R179" s="266"/>
      <c r="S179" s="266"/>
      <c r="T179" s="267"/>
      <c r="U179" s="15"/>
      <c r="V179" s="15"/>
      <c r="W179" s="15"/>
      <c r="X179" s="15"/>
      <c r="Y179" s="15"/>
      <c r="Z179" s="15"/>
      <c r="AA179" s="15"/>
      <c r="AB179" s="15"/>
      <c r="AC179" s="15"/>
      <c r="AD179" s="15"/>
      <c r="AE179" s="15"/>
      <c r="AT179" s="268" t="s">
        <v>570</v>
      </c>
      <c r="AU179" s="268" t="s">
        <v>85</v>
      </c>
      <c r="AV179" s="15" t="s">
        <v>157</v>
      </c>
      <c r="AW179" s="15" t="s">
        <v>37</v>
      </c>
      <c r="AX179" s="15" t="s">
        <v>83</v>
      </c>
      <c r="AY179" s="268" t="s">
        <v>140</v>
      </c>
    </row>
    <row r="180" s="2" customFormat="1" ht="16.5" customHeight="1">
      <c r="A180" s="39"/>
      <c r="B180" s="40"/>
      <c r="C180" s="206" t="s">
        <v>211</v>
      </c>
      <c r="D180" s="206" t="s">
        <v>141</v>
      </c>
      <c r="E180" s="207" t="s">
        <v>672</v>
      </c>
      <c r="F180" s="208" t="s">
        <v>673</v>
      </c>
      <c r="G180" s="209" t="s">
        <v>547</v>
      </c>
      <c r="H180" s="210">
        <v>0.30299999999999999</v>
      </c>
      <c r="I180" s="211"/>
      <c r="J180" s="212">
        <f>ROUND(I180*H180,2)</f>
        <v>0</v>
      </c>
      <c r="K180" s="208" t="s">
        <v>577</v>
      </c>
      <c r="L180" s="45"/>
      <c r="M180" s="213" t="s">
        <v>19</v>
      </c>
      <c r="N180" s="214" t="s">
        <v>47</v>
      </c>
      <c r="O180" s="85"/>
      <c r="P180" s="215">
        <f>O180*H180</f>
        <v>0</v>
      </c>
      <c r="Q180" s="215">
        <v>0</v>
      </c>
      <c r="R180" s="215">
        <f>Q180*H180</f>
        <v>0</v>
      </c>
      <c r="S180" s="215">
        <v>0</v>
      </c>
      <c r="T180" s="216">
        <f>S180*H180</f>
        <v>0</v>
      </c>
      <c r="U180" s="39"/>
      <c r="V180" s="39"/>
      <c r="W180" s="39"/>
      <c r="X180" s="39"/>
      <c r="Y180" s="39"/>
      <c r="Z180" s="39"/>
      <c r="AA180" s="39"/>
      <c r="AB180" s="39"/>
      <c r="AC180" s="39"/>
      <c r="AD180" s="39"/>
      <c r="AE180" s="39"/>
      <c r="AR180" s="217" t="s">
        <v>206</v>
      </c>
      <c r="AT180" s="217" t="s">
        <v>141</v>
      </c>
      <c r="AU180" s="217" t="s">
        <v>85</v>
      </c>
      <c r="AY180" s="18" t="s">
        <v>140</v>
      </c>
      <c r="BE180" s="218">
        <f>IF(N180="základní",J180,0)</f>
        <v>0</v>
      </c>
      <c r="BF180" s="218">
        <f>IF(N180="snížená",J180,0)</f>
        <v>0</v>
      </c>
      <c r="BG180" s="218">
        <f>IF(N180="zákl. přenesená",J180,0)</f>
        <v>0</v>
      </c>
      <c r="BH180" s="218">
        <f>IF(N180="sníž. přenesená",J180,0)</f>
        <v>0</v>
      </c>
      <c r="BI180" s="218">
        <f>IF(N180="nulová",J180,0)</f>
        <v>0</v>
      </c>
      <c r="BJ180" s="18" t="s">
        <v>83</v>
      </c>
      <c r="BK180" s="218">
        <f>ROUND(I180*H180,2)</f>
        <v>0</v>
      </c>
      <c r="BL180" s="18" t="s">
        <v>206</v>
      </c>
      <c r="BM180" s="217" t="s">
        <v>674</v>
      </c>
    </row>
    <row r="181" s="2" customFormat="1">
      <c r="A181" s="39"/>
      <c r="B181" s="40"/>
      <c r="C181" s="41"/>
      <c r="D181" s="219" t="s">
        <v>147</v>
      </c>
      <c r="E181" s="41"/>
      <c r="F181" s="220" t="s">
        <v>675</v>
      </c>
      <c r="G181" s="41"/>
      <c r="H181" s="41"/>
      <c r="I181" s="221"/>
      <c r="J181" s="41"/>
      <c r="K181" s="41"/>
      <c r="L181" s="45"/>
      <c r="M181" s="222"/>
      <c r="N181" s="223"/>
      <c r="O181" s="85"/>
      <c r="P181" s="85"/>
      <c r="Q181" s="85"/>
      <c r="R181" s="85"/>
      <c r="S181" s="85"/>
      <c r="T181" s="86"/>
      <c r="U181" s="39"/>
      <c r="V181" s="39"/>
      <c r="W181" s="39"/>
      <c r="X181" s="39"/>
      <c r="Y181" s="39"/>
      <c r="Z181" s="39"/>
      <c r="AA181" s="39"/>
      <c r="AB181" s="39"/>
      <c r="AC181" s="39"/>
      <c r="AD181" s="39"/>
      <c r="AE181" s="39"/>
      <c r="AT181" s="18" t="s">
        <v>147</v>
      </c>
      <c r="AU181" s="18" t="s">
        <v>85</v>
      </c>
    </row>
    <row r="182" s="2" customFormat="1">
      <c r="A182" s="39"/>
      <c r="B182" s="40"/>
      <c r="C182" s="41"/>
      <c r="D182" s="219" t="s">
        <v>568</v>
      </c>
      <c r="E182" s="41"/>
      <c r="F182" s="224" t="s">
        <v>676</v>
      </c>
      <c r="G182" s="41"/>
      <c r="H182" s="41"/>
      <c r="I182" s="221"/>
      <c r="J182" s="41"/>
      <c r="K182" s="41"/>
      <c r="L182" s="45"/>
      <c r="M182" s="222"/>
      <c r="N182" s="223"/>
      <c r="O182" s="85"/>
      <c r="P182" s="85"/>
      <c r="Q182" s="85"/>
      <c r="R182" s="85"/>
      <c r="S182" s="85"/>
      <c r="T182" s="86"/>
      <c r="U182" s="39"/>
      <c r="V182" s="39"/>
      <c r="W182" s="39"/>
      <c r="X182" s="39"/>
      <c r="Y182" s="39"/>
      <c r="Z182" s="39"/>
      <c r="AA182" s="39"/>
      <c r="AB182" s="39"/>
      <c r="AC182" s="39"/>
      <c r="AD182" s="39"/>
      <c r="AE182" s="39"/>
      <c r="AT182" s="18" t="s">
        <v>568</v>
      </c>
      <c r="AU182" s="18" t="s">
        <v>85</v>
      </c>
    </row>
    <row r="183" s="11" customFormat="1" ht="22.8" customHeight="1">
      <c r="A183" s="11"/>
      <c r="B183" s="192"/>
      <c r="C183" s="193"/>
      <c r="D183" s="194" t="s">
        <v>75</v>
      </c>
      <c r="E183" s="234" t="s">
        <v>677</v>
      </c>
      <c r="F183" s="234" t="s">
        <v>678</v>
      </c>
      <c r="G183" s="193"/>
      <c r="H183" s="193"/>
      <c r="I183" s="196"/>
      <c r="J183" s="235">
        <f>BK183</f>
        <v>0</v>
      </c>
      <c r="K183" s="193"/>
      <c r="L183" s="198"/>
      <c r="M183" s="199"/>
      <c r="N183" s="200"/>
      <c r="O183" s="200"/>
      <c r="P183" s="201">
        <f>SUM(P184:P190)</f>
        <v>0</v>
      </c>
      <c r="Q183" s="200"/>
      <c r="R183" s="201">
        <f>SUM(R184:R190)</f>
        <v>0.0040000000000000001</v>
      </c>
      <c r="S183" s="200"/>
      <c r="T183" s="202">
        <f>SUM(T184:T190)</f>
        <v>0</v>
      </c>
      <c r="U183" s="11"/>
      <c r="V183" s="11"/>
      <c r="W183" s="11"/>
      <c r="X183" s="11"/>
      <c r="Y183" s="11"/>
      <c r="Z183" s="11"/>
      <c r="AA183" s="11"/>
      <c r="AB183" s="11"/>
      <c r="AC183" s="11"/>
      <c r="AD183" s="11"/>
      <c r="AE183" s="11"/>
      <c r="AR183" s="203" t="s">
        <v>85</v>
      </c>
      <c r="AT183" s="204" t="s">
        <v>75</v>
      </c>
      <c r="AU183" s="204" t="s">
        <v>83</v>
      </c>
      <c r="AY183" s="203" t="s">
        <v>140</v>
      </c>
      <c r="BK183" s="205">
        <f>SUM(BK184:BK190)</f>
        <v>0</v>
      </c>
    </row>
    <row r="184" s="2" customFormat="1" ht="16.5" customHeight="1">
      <c r="A184" s="39"/>
      <c r="B184" s="40"/>
      <c r="C184" s="206" t="s">
        <v>215</v>
      </c>
      <c r="D184" s="206" t="s">
        <v>141</v>
      </c>
      <c r="E184" s="207" t="s">
        <v>679</v>
      </c>
      <c r="F184" s="208" t="s">
        <v>680</v>
      </c>
      <c r="G184" s="209" t="s">
        <v>201</v>
      </c>
      <c r="H184" s="210">
        <v>20</v>
      </c>
      <c r="I184" s="211"/>
      <c r="J184" s="212">
        <f>ROUND(I184*H184,2)</f>
        <v>0</v>
      </c>
      <c r="K184" s="208" t="s">
        <v>577</v>
      </c>
      <c r="L184" s="45"/>
      <c r="M184" s="213" t="s">
        <v>19</v>
      </c>
      <c r="N184" s="214" t="s">
        <v>47</v>
      </c>
      <c r="O184" s="85"/>
      <c r="P184" s="215">
        <f>O184*H184</f>
        <v>0</v>
      </c>
      <c r="Q184" s="215">
        <v>0.00020000000000000001</v>
      </c>
      <c r="R184" s="215">
        <f>Q184*H184</f>
        <v>0.0040000000000000001</v>
      </c>
      <c r="S184" s="215">
        <v>0</v>
      </c>
      <c r="T184" s="216">
        <f>S184*H184</f>
        <v>0</v>
      </c>
      <c r="U184" s="39"/>
      <c r="V184" s="39"/>
      <c r="W184" s="39"/>
      <c r="X184" s="39"/>
      <c r="Y184" s="39"/>
      <c r="Z184" s="39"/>
      <c r="AA184" s="39"/>
      <c r="AB184" s="39"/>
      <c r="AC184" s="39"/>
      <c r="AD184" s="39"/>
      <c r="AE184" s="39"/>
      <c r="AR184" s="217" t="s">
        <v>206</v>
      </c>
      <c r="AT184" s="217" t="s">
        <v>141</v>
      </c>
      <c r="AU184" s="217" t="s">
        <v>85</v>
      </c>
      <c r="AY184" s="18" t="s">
        <v>140</v>
      </c>
      <c r="BE184" s="218">
        <f>IF(N184="základní",J184,0)</f>
        <v>0</v>
      </c>
      <c r="BF184" s="218">
        <f>IF(N184="snížená",J184,0)</f>
        <v>0</v>
      </c>
      <c r="BG184" s="218">
        <f>IF(N184="zákl. přenesená",J184,0)</f>
        <v>0</v>
      </c>
      <c r="BH184" s="218">
        <f>IF(N184="sníž. přenesená",J184,0)</f>
        <v>0</v>
      </c>
      <c r="BI184" s="218">
        <f>IF(N184="nulová",J184,0)</f>
        <v>0</v>
      </c>
      <c r="BJ184" s="18" t="s">
        <v>83</v>
      </c>
      <c r="BK184" s="218">
        <f>ROUND(I184*H184,2)</f>
        <v>0</v>
      </c>
      <c r="BL184" s="18" t="s">
        <v>206</v>
      </c>
      <c r="BM184" s="217" t="s">
        <v>681</v>
      </c>
    </row>
    <row r="185" s="2" customFormat="1">
      <c r="A185" s="39"/>
      <c r="B185" s="40"/>
      <c r="C185" s="41"/>
      <c r="D185" s="219" t="s">
        <v>147</v>
      </c>
      <c r="E185" s="41"/>
      <c r="F185" s="220" t="s">
        <v>682</v>
      </c>
      <c r="G185" s="41"/>
      <c r="H185" s="41"/>
      <c r="I185" s="221"/>
      <c r="J185" s="41"/>
      <c r="K185" s="41"/>
      <c r="L185" s="45"/>
      <c r="M185" s="222"/>
      <c r="N185" s="223"/>
      <c r="O185" s="85"/>
      <c r="P185" s="85"/>
      <c r="Q185" s="85"/>
      <c r="R185" s="85"/>
      <c r="S185" s="85"/>
      <c r="T185" s="86"/>
      <c r="U185" s="39"/>
      <c r="V185" s="39"/>
      <c r="W185" s="39"/>
      <c r="X185" s="39"/>
      <c r="Y185" s="39"/>
      <c r="Z185" s="39"/>
      <c r="AA185" s="39"/>
      <c r="AB185" s="39"/>
      <c r="AC185" s="39"/>
      <c r="AD185" s="39"/>
      <c r="AE185" s="39"/>
      <c r="AT185" s="18" t="s">
        <v>147</v>
      </c>
      <c r="AU185" s="18" t="s">
        <v>85</v>
      </c>
    </row>
    <row r="186" s="2" customFormat="1">
      <c r="A186" s="39"/>
      <c r="B186" s="40"/>
      <c r="C186" s="41"/>
      <c r="D186" s="219" t="s">
        <v>568</v>
      </c>
      <c r="E186" s="41"/>
      <c r="F186" s="224" t="s">
        <v>683</v>
      </c>
      <c r="G186" s="41"/>
      <c r="H186" s="41"/>
      <c r="I186" s="221"/>
      <c r="J186" s="41"/>
      <c r="K186" s="41"/>
      <c r="L186" s="45"/>
      <c r="M186" s="222"/>
      <c r="N186" s="223"/>
      <c r="O186" s="85"/>
      <c r="P186" s="85"/>
      <c r="Q186" s="85"/>
      <c r="R186" s="85"/>
      <c r="S186" s="85"/>
      <c r="T186" s="86"/>
      <c r="U186" s="39"/>
      <c r="V186" s="39"/>
      <c r="W186" s="39"/>
      <c r="X186" s="39"/>
      <c r="Y186" s="39"/>
      <c r="Z186" s="39"/>
      <c r="AA186" s="39"/>
      <c r="AB186" s="39"/>
      <c r="AC186" s="39"/>
      <c r="AD186" s="39"/>
      <c r="AE186" s="39"/>
      <c r="AT186" s="18" t="s">
        <v>568</v>
      </c>
      <c r="AU186" s="18" t="s">
        <v>85</v>
      </c>
    </row>
    <row r="187" s="14" customFormat="1">
      <c r="A187" s="14"/>
      <c r="B187" s="247"/>
      <c r="C187" s="248"/>
      <c r="D187" s="219" t="s">
        <v>570</v>
      </c>
      <c r="E187" s="249" t="s">
        <v>19</v>
      </c>
      <c r="F187" s="250" t="s">
        <v>539</v>
      </c>
      <c r="G187" s="248"/>
      <c r="H187" s="251">
        <v>20</v>
      </c>
      <c r="I187" s="252"/>
      <c r="J187" s="248"/>
      <c r="K187" s="248"/>
      <c r="L187" s="253"/>
      <c r="M187" s="254"/>
      <c r="N187" s="255"/>
      <c r="O187" s="255"/>
      <c r="P187" s="255"/>
      <c r="Q187" s="255"/>
      <c r="R187" s="255"/>
      <c r="S187" s="255"/>
      <c r="T187" s="256"/>
      <c r="U187" s="14"/>
      <c r="V187" s="14"/>
      <c r="W187" s="14"/>
      <c r="X187" s="14"/>
      <c r="Y187" s="14"/>
      <c r="Z187" s="14"/>
      <c r="AA187" s="14"/>
      <c r="AB187" s="14"/>
      <c r="AC187" s="14"/>
      <c r="AD187" s="14"/>
      <c r="AE187" s="14"/>
      <c r="AT187" s="257" t="s">
        <v>570</v>
      </c>
      <c r="AU187" s="257" t="s">
        <v>85</v>
      </c>
      <c r="AV187" s="14" t="s">
        <v>85</v>
      </c>
      <c r="AW187" s="14" t="s">
        <v>37</v>
      </c>
      <c r="AX187" s="14" t="s">
        <v>83</v>
      </c>
      <c r="AY187" s="257" t="s">
        <v>140</v>
      </c>
    </row>
    <row r="188" s="2" customFormat="1" ht="16.5" customHeight="1">
      <c r="A188" s="39"/>
      <c r="B188" s="40"/>
      <c r="C188" s="206" t="s">
        <v>219</v>
      </c>
      <c r="D188" s="206" t="s">
        <v>141</v>
      </c>
      <c r="E188" s="207" t="s">
        <v>684</v>
      </c>
      <c r="F188" s="208" t="s">
        <v>685</v>
      </c>
      <c r="G188" s="209" t="s">
        <v>547</v>
      </c>
      <c r="H188" s="210">
        <v>0.0040000000000000001</v>
      </c>
      <c r="I188" s="211"/>
      <c r="J188" s="212">
        <f>ROUND(I188*H188,2)</f>
        <v>0</v>
      </c>
      <c r="K188" s="208" t="s">
        <v>577</v>
      </c>
      <c r="L188" s="45"/>
      <c r="M188" s="213" t="s">
        <v>19</v>
      </c>
      <c r="N188" s="214" t="s">
        <v>47</v>
      </c>
      <c r="O188" s="85"/>
      <c r="P188" s="215">
        <f>O188*H188</f>
        <v>0</v>
      </c>
      <c r="Q188" s="215">
        <v>0</v>
      </c>
      <c r="R188" s="215">
        <f>Q188*H188</f>
        <v>0</v>
      </c>
      <c r="S188" s="215">
        <v>0</v>
      </c>
      <c r="T188" s="216">
        <f>S188*H188</f>
        <v>0</v>
      </c>
      <c r="U188" s="39"/>
      <c r="V188" s="39"/>
      <c r="W188" s="39"/>
      <c r="X188" s="39"/>
      <c r="Y188" s="39"/>
      <c r="Z188" s="39"/>
      <c r="AA188" s="39"/>
      <c r="AB188" s="39"/>
      <c r="AC188" s="39"/>
      <c r="AD188" s="39"/>
      <c r="AE188" s="39"/>
      <c r="AR188" s="217" t="s">
        <v>206</v>
      </c>
      <c r="AT188" s="217" t="s">
        <v>141</v>
      </c>
      <c r="AU188" s="217" t="s">
        <v>85</v>
      </c>
      <c r="AY188" s="18" t="s">
        <v>140</v>
      </c>
      <c r="BE188" s="218">
        <f>IF(N188="základní",J188,0)</f>
        <v>0</v>
      </c>
      <c r="BF188" s="218">
        <f>IF(N188="snížená",J188,0)</f>
        <v>0</v>
      </c>
      <c r="BG188" s="218">
        <f>IF(N188="zákl. přenesená",J188,0)</f>
        <v>0</v>
      </c>
      <c r="BH188" s="218">
        <f>IF(N188="sníž. přenesená",J188,0)</f>
        <v>0</v>
      </c>
      <c r="BI188" s="218">
        <f>IF(N188="nulová",J188,0)</f>
        <v>0</v>
      </c>
      <c r="BJ188" s="18" t="s">
        <v>83</v>
      </c>
      <c r="BK188" s="218">
        <f>ROUND(I188*H188,2)</f>
        <v>0</v>
      </c>
      <c r="BL188" s="18" t="s">
        <v>206</v>
      </c>
      <c r="BM188" s="217" t="s">
        <v>686</v>
      </c>
    </row>
    <row r="189" s="2" customFormat="1">
      <c r="A189" s="39"/>
      <c r="B189" s="40"/>
      <c r="C189" s="41"/>
      <c r="D189" s="219" t="s">
        <v>147</v>
      </c>
      <c r="E189" s="41"/>
      <c r="F189" s="220" t="s">
        <v>687</v>
      </c>
      <c r="G189" s="41"/>
      <c r="H189" s="41"/>
      <c r="I189" s="221"/>
      <c r="J189" s="41"/>
      <c r="K189" s="41"/>
      <c r="L189" s="45"/>
      <c r="M189" s="222"/>
      <c r="N189" s="223"/>
      <c r="O189" s="85"/>
      <c r="P189" s="85"/>
      <c r="Q189" s="85"/>
      <c r="R189" s="85"/>
      <c r="S189" s="85"/>
      <c r="T189" s="86"/>
      <c r="U189" s="39"/>
      <c r="V189" s="39"/>
      <c r="W189" s="39"/>
      <c r="X189" s="39"/>
      <c r="Y189" s="39"/>
      <c r="Z189" s="39"/>
      <c r="AA189" s="39"/>
      <c r="AB189" s="39"/>
      <c r="AC189" s="39"/>
      <c r="AD189" s="39"/>
      <c r="AE189" s="39"/>
      <c r="AT189" s="18" t="s">
        <v>147</v>
      </c>
      <c r="AU189" s="18" t="s">
        <v>85</v>
      </c>
    </row>
    <row r="190" s="2" customFormat="1">
      <c r="A190" s="39"/>
      <c r="B190" s="40"/>
      <c r="C190" s="41"/>
      <c r="D190" s="219" t="s">
        <v>568</v>
      </c>
      <c r="E190" s="41"/>
      <c r="F190" s="224" t="s">
        <v>688</v>
      </c>
      <c r="G190" s="41"/>
      <c r="H190" s="41"/>
      <c r="I190" s="221"/>
      <c r="J190" s="41"/>
      <c r="K190" s="41"/>
      <c r="L190" s="45"/>
      <c r="M190" s="222"/>
      <c r="N190" s="223"/>
      <c r="O190" s="85"/>
      <c r="P190" s="85"/>
      <c r="Q190" s="85"/>
      <c r="R190" s="85"/>
      <c r="S190" s="85"/>
      <c r="T190" s="86"/>
      <c r="U190" s="39"/>
      <c r="V190" s="39"/>
      <c r="W190" s="39"/>
      <c r="X190" s="39"/>
      <c r="Y190" s="39"/>
      <c r="Z190" s="39"/>
      <c r="AA190" s="39"/>
      <c r="AB190" s="39"/>
      <c r="AC190" s="39"/>
      <c r="AD190" s="39"/>
      <c r="AE190" s="39"/>
      <c r="AT190" s="18" t="s">
        <v>568</v>
      </c>
      <c r="AU190" s="18" t="s">
        <v>85</v>
      </c>
    </row>
    <row r="191" s="11" customFormat="1" ht="22.8" customHeight="1">
      <c r="A191" s="11"/>
      <c r="B191" s="192"/>
      <c r="C191" s="193"/>
      <c r="D191" s="194" t="s">
        <v>75</v>
      </c>
      <c r="E191" s="234" t="s">
        <v>689</v>
      </c>
      <c r="F191" s="234" t="s">
        <v>690</v>
      </c>
      <c r="G191" s="193"/>
      <c r="H191" s="193"/>
      <c r="I191" s="196"/>
      <c r="J191" s="235">
        <f>BK191</f>
        <v>0</v>
      </c>
      <c r="K191" s="193"/>
      <c r="L191" s="198"/>
      <c r="M191" s="199"/>
      <c r="N191" s="200"/>
      <c r="O191" s="200"/>
      <c r="P191" s="201">
        <f>SUM(P192:P212)</f>
        <v>0</v>
      </c>
      <c r="Q191" s="200"/>
      <c r="R191" s="201">
        <f>SUM(R192:R212)</f>
        <v>0.10928</v>
      </c>
      <c r="S191" s="200"/>
      <c r="T191" s="202">
        <f>SUM(T192:T212)</f>
        <v>0</v>
      </c>
      <c r="U191" s="11"/>
      <c r="V191" s="11"/>
      <c r="W191" s="11"/>
      <c r="X191" s="11"/>
      <c r="Y191" s="11"/>
      <c r="Z191" s="11"/>
      <c r="AA191" s="11"/>
      <c r="AB191" s="11"/>
      <c r="AC191" s="11"/>
      <c r="AD191" s="11"/>
      <c r="AE191" s="11"/>
      <c r="AR191" s="203" t="s">
        <v>85</v>
      </c>
      <c r="AT191" s="204" t="s">
        <v>75</v>
      </c>
      <c r="AU191" s="204" t="s">
        <v>83</v>
      </c>
      <c r="AY191" s="203" t="s">
        <v>140</v>
      </c>
      <c r="BK191" s="205">
        <f>SUM(BK192:BK212)</f>
        <v>0</v>
      </c>
    </row>
    <row r="192" s="2" customFormat="1" ht="16.5" customHeight="1">
      <c r="A192" s="39"/>
      <c r="B192" s="40"/>
      <c r="C192" s="206" t="s">
        <v>225</v>
      </c>
      <c r="D192" s="206" t="s">
        <v>141</v>
      </c>
      <c r="E192" s="207" t="s">
        <v>691</v>
      </c>
      <c r="F192" s="208" t="s">
        <v>692</v>
      </c>
      <c r="G192" s="209" t="s">
        <v>201</v>
      </c>
      <c r="H192" s="210">
        <v>40</v>
      </c>
      <c r="I192" s="211"/>
      <c r="J192" s="212">
        <f>ROUND(I192*H192,2)</f>
        <v>0</v>
      </c>
      <c r="K192" s="208" t="s">
        <v>577</v>
      </c>
      <c r="L192" s="45"/>
      <c r="M192" s="213" t="s">
        <v>19</v>
      </c>
      <c r="N192" s="214" t="s">
        <v>47</v>
      </c>
      <c r="O192" s="85"/>
      <c r="P192" s="215">
        <f>O192*H192</f>
        <v>0</v>
      </c>
      <c r="Q192" s="215">
        <v>0</v>
      </c>
      <c r="R192" s="215">
        <f>Q192*H192</f>
        <v>0</v>
      </c>
      <c r="S192" s="215">
        <v>0</v>
      </c>
      <c r="T192" s="216">
        <f>S192*H192</f>
        <v>0</v>
      </c>
      <c r="U192" s="39"/>
      <c r="V192" s="39"/>
      <c r="W192" s="39"/>
      <c r="X192" s="39"/>
      <c r="Y192" s="39"/>
      <c r="Z192" s="39"/>
      <c r="AA192" s="39"/>
      <c r="AB192" s="39"/>
      <c r="AC192" s="39"/>
      <c r="AD192" s="39"/>
      <c r="AE192" s="39"/>
      <c r="AR192" s="217" t="s">
        <v>206</v>
      </c>
      <c r="AT192" s="217" t="s">
        <v>141</v>
      </c>
      <c r="AU192" s="217" t="s">
        <v>85</v>
      </c>
      <c r="AY192" s="18" t="s">
        <v>140</v>
      </c>
      <c r="BE192" s="218">
        <f>IF(N192="základní",J192,0)</f>
        <v>0</v>
      </c>
      <c r="BF192" s="218">
        <f>IF(N192="snížená",J192,0)</f>
        <v>0</v>
      </c>
      <c r="BG192" s="218">
        <f>IF(N192="zákl. přenesená",J192,0)</f>
        <v>0</v>
      </c>
      <c r="BH192" s="218">
        <f>IF(N192="sníž. přenesená",J192,0)</f>
        <v>0</v>
      </c>
      <c r="BI192" s="218">
        <f>IF(N192="nulová",J192,0)</f>
        <v>0</v>
      </c>
      <c r="BJ192" s="18" t="s">
        <v>83</v>
      </c>
      <c r="BK192" s="218">
        <f>ROUND(I192*H192,2)</f>
        <v>0</v>
      </c>
      <c r="BL192" s="18" t="s">
        <v>206</v>
      </c>
      <c r="BM192" s="217" t="s">
        <v>693</v>
      </c>
    </row>
    <row r="193" s="2" customFormat="1">
      <c r="A193" s="39"/>
      <c r="B193" s="40"/>
      <c r="C193" s="41"/>
      <c r="D193" s="219" t="s">
        <v>147</v>
      </c>
      <c r="E193" s="41"/>
      <c r="F193" s="220" t="s">
        <v>694</v>
      </c>
      <c r="G193" s="41"/>
      <c r="H193" s="41"/>
      <c r="I193" s="221"/>
      <c r="J193" s="41"/>
      <c r="K193" s="41"/>
      <c r="L193" s="45"/>
      <c r="M193" s="222"/>
      <c r="N193" s="223"/>
      <c r="O193" s="85"/>
      <c r="P193" s="85"/>
      <c r="Q193" s="85"/>
      <c r="R193" s="85"/>
      <c r="S193" s="85"/>
      <c r="T193" s="86"/>
      <c r="U193" s="39"/>
      <c r="V193" s="39"/>
      <c r="W193" s="39"/>
      <c r="X193" s="39"/>
      <c r="Y193" s="39"/>
      <c r="Z193" s="39"/>
      <c r="AA193" s="39"/>
      <c r="AB193" s="39"/>
      <c r="AC193" s="39"/>
      <c r="AD193" s="39"/>
      <c r="AE193" s="39"/>
      <c r="AT193" s="18" t="s">
        <v>147</v>
      </c>
      <c r="AU193" s="18" t="s">
        <v>85</v>
      </c>
    </row>
    <row r="194" s="14" customFormat="1">
      <c r="A194" s="14"/>
      <c r="B194" s="247"/>
      <c r="C194" s="248"/>
      <c r="D194" s="219" t="s">
        <v>570</v>
      </c>
      <c r="E194" s="249" t="s">
        <v>19</v>
      </c>
      <c r="F194" s="250" t="s">
        <v>695</v>
      </c>
      <c r="G194" s="248"/>
      <c r="H194" s="251">
        <v>40</v>
      </c>
      <c r="I194" s="252"/>
      <c r="J194" s="248"/>
      <c r="K194" s="248"/>
      <c r="L194" s="253"/>
      <c r="M194" s="254"/>
      <c r="N194" s="255"/>
      <c r="O194" s="255"/>
      <c r="P194" s="255"/>
      <c r="Q194" s="255"/>
      <c r="R194" s="255"/>
      <c r="S194" s="255"/>
      <c r="T194" s="256"/>
      <c r="U194" s="14"/>
      <c r="V194" s="14"/>
      <c r="W194" s="14"/>
      <c r="X194" s="14"/>
      <c r="Y194" s="14"/>
      <c r="Z194" s="14"/>
      <c r="AA194" s="14"/>
      <c r="AB194" s="14"/>
      <c r="AC194" s="14"/>
      <c r="AD194" s="14"/>
      <c r="AE194" s="14"/>
      <c r="AT194" s="257" t="s">
        <v>570</v>
      </c>
      <c r="AU194" s="257" t="s">
        <v>85</v>
      </c>
      <c r="AV194" s="14" t="s">
        <v>85</v>
      </c>
      <c r="AW194" s="14" t="s">
        <v>37</v>
      </c>
      <c r="AX194" s="14" t="s">
        <v>83</v>
      </c>
      <c r="AY194" s="257" t="s">
        <v>140</v>
      </c>
    </row>
    <row r="195" s="2" customFormat="1" ht="16.5" customHeight="1">
      <c r="A195" s="39"/>
      <c r="B195" s="40"/>
      <c r="C195" s="206" t="s">
        <v>7</v>
      </c>
      <c r="D195" s="206" t="s">
        <v>141</v>
      </c>
      <c r="E195" s="207" t="s">
        <v>696</v>
      </c>
      <c r="F195" s="208" t="s">
        <v>697</v>
      </c>
      <c r="G195" s="209" t="s">
        <v>201</v>
      </c>
      <c r="H195" s="210">
        <v>40</v>
      </c>
      <c r="I195" s="211"/>
      <c r="J195" s="212">
        <f>ROUND(I195*H195,2)</f>
        <v>0</v>
      </c>
      <c r="K195" s="208" t="s">
        <v>577</v>
      </c>
      <c r="L195" s="45"/>
      <c r="M195" s="213" t="s">
        <v>19</v>
      </c>
      <c r="N195" s="214" t="s">
        <v>47</v>
      </c>
      <c r="O195" s="85"/>
      <c r="P195" s="215">
        <f>O195*H195</f>
        <v>0</v>
      </c>
      <c r="Q195" s="215">
        <v>0</v>
      </c>
      <c r="R195" s="215">
        <f>Q195*H195</f>
        <v>0</v>
      </c>
      <c r="S195" s="215">
        <v>0</v>
      </c>
      <c r="T195" s="216">
        <f>S195*H195</f>
        <v>0</v>
      </c>
      <c r="U195" s="39"/>
      <c r="V195" s="39"/>
      <c r="W195" s="39"/>
      <c r="X195" s="39"/>
      <c r="Y195" s="39"/>
      <c r="Z195" s="39"/>
      <c r="AA195" s="39"/>
      <c r="AB195" s="39"/>
      <c r="AC195" s="39"/>
      <c r="AD195" s="39"/>
      <c r="AE195" s="39"/>
      <c r="AR195" s="217" t="s">
        <v>206</v>
      </c>
      <c r="AT195" s="217" t="s">
        <v>141</v>
      </c>
      <c r="AU195" s="217" t="s">
        <v>85</v>
      </c>
      <c r="AY195" s="18" t="s">
        <v>140</v>
      </c>
      <c r="BE195" s="218">
        <f>IF(N195="základní",J195,0)</f>
        <v>0</v>
      </c>
      <c r="BF195" s="218">
        <f>IF(N195="snížená",J195,0)</f>
        <v>0</v>
      </c>
      <c r="BG195" s="218">
        <f>IF(N195="zákl. přenesená",J195,0)</f>
        <v>0</v>
      </c>
      <c r="BH195" s="218">
        <f>IF(N195="sníž. přenesená",J195,0)</f>
        <v>0</v>
      </c>
      <c r="BI195" s="218">
        <f>IF(N195="nulová",J195,0)</f>
        <v>0</v>
      </c>
      <c r="BJ195" s="18" t="s">
        <v>83</v>
      </c>
      <c r="BK195" s="218">
        <f>ROUND(I195*H195,2)</f>
        <v>0</v>
      </c>
      <c r="BL195" s="18" t="s">
        <v>206</v>
      </c>
      <c r="BM195" s="217" t="s">
        <v>698</v>
      </c>
    </row>
    <row r="196" s="2" customFormat="1">
      <c r="A196" s="39"/>
      <c r="B196" s="40"/>
      <c r="C196" s="41"/>
      <c r="D196" s="219" t="s">
        <v>147</v>
      </c>
      <c r="E196" s="41"/>
      <c r="F196" s="220" t="s">
        <v>699</v>
      </c>
      <c r="G196" s="41"/>
      <c r="H196" s="41"/>
      <c r="I196" s="221"/>
      <c r="J196" s="41"/>
      <c r="K196" s="41"/>
      <c r="L196" s="45"/>
      <c r="M196" s="222"/>
      <c r="N196" s="223"/>
      <c r="O196" s="85"/>
      <c r="P196" s="85"/>
      <c r="Q196" s="85"/>
      <c r="R196" s="85"/>
      <c r="S196" s="85"/>
      <c r="T196" s="86"/>
      <c r="U196" s="39"/>
      <c r="V196" s="39"/>
      <c r="W196" s="39"/>
      <c r="X196" s="39"/>
      <c r="Y196" s="39"/>
      <c r="Z196" s="39"/>
      <c r="AA196" s="39"/>
      <c r="AB196" s="39"/>
      <c r="AC196" s="39"/>
      <c r="AD196" s="39"/>
      <c r="AE196" s="39"/>
      <c r="AT196" s="18" t="s">
        <v>147</v>
      </c>
      <c r="AU196" s="18" t="s">
        <v>85</v>
      </c>
    </row>
    <row r="197" s="14" customFormat="1">
      <c r="A197" s="14"/>
      <c r="B197" s="247"/>
      <c r="C197" s="248"/>
      <c r="D197" s="219" t="s">
        <v>570</v>
      </c>
      <c r="E197" s="249" t="s">
        <v>19</v>
      </c>
      <c r="F197" s="250" t="s">
        <v>695</v>
      </c>
      <c r="G197" s="248"/>
      <c r="H197" s="251">
        <v>40</v>
      </c>
      <c r="I197" s="252"/>
      <c r="J197" s="248"/>
      <c r="K197" s="248"/>
      <c r="L197" s="253"/>
      <c r="M197" s="254"/>
      <c r="N197" s="255"/>
      <c r="O197" s="255"/>
      <c r="P197" s="255"/>
      <c r="Q197" s="255"/>
      <c r="R197" s="255"/>
      <c r="S197" s="255"/>
      <c r="T197" s="256"/>
      <c r="U197" s="14"/>
      <c r="V197" s="14"/>
      <c r="W197" s="14"/>
      <c r="X197" s="14"/>
      <c r="Y197" s="14"/>
      <c r="Z197" s="14"/>
      <c r="AA197" s="14"/>
      <c r="AB197" s="14"/>
      <c r="AC197" s="14"/>
      <c r="AD197" s="14"/>
      <c r="AE197" s="14"/>
      <c r="AT197" s="257" t="s">
        <v>570</v>
      </c>
      <c r="AU197" s="257" t="s">
        <v>85</v>
      </c>
      <c r="AV197" s="14" t="s">
        <v>85</v>
      </c>
      <c r="AW197" s="14" t="s">
        <v>37</v>
      </c>
      <c r="AX197" s="14" t="s">
        <v>83</v>
      </c>
      <c r="AY197" s="257" t="s">
        <v>140</v>
      </c>
    </row>
    <row r="198" s="2" customFormat="1" ht="16.5" customHeight="1">
      <c r="A198" s="39"/>
      <c r="B198" s="40"/>
      <c r="C198" s="206" t="s">
        <v>232</v>
      </c>
      <c r="D198" s="206" t="s">
        <v>141</v>
      </c>
      <c r="E198" s="207" t="s">
        <v>700</v>
      </c>
      <c r="F198" s="208" t="s">
        <v>701</v>
      </c>
      <c r="G198" s="209" t="s">
        <v>608</v>
      </c>
      <c r="H198" s="210">
        <v>24</v>
      </c>
      <c r="I198" s="211"/>
      <c r="J198" s="212">
        <f>ROUND(I198*H198,2)</f>
        <v>0</v>
      </c>
      <c r="K198" s="208" t="s">
        <v>577</v>
      </c>
      <c r="L198" s="45"/>
      <c r="M198" s="213" t="s">
        <v>19</v>
      </c>
      <c r="N198" s="214" t="s">
        <v>47</v>
      </c>
      <c r="O198" s="85"/>
      <c r="P198" s="215">
        <f>O198*H198</f>
        <v>0</v>
      </c>
      <c r="Q198" s="215">
        <v>2.0000000000000002E-05</v>
      </c>
      <c r="R198" s="215">
        <f>Q198*H198</f>
        <v>0.00048000000000000007</v>
      </c>
      <c r="S198" s="215">
        <v>0</v>
      </c>
      <c r="T198" s="216">
        <f>S198*H198</f>
        <v>0</v>
      </c>
      <c r="U198" s="39"/>
      <c r="V198" s="39"/>
      <c r="W198" s="39"/>
      <c r="X198" s="39"/>
      <c r="Y198" s="39"/>
      <c r="Z198" s="39"/>
      <c r="AA198" s="39"/>
      <c r="AB198" s="39"/>
      <c r="AC198" s="39"/>
      <c r="AD198" s="39"/>
      <c r="AE198" s="39"/>
      <c r="AR198" s="217" t="s">
        <v>206</v>
      </c>
      <c r="AT198" s="217" t="s">
        <v>141</v>
      </c>
      <c r="AU198" s="217" t="s">
        <v>85</v>
      </c>
      <c r="AY198" s="18" t="s">
        <v>140</v>
      </c>
      <c r="BE198" s="218">
        <f>IF(N198="základní",J198,0)</f>
        <v>0</v>
      </c>
      <c r="BF198" s="218">
        <f>IF(N198="snížená",J198,0)</f>
        <v>0</v>
      </c>
      <c r="BG198" s="218">
        <f>IF(N198="zákl. přenesená",J198,0)</f>
        <v>0</v>
      </c>
      <c r="BH198" s="218">
        <f>IF(N198="sníž. přenesená",J198,0)</f>
        <v>0</v>
      </c>
      <c r="BI198" s="218">
        <f>IF(N198="nulová",J198,0)</f>
        <v>0</v>
      </c>
      <c r="BJ198" s="18" t="s">
        <v>83</v>
      </c>
      <c r="BK198" s="218">
        <f>ROUND(I198*H198,2)</f>
        <v>0</v>
      </c>
      <c r="BL198" s="18" t="s">
        <v>206</v>
      </c>
      <c r="BM198" s="217" t="s">
        <v>702</v>
      </c>
    </row>
    <row r="199" s="2" customFormat="1">
      <c r="A199" s="39"/>
      <c r="B199" s="40"/>
      <c r="C199" s="41"/>
      <c r="D199" s="219" t="s">
        <v>147</v>
      </c>
      <c r="E199" s="41"/>
      <c r="F199" s="220" t="s">
        <v>703</v>
      </c>
      <c r="G199" s="41"/>
      <c r="H199" s="41"/>
      <c r="I199" s="221"/>
      <c r="J199" s="41"/>
      <c r="K199" s="41"/>
      <c r="L199" s="45"/>
      <c r="M199" s="222"/>
      <c r="N199" s="223"/>
      <c r="O199" s="85"/>
      <c r="P199" s="85"/>
      <c r="Q199" s="85"/>
      <c r="R199" s="85"/>
      <c r="S199" s="85"/>
      <c r="T199" s="86"/>
      <c r="U199" s="39"/>
      <c r="V199" s="39"/>
      <c r="W199" s="39"/>
      <c r="X199" s="39"/>
      <c r="Y199" s="39"/>
      <c r="Z199" s="39"/>
      <c r="AA199" s="39"/>
      <c r="AB199" s="39"/>
      <c r="AC199" s="39"/>
      <c r="AD199" s="39"/>
      <c r="AE199" s="39"/>
      <c r="AT199" s="18" t="s">
        <v>147</v>
      </c>
      <c r="AU199" s="18" t="s">
        <v>85</v>
      </c>
    </row>
    <row r="200" s="13" customFormat="1">
      <c r="A200" s="13"/>
      <c r="B200" s="237"/>
      <c r="C200" s="238"/>
      <c r="D200" s="219" t="s">
        <v>570</v>
      </c>
      <c r="E200" s="239" t="s">
        <v>19</v>
      </c>
      <c r="F200" s="240" t="s">
        <v>571</v>
      </c>
      <c r="G200" s="238"/>
      <c r="H200" s="239" t="s">
        <v>19</v>
      </c>
      <c r="I200" s="241"/>
      <c r="J200" s="238"/>
      <c r="K200" s="238"/>
      <c r="L200" s="242"/>
      <c r="M200" s="243"/>
      <c r="N200" s="244"/>
      <c r="O200" s="244"/>
      <c r="P200" s="244"/>
      <c r="Q200" s="244"/>
      <c r="R200" s="244"/>
      <c r="S200" s="244"/>
      <c r="T200" s="245"/>
      <c r="U200" s="13"/>
      <c r="V200" s="13"/>
      <c r="W200" s="13"/>
      <c r="X200" s="13"/>
      <c r="Y200" s="13"/>
      <c r="Z200" s="13"/>
      <c r="AA200" s="13"/>
      <c r="AB200" s="13"/>
      <c r="AC200" s="13"/>
      <c r="AD200" s="13"/>
      <c r="AE200" s="13"/>
      <c r="AT200" s="246" t="s">
        <v>570</v>
      </c>
      <c r="AU200" s="246" t="s">
        <v>85</v>
      </c>
      <c r="AV200" s="13" t="s">
        <v>83</v>
      </c>
      <c r="AW200" s="13" t="s">
        <v>37</v>
      </c>
      <c r="AX200" s="13" t="s">
        <v>76</v>
      </c>
      <c r="AY200" s="246" t="s">
        <v>140</v>
      </c>
    </row>
    <row r="201" s="14" customFormat="1">
      <c r="A201" s="14"/>
      <c r="B201" s="247"/>
      <c r="C201" s="248"/>
      <c r="D201" s="219" t="s">
        <v>570</v>
      </c>
      <c r="E201" s="249" t="s">
        <v>19</v>
      </c>
      <c r="F201" s="250" t="s">
        <v>704</v>
      </c>
      <c r="G201" s="248"/>
      <c r="H201" s="251">
        <v>24</v>
      </c>
      <c r="I201" s="252"/>
      <c r="J201" s="248"/>
      <c r="K201" s="248"/>
      <c r="L201" s="253"/>
      <c r="M201" s="254"/>
      <c r="N201" s="255"/>
      <c r="O201" s="255"/>
      <c r="P201" s="255"/>
      <c r="Q201" s="255"/>
      <c r="R201" s="255"/>
      <c r="S201" s="255"/>
      <c r="T201" s="256"/>
      <c r="U201" s="14"/>
      <c r="V201" s="14"/>
      <c r="W201" s="14"/>
      <c r="X201" s="14"/>
      <c r="Y201" s="14"/>
      <c r="Z201" s="14"/>
      <c r="AA201" s="14"/>
      <c r="AB201" s="14"/>
      <c r="AC201" s="14"/>
      <c r="AD201" s="14"/>
      <c r="AE201" s="14"/>
      <c r="AT201" s="257" t="s">
        <v>570</v>
      </c>
      <c r="AU201" s="257" t="s">
        <v>85</v>
      </c>
      <c r="AV201" s="14" t="s">
        <v>85</v>
      </c>
      <c r="AW201" s="14" t="s">
        <v>37</v>
      </c>
      <c r="AX201" s="14" t="s">
        <v>83</v>
      </c>
      <c r="AY201" s="257" t="s">
        <v>140</v>
      </c>
    </row>
    <row r="202" s="2" customFormat="1" ht="16.5" customHeight="1">
      <c r="A202" s="39"/>
      <c r="B202" s="40"/>
      <c r="C202" s="206" t="s">
        <v>236</v>
      </c>
      <c r="D202" s="206" t="s">
        <v>141</v>
      </c>
      <c r="E202" s="207" t="s">
        <v>705</v>
      </c>
      <c r="F202" s="208" t="s">
        <v>706</v>
      </c>
      <c r="G202" s="209" t="s">
        <v>201</v>
      </c>
      <c r="H202" s="210">
        <v>20</v>
      </c>
      <c r="I202" s="211"/>
      <c r="J202" s="212">
        <f>ROUND(I202*H202,2)</f>
        <v>0</v>
      </c>
      <c r="K202" s="208" t="s">
        <v>577</v>
      </c>
      <c r="L202" s="45"/>
      <c r="M202" s="213" t="s">
        <v>19</v>
      </c>
      <c r="N202" s="214" t="s">
        <v>47</v>
      </c>
      <c r="O202" s="85"/>
      <c r="P202" s="215">
        <f>O202*H202</f>
        <v>0</v>
      </c>
      <c r="Q202" s="215">
        <v>4.0000000000000003E-05</v>
      </c>
      <c r="R202" s="215">
        <f>Q202*H202</f>
        <v>0.00080000000000000004</v>
      </c>
      <c r="S202" s="215">
        <v>0</v>
      </c>
      <c r="T202" s="216">
        <f>S202*H202</f>
        <v>0</v>
      </c>
      <c r="U202" s="39"/>
      <c r="V202" s="39"/>
      <c r="W202" s="39"/>
      <c r="X202" s="39"/>
      <c r="Y202" s="39"/>
      <c r="Z202" s="39"/>
      <c r="AA202" s="39"/>
      <c r="AB202" s="39"/>
      <c r="AC202" s="39"/>
      <c r="AD202" s="39"/>
      <c r="AE202" s="39"/>
      <c r="AR202" s="217" t="s">
        <v>206</v>
      </c>
      <c r="AT202" s="217" t="s">
        <v>141</v>
      </c>
      <c r="AU202" s="217" t="s">
        <v>85</v>
      </c>
      <c r="AY202" s="18" t="s">
        <v>140</v>
      </c>
      <c r="BE202" s="218">
        <f>IF(N202="základní",J202,0)</f>
        <v>0</v>
      </c>
      <c r="BF202" s="218">
        <f>IF(N202="snížená",J202,0)</f>
        <v>0</v>
      </c>
      <c r="BG202" s="218">
        <f>IF(N202="zákl. přenesená",J202,0)</f>
        <v>0</v>
      </c>
      <c r="BH202" s="218">
        <f>IF(N202="sníž. přenesená",J202,0)</f>
        <v>0</v>
      </c>
      <c r="BI202" s="218">
        <f>IF(N202="nulová",J202,0)</f>
        <v>0</v>
      </c>
      <c r="BJ202" s="18" t="s">
        <v>83</v>
      </c>
      <c r="BK202" s="218">
        <f>ROUND(I202*H202,2)</f>
        <v>0</v>
      </c>
      <c r="BL202" s="18" t="s">
        <v>206</v>
      </c>
      <c r="BM202" s="217" t="s">
        <v>707</v>
      </c>
    </row>
    <row r="203" s="2" customFormat="1">
      <c r="A203" s="39"/>
      <c r="B203" s="40"/>
      <c r="C203" s="41"/>
      <c r="D203" s="219" t="s">
        <v>147</v>
      </c>
      <c r="E203" s="41"/>
      <c r="F203" s="220" t="s">
        <v>708</v>
      </c>
      <c r="G203" s="41"/>
      <c r="H203" s="41"/>
      <c r="I203" s="221"/>
      <c r="J203" s="41"/>
      <c r="K203" s="41"/>
      <c r="L203" s="45"/>
      <c r="M203" s="222"/>
      <c r="N203" s="223"/>
      <c r="O203" s="85"/>
      <c r="P203" s="85"/>
      <c r="Q203" s="85"/>
      <c r="R203" s="85"/>
      <c r="S203" s="85"/>
      <c r="T203" s="86"/>
      <c r="U203" s="39"/>
      <c r="V203" s="39"/>
      <c r="W203" s="39"/>
      <c r="X203" s="39"/>
      <c r="Y203" s="39"/>
      <c r="Z203" s="39"/>
      <c r="AA203" s="39"/>
      <c r="AB203" s="39"/>
      <c r="AC203" s="39"/>
      <c r="AD203" s="39"/>
      <c r="AE203" s="39"/>
      <c r="AT203" s="18" t="s">
        <v>147</v>
      </c>
      <c r="AU203" s="18" t="s">
        <v>85</v>
      </c>
    </row>
    <row r="204" s="13" customFormat="1">
      <c r="A204" s="13"/>
      <c r="B204" s="237"/>
      <c r="C204" s="238"/>
      <c r="D204" s="219" t="s">
        <v>570</v>
      </c>
      <c r="E204" s="239" t="s">
        <v>19</v>
      </c>
      <c r="F204" s="240" t="s">
        <v>571</v>
      </c>
      <c r="G204" s="238"/>
      <c r="H204" s="239" t="s">
        <v>19</v>
      </c>
      <c r="I204" s="241"/>
      <c r="J204" s="238"/>
      <c r="K204" s="238"/>
      <c r="L204" s="242"/>
      <c r="M204" s="243"/>
      <c r="N204" s="244"/>
      <c r="O204" s="244"/>
      <c r="P204" s="244"/>
      <c r="Q204" s="244"/>
      <c r="R204" s="244"/>
      <c r="S204" s="244"/>
      <c r="T204" s="245"/>
      <c r="U204" s="13"/>
      <c r="V204" s="13"/>
      <c r="W204" s="13"/>
      <c r="X204" s="13"/>
      <c r="Y204" s="13"/>
      <c r="Z204" s="13"/>
      <c r="AA204" s="13"/>
      <c r="AB204" s="13"/>
      <c r="AC204" s="13"/>
      <c r="AD204" s="13"/>
      <c r="AE204" s="13"/>
      <c r="AT204" s="246" t="s">
        <v>570</v>
      </c>
      <c r="AU204" s="246" t="s">
        <v>85</v>
      </c>
      <c r="AV204" s="13" t="s">
        <v>83</v>
      </c>
      <c r="AW204" s="13" t="s">
        <v>37</v>
      </c>
      <c r="AX204" s="13" t="s">
        <v>76</v>
      </c>
      <c r="AY204" s="246" t="s">
        <v>140</v>
      </c>
    </row>
    <row r="205" s="14" customFormat="1">
      <c r="A205" s="14"/>
      <c r="B205" s="247"/>
      <c r="C205" s="248"/>
      <c r="D205" s="219" t="s">
        <v>570</v>
      </c>
      <c r="E205" s="249" t="s">
        <v>19</v>
      </c>
      <c r="F205" s="250" t="s">
        <v>709</v>
      </c>
      <c r="G205" s="248"/>
      <c r="H205" s="251">
        <v>20</v>
      </c>
      <c r="I205" s="252"/>
      <c r="J205" s="248"/>
      <c r="K205" s="248"/>
      <c r="L205" s="253"/>
      <c r="M205" s="254"/>
      <c r="N205" s="255"/>
      <c r="O205" s="255"/>
      <c r="P205" s="255"/>
      <c r="Q205" s="255"/>
      <c r="R205" s="255"/>
      <c r="S205" s="255"/>
      <c r="T205" s="256"/>
      <c r="U205" s="14"/>
      <c r="V205" s="14"/>
      <c r="W205" s="14"/>
      <c r="X205" s="14"/>
      <c r="Y205" s="14"/>
      <c r="Z205" s="14"/>
      <c r="AA205" s="14"/>
      <c r="AB205" s="14"/>
      <c r="AC205" s="14"/>
      <c r="AD205" s="14"/>
      <c r="AE205" s="14"/>
      <c r="AT205" s="257" t="s">
        <v>570</v>
      </c>
      <c r="AU205" s="257" t="s">
        <v>85</v>
      </c>
      <c r="AV205" s="14" t="s">
        <v>85</v>
      </c>
      <c r="AW205" s="14" t="s">
        <v>37</v>
      </c>
      <c r="AX205" s="14" t="s">
        <v>76</v>
      </c>
      <c r="AY205" s="257" t="s">
        <v>140</v>
      </c>
    </row>
    <row r="206" s="15" customFormat="1">
      <c r="A206" s="15"/>
      <c r="B206" s="258"/>
      <c r="C206" s="259"/>
      <c r="D206" s="219" t="s">
        <v>570</v>
      </c>
      <c r="E206" s="260" t="s">
        <v>539</v>
      </c>
      <c r="F206" s="261" t="s">
        <v>574</v>
      </c>
      <c r="G206" s="259"/>
      <c r="H206" s="262">
        <v>20</v>
      </c>
      <c r="I206" s="263"/>
      <c r="J206" s="259"/>
      <c r="K206" s="259"/>
      <c r="L206" s="264"/>
      <c r="M206" s="265"/>
      <c r="N206" s="266"/>
      <c r="O206" s="266"/>
      <c r="P206" s="266"/>
      <c r="Q206" s="266"/>
      <c r="R206" s="266"/>
      <c r="S206" s="266"/>
      <c r="T206" s="267"/>
      <c r="U206" s="15"/>
      <c r="V206" s="15"/>
      <c r="W206" s="15"/>
      <c r="X206" s="15"/>
      <c r="Y206" s="15"/>
      <c r="Z206" s="15"/>
      <c r="AA206" s="15"/>
      <c r="AB206" s="15"/>
      <c r="AC206" s="15"/>
      <c r="AD206" s="15"/>
      <c r="AE206" s="15"/>
      <c r="AT206" s="268" t="s">
        <v>570</v>
      </c>
      <c r="AU206" s="268" t="s">
        <v>85</v>
      </c>
      <c r="AV206" s="15" t="s">
        <v>157</v>
      </c>
      <c r="AW206" s="15" t="s">
        <v>37</v>
      </c>
      <c r="AX206" s="15" t="s">
        <v>83</v>
      </c>
      <c r="AY206" s="268" t="s">
        <v>140</v>
      </c>
    </row>
    <row r="207" s="2" customFormat="1" ht="16.5" customHeight="1">
      <c r="A207" s="39"/>
      <c r="B207" s="40"/>
      <c r="C207" s="206" t="s">
        <v>240</v>
      </c>
      <c r="D207" s="206" t="s">
        <v>141</v>
      </c>
      <c r="E207" s="207" t="s">
        <v>710</v>
      </c>
      <c r="F207" s="208" t="s">
        <v>711</v>
      </c>
      <c r="G207" s="209" t="s">
        <v>201</v>
      </c>
      <c r="H207" s="210">
        <v>20</v>
      </c>
      <c r="I207" s="211"/>
      <c r="J207" s="212">
        <f>ROUND(I207*H207,2)</f>
        <v>0</v>
      </c>
      <c r="K207" s="208" t="s">
        <v>577</v>
      </c>
      <c r="L207" s="45"/>
      <c r="M207" s="213" t="s">
        <v>19</v>
      </c>
      <c r="N207" s="214" t="s">
        <v>47</v>
      </c>
      <c r="O207" s="85"/>
      <c r="P207" s="215">
        <f>O207*H207</f>
        <v>0</v>
      </c>
      <c r="Q207" s="215">
        <v>0.0054000000000000003</v>
      </c>
      <c r="R207" s="215">
        <f>Q207*H207</f>
        <v>0.10800000000000001</v>
      </c>
      <c r="S207" s="215">
        <v>0</v>
      </c>
      <c r="T207" s="216">
        <f>S207*H207</f>
        <v>0</v>
      </c>
      <c r="U207" s="39"/>
      <c r="V207" s="39"/>
      <c r="W207" s="39"/>
      <c r="X207" s="39"/>
      <c r="Y207" s="39"/>
      <c r="Z207" s="39"/>
      <c r="AA207" s="39"/>
      <c r="AB207" s="39"/>
      <c r="AC207" s="39"/>
      <c r="AD207" s="39"/>
      <c r="AE207" s="39"/>
      <c r="AR207" s="217" t="s">
        <v>206</v>
      </c>
      <c r="AT207" s="217" t="s">
        <v>141</v>
      </c>
      <c r="AU207" s="217" t="s">
        <v>85</v>
      </c>
      <c r="AY207" s="18" t="s">
        <v>140</v>
      </c>
      <c r="BE207" s="218">
        <f>IF(N207="základní",J207,0)</f>
        <v>0</v>
      </c>
      <c r="BF207" s="218">
        <f>IF(N207="snížená",J207,0)</f>
        <v>0</v>
      </c>
      <c r="BG207" s="218">
        <f>IF(N207="zákl. přenesená",J207,0)</f>
        <v>0</v>
      </c>
      <c r="BH207" s="218">
        <f>IF(N207="sníž. přenesená",J207,0)</f>
        <v>0</v>
      </c>
      <c r="BI207" s="218">
        <f>IF(N207="nulová",J207,0)</f>
        <v>0</v>
      </c>
      <c r="BJ207" s="18" t="s">
        <v>83</v>
      </c>
      <c r="BK207" s="218">
        <f>ROUND(I207*H207,2)</f>
        <v>0</v>
      </c>
      <c r="BL207" s="18" t="s">
        <v>206</v>
      </c>
      <c r="BM207" s="217" t="s">
        <v>712</v>
      </c>
    </row>
    <row r="208" s="2" customFormat="1">
      <c r="A208" s="39"/>
      <c r="B208" s="40"/>
      <c r="C208" s="41"/>
      <c r="D208" s="219" t="s">
        <v>147</v>
      </c>
      <c r="E208" s="41"/>
      <c r="F208" s="220" t="s">
        <v>713</v>
      </c>
      <c r="G208" s="41"/>
      <c r="H208" s="41"/>
      <c r="I208" s="221"/>
      <c r="J208" s="41"/>
      <c r="K208" s="41"/>
      <c r="L208" s="45"/>
      <c r="M208" s="222"/>
      <c r="N208" s="223"/>
      <c r="O208" s="85"/>
      <c r="P208" s="85"/>
      <c r="Q208" s="85"/>
      <c r="R208" s="85"/>
      <c r="S208" s="85"/>
      <c r="T208" s="86"/>
      <c r="U208" s="39"/>
      <c r="V208" s="39"/>
      <c r="W208" s="39"/>
      <c r="X208" s="39"/>
      <c r="Y208" s="39"/>
      <c r="Z208" s="39"/>
      <c r="AA208" s="39"/>
      <c r="AB208" s="39"/>
      <c r="AC208" s="39"/>
      <c r="AD208" s="39"/>
      <c r="AE208" s="39"/>
      <c r="AT208" s="18" t="s">
        <v>147</v>
      </c>
      <c r="AU208" s="18" t="s">
        <v>85</v>
      </c>
    </row>
    <row r="209" s="14" customFormat="1">
      <c r="A209" s="14"/>
      <c r="B209" s="247"/>
      <c r="C209" s="248"/>
      <c r="D209" s="219" t="s">
        <v>570</v>
      </c>
      <c r="E209" s="249" t="s">
        <v>19</v>
      </c>
      <c r="F209" s="250" t="s">
        <v>539</v>
      </c>
      <c r="G209" s="248"/>
      <c r="H209" s="251">
        <v>20</v>
      </c>
      <c r="I209" s="252"/>
      <c r="J209" s="248"/>
      <c r="K209" s="248"/>
      <c r="L209" s="253"/>
      <c r="M209" s="254"/>
      <c r="N209" s="255"/>
      <c r="O209" s="255"/>
      <c r="P209" s="255"/>
      <c r="Q209" s="255"/>
      <c r="R209" s="255"/>
      <c r="S209" s="255"/>
      <c r="T209" s="256"/>
      <c r="U209" s="14"/>
      <c r="V209" s="14"/>
      <c r="W209" s="14"/>
      <c r="X209" s="14"/>
      <c r="Y209" s="14"/>
      <c r="Z209" s="14"/>
      <c r="AA209" s="14"/>
      <c r="AB209" s="14"/>
      <c r="AC209" s="14"/>
      <c r="AD209" s="14"/>
      <c r="AE209" s="14"/>
      <c r="AT209" s="257" t="s">
        <v>570</v>
      </c>
      <c r="AU209" s="257" t="s">
        <v>85</v>
      </c>
      <c r="AV209" s="14" t="s">
        <v>85</v>
      </c>
      <c r="AW209" s="14" t="s">
        <v>37</v>
      </c>
      <c r="AX209" s="14" t="s">
        <v>83</v>
      </c>
      <c r="AY209" s="257" t="s">
        <v>140</v>
      </c>
    </row>
    <row r="210" s="2" customFormat="1" ht="16.5" customHeight="1">
      <c r="A210" s="39"/>
      <c r="B210" s="40"/>
      <c r="C210" s="206" t="s">
        <v>244</v>
      </c>
      <c r="D210" s="206" t="s">
        <v>141</v>
      </c>
      <c r="E210" s="207" t="s">
        <v>714</v>
      </c>
      <c r="F210" s="208" t="s">
        <v>715</v>
      </c>
      <c r="G210" s="209" t="s">
        <v>547</v>
      </c>
      <c r="H210" s="210">
        <v>0.109</v>
      </c>
      <c r="I210" s="211"/>
      <c r="J210" s="212">
        <f>ROUND(I210*H210,2)</f>
        <v>0</v>
      </c>
      <c r="K210" s="208" t="s">
        <v>577</v>
      </c>
      <c r="L210" s="45"/>
      <c r="M210" s="213" t="s">
        <v>19</v>
      </c>
      <c r="N210" s="214" t="s">
        <v>47</v>
      </c>
      <c r="O210" s="85"/>
      <c r="P210" s="215">
        <f>O210*H210</f>
        <v>0</v>
      </c>
      <c r="Q210" s="215">
        <v>0</v>
      </c>
      <c r="R210" s="215">
        <f>Q210*H210</f>
        <v>0</v>
      </c>
      <c r="S210" s="215">
        <v>0</v>
      </c>
      <c r="T210" s="216">
        <f>S210*H210</f>
        <v>0</v>
      </c>
      <c r="U210" s="39"/>
      <c r="V210" s="39"/>
      <c r="W210" s="39"/>
      <c r="X210" s="39"/>
      <c r="Y210" s="39"/>
      <c r="Z210" s="39"/>
      <c r="AA210" s="39"/>
      <c r="AB210" s="39"/>
      <c r="AC210" s="39"/>
      <c r="AD210" s="39"/>
      <c r="AE210" s="39"/>
      <c r="AR210" s="217" t="s">
        <v>206</v>
      </c>
      <c r="AT210" s="217" t="s">
        <v>141</v>
      </c>
      <c r="AU210" s="217" t="s">
        <v>85</v>
      </c>
      <c r="AY210" s="18" t="s">
        <v>140</v>
      </c>
      <c r="BE210" s="218">
        <f>IF(N210="základní",J210,0)</f>
        <v>0</v>
      </c>
      <c r="BF210" s="218">
        <f>IF(N210="snížená",J210,0)</f>
        <v>0</v>
      </c>
      <c r="BG210" s="218">
        <f>IF(N210="zákl. přenesená",J210,0)</f>
        <v>0</v>
      </c>
      <c r="BH210" s="218">
        <f>IF(N210="sníž. přenesená",J210,0)</f>
        <v>0</v>
      </c>
      <c r="BI210" s="218">
        <f>IF(N210="nulová",J210,0)</f>
        <v>0</v>
      </c>
      <c r="BJ210" s="18" t="s">
        <v>83</v>
      </c>
      <c r="BK210" s="218">
        <f>ROUND(I210*H210,2)</f>
        <v>0</v>
      </c>
      <c r="BL210" s="18" t="s">
        <v>206</v>
      </c>
      <c r="BM210" s="217" t="s">
        <v>716</v>
      </c>
    </row>
    <row r="211" s="2" customFormat="1">
      <c r="A211" s="39"/>
      <c r="B211" s="40"/>
      <c r="C211" s="41"/>
      <c r="D211" s="219" t="s">
        <v>147</v>
      </c>
      <c r="E211" s="41"/>
      <c r="F211" s="220" t="s">
        <v>717</v>
      </c>
      <c r="G211" s="41"/>
      <c r="H211" s="41"/>
      <c r="I211" s="221"/>
      <c r="J211" s="41"/>
      <c r="K211" s="41"/>
      <c r="L211" s="45"/>
      <c r="M211" s="222"/>
      <c r="N211" s="223"/>
      <c r="O211" s="85"/>
      <c r="P211" s="85"/>
      <c r="Q211" s="85"/>
      <c r="R211" s="85"/>
      <c r="S211" s="85"/>
      <c r="T211" s="86"/>
      <c r="U211" s="39"/>
      <c r="V211" s="39"/>
      <c r="W211" s="39"/>
      <c r="X211" s="39"/>
      <c r="Y211" s="39"/>
      <c r="Z211" s="39"/>
      <c r="AA211" s="39"/>
      <c r="AB211" s="39"/>
      <c r="AC211" s="39"/>
      <c r="AD211" s="39"/>
      <c r="AE211" s="39"/>
      <c r="AT211" s="18" t="s">
        <v>147</v>
      </c>
      <c r="AU211" s="18" t="s">
        <v>85</v>
      </c>
    </row>
    <row r="212" s="2" customFormat="1">
      <c r="A212" s="39"/>
      <c r="B212" s="40"/>
      <c r="C212" s="41"/>
      <c r="D212" s="219" t="s">
        <v>568</v>
      </c>
      <c r="E212" s="41"/>
      <c r="F212" s="224" t="s">
        <v>676</v>
      </c>
      <c r="G212" s="41"/>
      <c r="H212" s="41"/>
      <c r="I212" s="221"/>
      <c r="J212" s="41"/>
      <c r="K212" s="41"/>
      <c r="L212" s="45"/>
      <c r="M212" s="225"/>
      <c r="N212" s="226"/>
      <c r="O212" s="227"/>
      <c r="P212" s="227"/>
      <c r="Q212" s="227"/>
      <c r="R212" s="227"/>
      <c r="S212" s="227"/>
      <c r="T212" s="228"/>
      <c r="U212" s="39"/>
      <c r="V212" s="39"/>
      <c r="W212" s="39"/>
      <c r="X212" s="39"/>
      <c r="Y212" s="39"/>
      <c r="Z212" s="39"/>
      <c r="AA212" s="39"/>
      <c r="AB212" s="39"/>
      <c r="AC212" s="39"/>
      <c r="AD212" s="39"/>
      <c r="AE212" s="39"/>
      <c r="AT212" s="18" t="s">
        <v>568</v>
      </c>
      <c r="AU212" s="18" t="s">
        <v>85</v>
      </c>
    </row>
    <row r="213" s="2" customFormat="1" ht="6.96" customHeight="1">
      <c r="A213" s="39"/>
      <c r="B213" s="60"/>
      <c r="C213" s="61"/>
      <c r="D213" s="61"/>
      <c r="E213" s="61"/>
      <c r="F213" s="61"/>
      <c r="G213" s="61"/>
      <c r="H213" s="61"/>
      <c r="I213" s="61"/>
      <c r="J213" s="61"/>
      <c r="K213" s="61"/>
      <c r="L213" s="45"/>
      <c r="M213" s="39"/>
      <c r="O213" s="39"/>
      <c r="P213" s="39"/>
      <c r="Q213" s="39"/>
      <c r="R213" s="39"/>
      <c r="S213" s="39"/>
      <c r="T213" s="39"/>
      <c r="U213" s="39"/>
      <c r="V213" s="39"/>
      <c r="W213" s="39"/>
      <c r="X213" s="39"/>
      <c r="Y213" s="39"/>
      <c r="Z213" s="39"/>
      <c r="AA213" s="39"/>
      <c r="AB213" s="39"/>
      <c r="AC213" s="39"/>
      <c r="AD213" s="39"/>
      <c r="AE213" s="39"/>
    </row>
  </sheetData>
  <sheetProtection sheet="1" autoFilter="0" formatColumns="0" formatRows="0" objects="1" scenarios="1" spinCount="100000" saltValue="js5tTs9hpD/cYzHhEkrDY6ogAcgrcmrTrQJ3/sAcHGRUJsDpoHR3IZVG+SSv7EPobRg5qbXhigjLoLN3CC8Ntg==" hashValue="CwCygNwKjOyWny7LRkna35IPkkCWqs5LsiDb01iv6vVc18qmnaDAwI06h4ogYfETrmJQrFGvqT9QAIqS5eTixw==" algorithmName="SHA-512" password="CC35"/>
  <autoFilter ref="C88:K212"/>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39"/>
      <c r="C3" s="140"/>
      <c r="D3" s="140"/>
      <c r="E3" s="140"/>
      <c r="F3" s="140"/>
      <c r="G3" s="140"/>
      <c r="H3" s="140"/>
      <c r="I3" s="140"/>
      <c r="J3" s="140"/>
      <c r="K3" s="140"/>
      <c r="L3" s="21"/>
      <c r="AT3" s="18" t="s">
        <v>85</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MVE Trnávka - rekonstrukce technologie</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718</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15. 6. 2021</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30</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31</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33</v>
      </c>
      <c r="E20" s="39"/>
      <c r="F20" s="39"/>
      <c r="G20" s="39"/>
      <c r="H20" s="39"/>
      <c r="I20" s="143" t="s">
        <v>26</v>
      </c>
      <c r="J20" s="134" t="s">
        <v>34</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35</v>
      </c>
      <c r="F21" s="39"/>
      <c r="G21" s="39"/>
      <c r="H21" s="39"/>
      <c r="I21" s="143" t="s">
        <v>29</v>
      </c>
      <c r="J21" s="134" t="s">
        <v>36</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38</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29</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40</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42</v>
      </c>
      <c r="E30" s="39"/>
      <c r="F30" s="39"/>
      <c r="G30" s="39"/>
      <c r="H30" s="39"/>
      <c r="I30" s="39"/>
      <c r="J30" s="154">
        <f>ROUND(J83,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44</v>
      </c>
      <c r="G32" s="39"/>
      <c r="H32" s="39"/>
      <c r="I32" s="155" t="s">
        <v>43</v>
      </c>
      <c r="J32" s="155" t="s">
        <v>45</v>
      </c>
      <c r="K32" s="39"/>
      <c r="L32" s="145"/>
      <c r="S32" s="39"/>
      <c r="T32" s="39"/>
      <c r="U32" s="39"/>
      <c r="V32" s="39"/>
      <c r="W32" s="39"/>
      <c r="X32" s="39"/>
      <c r="Y32" s="39"/>
      <c r="Z32" s="39"/>
      <c r="AA32" s="39"/>
      <c r="AB32" s="39"/>
      <c r="AC32" s="39"/>
      <c r="AD32" s="39"/>
      <c r="AE32" s="39"/>
    </row>
    <row r="33" s="2" customFormat="1" ht="14.4" customHeight="1">
      <c r="A33" s="39"/>
      <c r="B33" s="45"/>
      <c r="C33" s="39"/>
      <c r="D33" s="156" t="s">
        <v>46</v>
      </c>
      <c r="E33" s="143" t="s">
        <v>47</v>
      </c>
      <c r="F33" s="157">
        <f>ROUND((SUM(BE83:BE139)),  2)</f>
        <v>0</v>
      </c>
      <c r="G33" s="39"/>
      <c r="H33" s="39"/>
      <c r="I33" s="158">
        <v>0.20999999999999999</v>
      </c>
      <c r="J33" s="157">
        <f>ROUND(((SUM(BE83:BE139))*I33),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48</v>
      </c>
      <c r="F34" s="157">
        <f>ROUND((SUM(BF83:BF139)),  2)</f>
        <v>0</v>
      </c>
      <c r="G34" s="39"/>
      <c r="H34" s="39"/>
      <c r="I34" s="158">
        <v>0.14999999999999999</v>
      </c>
      <c r="J34" s="157">
        <f>ROUND(((SUM(BF83:BF139))*I34),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49</v>
      </c>
      <c r="F35" s="157">
        <f>ROUND((SUM(BG83:BG139)),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50</v>
      </c>
      <c r="F36" s="157">
        <f>ROUND((SUM(BH83:BH139)),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51</v>
      </c>
      <c r="F37" s="157">
        <f>ROUND((SUM(BI83:BI139)),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52</v>
      </c>
      <c r="E39" s="161"/>
      <c r="F39" s="161"/>
      <c r="G39" s="162" t="s">
        <v>53</v>
      </c>
      <c r="H39" s="163" t="s">
        <v>54</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MVE Trnávka - rekonstrukce technologie</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SO 02 - Signalizační kabely z MVE</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Želiv [796271]</v>
      </c>
      <c r="G52" s="41"/>
      <c r="H52" s="41"/>
      <c r="I52" s="33" t="s">
        <v>23</v>
      </c>
      <c r="J52" s="73" t="str">
        <f>IF(J12="","",J12)</f>
        <v>15. 6. 2021</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Povodí Vltavy, státní podnik</v>
      </c>
      <c r="G54" s="41"/>
      <c r="H54" s="41"/>
      <c r="I54" s="33" t="s">
        <v>33</v>
      </c>
      <c r="J54" s="37" t="str">
        <f>E21</f>
        <v>AQUATIS a. s.</v>
      </c>
      <c r="K54" s="41"/>
      <c r="L54" s="145"/>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38</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74</v>
      </c>
      <c r="D59" s="41"/>
      <c r="E59" s="41"/>
      <c r="F59" s="41"/>
      <c r="G59" s="41"/>
      <c r="H59" s="41"/>
      <c r="I59" s="41"/>
      <c r="J59" s="103">
        <f>J83</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719</v>
      </c>
      <c r="E60" s="178"/>
      <c r="F60" s="178"/>
      <c r="G60" s="178"/>
      <c r="H60" s="178"/>
      <c r="I60" s="178"/>
      <c r="J60" s="179">
        <f>J84</f>
        <v>0</v>
      </c>
      <c r="K60" s="176"/>
      <c r="L60" s="180"/>
      <c r="S60" s="9"/>
      <c r="T60" s="9"/>
      <c r="U60" s="9"/>
      <c r="V60" s="9"/>
      <c r="W60" s="9"/>
      <c r="X60" s="9"/>
      <c r="Y60" s="9"/>
      <c r="Z60" s="9"/>
      <c r="AA60" s="9"/>
      <c r="AB60" s="9"/>
      <c r="AC60" s="9"/>
      <c r="AD60" s="9"/>
      <c r="AE60" s="9"/>
    </row>
    <row r="61" s="9" customFormat="1" ht="24.96" customHeight="1">
      <c r="A61" s="9"/>
      <c r="B61" s="175"/>
      <c r="C61" s="176"/>
      <c r="D61" s="177" t="s">
        <v>720</v>
      </c>
      <c r="E61" s="178"/>
      <c r="F61" s="178"/>
      <c r="G61" s="178"/>
      <c r="H61" s="178"/>
      <c r="I61" s="178"/>
      <c r="J61" s="179">
        <f>J88</f>
        <v>0</v>
      </c>
      <c r="K61" s="176"/>
      <c r="L61" s="180"/>
      <c r="S61" s="9"/>
      <c r="T61" s="9"/>
      <c r="U61" s="9"/>
      <c r="V61" s="9"/>
      <c r="W61" s="9"/>
      <c r="X61" s="9"/>
      <c r="Y61" s="9"/>
      <c r="Z61" s="9"/>
      <c r="AA61" s="9"/>
      <c r="AB61" s="9"/>
      <c r="AC61" s="9"/>
      <c r="AD61" s="9"/>
      <c r="AE61" s="9"/>
    </row>
    <row r="62" s="9" customFormat="1" ht="24.96" customHeight="1">
      <c r="A62" s="9"/>
      <c r="B62" s="175"/>
      <c r="C62" s="176"/>
      <c r="D62" s="177" t="s">
        <v>721</v>
      </c>
      <c r="E62" s="178"/>
      <c r="F62" s="178"/>
      <c r="G62" s="178"/>
      <c r="H62" s="178"/>
      <c r="I62" s="178"/>
      <c r="J62" s="179">
        <f>J92</f>
        <v>0</v>
      </c>
      <c r="K62" s="176"/>
      <c r="L62" s="180"/>
      <c r="S62" s="9"/>
      <c r="T62" s="9"/>
      <c r="U62" s="9"/>
      <c r="V62" s="9"/>
      <c r="W62" s="9"/>
      <c r="X62" s="9"/>
      <c r="Y62" s="9"/>
      <c r="Z62" s="9"/>
      <c r="AA62" s="9"/>
      <c r="AB62" s="9"/>
      <c r="AC62" s="9"/>
      <c r="AD62" s="9"/>
      <c r="AE62" s="9"/>
    </row>
    <row r="63" s="9" customFormat="1" ht="24.96" customHeight="1">
      <c r="A63" s="9"/>
      <c r="B63" s="175"/>
      <c r="C63" s="176"/>
      <c r="D63" s="177" t="s">
        <v>722</v>
      </c>
      <c r="E63" s="178"/>
      <c r="F63" s="178"/>
      <c r="G63" s="178"/>
      <c r="H63" s="178"/>
      <c r="I63" s="178"/>
      <c r="J63" s="179">
        <f>J136</f>
        <v>0</v>
      </c>
      <c r="K63" s="176"/>
      <c r="L63" s="180"/>
      <c r="S63" s="9"/>
      <c r="T63" s="9"/>
      <c r="U63" s="9"/>
      <c r="V63" s="9"/>
      <c r="W63" s="9"/>
      <c r="X63" s="9"/>
      <c r="Y63" s="9"/>
      <c r="Z63" s="9"/>
      <c r="AA63" s="9"/>
      <c r="AB63" s="9"/>
      <c r="AC63" s="9"/>
      <c r="AD63" s="9"/>
      <c r="AE63" s="9"/>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124</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6.5" customHeight="1">
      <c r="A73" s="39"/>
      <c r="B73" s="40"/>
      <c r="C73" s="41"/>
      <c r="D73" s="41"/>
      <c r="E73" s="170" t="str">
        <f>E7</f>
        <v>MVE Trnávka - rekonstrukce technologie</v>
      </c>
      <c r="F73" s="33"/>
      <c r="G73" s="33"/>
      <c r="H73" s="33"/>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114</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6.5" customHeight="1">
      <c r="A75" s="39"/>
      <c r="B75" s="40"/>
      <c r="C75" s="41"/>
      <c r="D75" s="41"/>
      <c r="E75" s="70" t="str">
        <f>E9</f>
        <v>SO 02 - Signalizační kabely z MVE</v>
      </c>
      <c r="F75" s="41"/>
      <c r="G75" s="41"/>
      <c r="H75" s="41"/>
      <c r="I75" s="41"/>
      <c r="J75" s="41"/>
      <c r="K75" s="41"/>
      <c r="L75" s="14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Želiv [796271]</v>
      </c>
      <c r="G77" s="41"/>
      <c r="H77" s="41"/>
      <c r="I77" s="33" t="s">
        <v>23</v>
      </c>
      <c r="J77" s="73" t="str">
        <f>IF(J12="","",J12)</f>
        <v>15. 6. 2021</v>
      </c>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5.15" customHeight="1">
      <c r="A79" s="39"/>
      <c r="B79" s="40"/>
      <c r="C79" s="33" t="s">
        <v>25</v>
      </c>
      <c r="D79" s="41"/>
      <c r="E79" s="41"/>
      <c r="F79" s="28" t="str">
        <f>E15</f>
        <v>Povodí Vltavy, státní podnik</v>
      </c>
      <c r="G79" s="41"/>
      <c r="H79" s="41"/>
      <c r="I79" s="33" t="s">
        <v>33</v>
      </c>
      <c r="J79" s="37" t="str">
        <f>E21</f>
        <v>AQUATIS a. s.</v>
      </c>
      <c r="K79" s="41"/>
      <c r="L79" s="145"/>
      <c r="S79" s="39"/>
      <c r="T79" s="39"/>
      <c r="U79" s="39"/>
      <c r="V79" s="39"/>
      <c r="W79" s="39"/>
      <c r="X79" s="39"/>
      <c r="Y79" s="39"/>
      <c r="Z79" s="39"/>
      <c r="AA79" s="39"/>
      <c r="AB79" s="39"/>
      <c r="AC79" s="39"/>
      <c r="AD79" s="39"/>
      <c r="AE79" s="39"/>
    </row>
    <row r="80" s="2" customFormat="1" ht="15.15" customHeight="1">
      <c r="A80" s="39"/>
      <c r="B80" s="40"/>
      <c r="C80" s="33" t="s">
        <v>31</v>
      </c>
      <c r="D80" s="41"/>
      <c r="E80" s="41"/>
      <c r="F80" s="28" t="str">
        <f>IF(E18="","",E18)</f>
        <v>Vyplň údaj</v>
      </c>
      <c r="G80" s="41"/>
      <c r="H80" s="41"/>
      <c r="I80" s="33" t="s">
        <v>38</v>
      </c>
      <c r="J80" s="37" t="str">
        <f>E24</f>
        <v xml:space="preserve"> </v>
      </c>
      <c r="K80" s="41"/>
      <c r="L80" s="145"/>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45"/>
      <c r="S81" s="39"/>
      <c r="T81" s="39"/>
      <c r="U81" s="39"/>
      <c r="V81" s="39"/>
      <c r="W81" s="39"/>
      <c r="X81" s="39"/>
      <c r="Y81" s="39"/>
      <c r="Z81" s="39"/>
      <c r="AA81" s="39"/>
      <c r="AB81" s="39"/>
      <c r="AC81" s="39"/>
      <c r="AD81" s="39"/>
      <c r="AE81" s="39"/>
    </row>
    <row r="82" s="10" customFormat="1" ht="29.28" customHeight="1">
      <c r="A82" s="181"/>
      <c r="B82" s="182"/>
      <c r="C82" s="183" t="s">
        <v>125</v>
      </c>
      <c r="D82" s="184" t="s">
        <v>61</v>
      </c>
      <c r="E82" s="184" t="s">
        <v>57</v>
      </c>
      <c r="F82" s="184" t="s">
        <v>58</v>
      </c>
      <c r="G82" s="184" t="s">
        <v>126</v>
      </c>
      <c r="H82" s="184" t="s">
        <v>127</v>
      </c>
      <c r="I82" s="184" t="s">
        <v>128</v>
      </c>
      <c r="J82" s="184" t="s">
        <v>120</v>
      </c>
      <c r="K82" s="185" t="s">
        <v>129</v>
      </c>
      <c r="L82" s="186"/>
      <c r="M82" s="93" t="s">
        <v>19</v>
      </c>
      <c r="N82" s="94" t="s">
        <v>46</v>
      </c>
      <c r="O82" s="94" t="s">
        <v>130</v>
      </c>
      <c r="P82" s="94" t="s">
        <v>131</v>
      </c>
      <c r="Q82" s="94" t="s">
        <v>132</v>
      </c>
      <c r="R82" s="94" t="s">
        <v>133</v>
      </c>
      <c r="S82" s="94" t="s">
        <v>134</v>
      </c>
      <c r="T82" s="95" t="s">
        <v>135</v>
      </c>
      <c r="U82" s="181"/>
      <c r="V82" s="181"/>
      <c r="W82" s="181"/>
      <c r="X82" s="181"/>
      <c r="Y82" s="181"/>
      <c r="Z82" s="181"/>
      <c r="AA82" s="181"/>
      <c r="AB82" s="181"/>
      <c r="AC82" s="181"/>
      <c r="AD82" s="181"/>
      <c r="AE82" s="181"/>
    </row>
    <row r="83" s="2" customFormat="1" ht="22.8" customHeight="1">
      <c r="A83" s="39"/>
      <c r="B83" s="40"/>
      <c r="C83" s="100" t="s">
        <v>136</v>
      </c>
      <c r="D83" s="41"/>
      <c r="E83" s="41"/>
      <c r="F83" s="41"/>
      <c r="G83" s="41"/>
      <c r="H83" s="41"/>
      <c r="I83" s="41"/>
      <c r="J83" s="187">
        <f>BK83</f>
        <v>0</v>
      </c>
      <c r="K83" s="41"/>
      <c r="L83" s="45"/>
      <c r="M83" s="96"/>
      <c r="N83" s="188"/>
      <c r="O83" s="97"/>
      <c r="P83" s="189">
        <f>P84+P88+P92+P136</f>
        <v>0</v>
      </c>
      <c r="Q83" s="97"/>
      <c r="R83" s="189">
        <f>R84+R88+R92+R136</f>
        <v>17.286000000000001</v>
      </c>
      <c r="S83" s="97"/>
      <c r="T83" s="190">
        <f>T84+T88+T92+T136</f>
        <v>0</v>
      </c>
      <c r="U83" s="39"/>
      <c r="V83" s="39"/>
      <c r="W83" s="39"/>
      <c r="X83" s="39"/>
      <c r="Y83" s="39"/>
      <c r="Z83" s="39"/>
      <c r="AA83" s="39"/>
      <c r="AB83" s="39"/>
      <c r="AC83" s="39"/>
      <c r="AD83" s="39"/>
      <c r="AE83" s="39"/>
      <c r="AT83" s="18" t="s">
        <v>75</v>
      </c>
      <c r="AU83" s="18" t="s">
        <v>121</v>
      </c>
      <c r="BK83" s="191">
        <f>BK84+BK88+BK92+BK136</f>
        <v>0</v>
      </c>
    </row>
    <row r="84" s="11" customFormat="1" ht="25.92" customHeight="1">
      <c r="A84" s="11"/>
      <c r="B84" s="192"/>
      <c r="C84" s="193"/>
      <c r="D84" s="194" t="s">
        <v>75</v>
      </c>
      <c r="E84" s="195" t="s">
        <v>723</v>
      </c>
      <c r="F84" s="195" t="s">
        <v>724</v>
      </c>
      <c r="G84" s="193"/>
      <c r="H84" s="193"/>
      <c r="I84" s="196"/>
      <c r="J84" s="197">
        <f>BK84</f>
        <v>0</v>
      </c>
      <c r="K84" s="193"/>
      <c r="L84" s="198"/>
      <c r="M84" s="199"/>
      <c r="N84" s="200"/>
      <c r="O84" s="200"/>
      <c r="P84" s="201">
        <f>SUM(P85:P87)</f>
        <v>0</v>
      </c>
      <c r="Q84" s="200"/>
      <c r="R84" s="201">
        <f>SUM(R85:R87)</f>
        <v>0</v>
      </c>
      <c r="S84" s="200"/>
      <c r="T84" s="202">
        <f>SUM(T85:T87)</f>
        <v>0</v>
      </c>
      <c r="U84" s="11"/>
      <c r="V84" s="11"/>
      <c r="W84" s="11"/>
      <c r="X84" s="11"/>
      <c r="Y84" s="11"/>
      <c r="Z84" s="11"/>
      <c r="AA84" s="11"/>
      <c r="AB84" s="11"/>
      <c r="AC84" s="11"/>
      <c r="AD84" s="11"/>
      <c r="AE84" s="11"/>
      <c r="AR84" s="203" t="s">
        <v>139</v>
      </c>
      <c r="AT84" s="204" t="s">
        <v>75</v>
      </c>
      <c r="AU84" s="204" t="s">
        <v>76</v>
      </c>
      <c r="AY84" s="203" t="s">
        <v>140</v>
      </c>
      <c r="BK84" s="205">
        <f>SUM(BK85:BK87)</f>
        <v>0</v>
      </c>
    </row>
    <row r="85" s="2" customFormat="1" ht="16.5" customHeight="1">
      <c r="A85" s="39"/>
      <c r="B85" s="40"/>
      <c r="C85" s="206" t="s">
        <v>83</v>
      </c>
      <c r="D85" s="206" t="s">
        <v>141</v>
      </c>
      <c r="E85" s="207" t="s">
        <v>467</v>
      </c>
      <c r="F85" s="208" t="s">
        <v>724</v>
      </c>
      <c r="G85" s="209" t="s">
        <v>660</v>
      </c>
      <c r="H85" s="210">
        <v>1</v>
      </c>
      <c r="I85" s="211"/>
      <c r="J85" s="212">
        <f>ROUND(I85*H85,2)</f>
        <v>0</v>
      </c>
      <c r="K85" s="208" t="s">
        <v>19</v>
      </c>
      <c r="L85" s="45"/>
      <c r="M85" s="213" t="s">
        <v>19</v>
      </c>
      <c r="N85" s="214" t="s">
        <v>47</v>
      </c>
      <c r="O85" s="85"/>
      <c r="P85" s="215">
        <f>O85*H85</f>
        <v>0</v>
      </c>
      <c r="Q85" s="215">
        <v>0</v>
      </c>
      <c r="R85" s="215">
        <f>Q85*H85</f>
        <v>0</v>
      </c>
      <c r="S85" s="215">
        <v>0</v>
      </c>
      <c r="T85" s="216">
        <f>S85*H85</f>
        <v>0</v>
      </c>
      <c r="U85" s="39"/>
      <c r="V85" s="39"/>
      <c r="W85" s="39"/>
      <c r="X85" s="39"/>
      <c r="Y85" s="39"/>
      <c r="Z85" s="39"/>
      <c r="AA85" s="39"/>
      <c r="AB85" s="39"/>
      <c r="AC85" s="39"/>
      <c r="AD85" s="39"/>
      <c r="AE85" s="39"/>
      <c r="AR85" s="217" t="s">
        <v>145</v>
      </c>
      <c r="AT85" s="217" t="s">
        <v>141</v>
      </c>
      <c r="AU85" s="217" t="s">
        <v>83</v>
      </c>
      <c r="AY85" s="18" t="s">
        <v>140</v>
      </c>
      <c r="BE85" s="218">
        <f>IF(N85="základní",J85,0)</f>
        <v>0</v>
      </c>
      <c r="BF85" s="218">
        <f>IF(N85="snížená",J85,0)</f>
        <v>0</v>
      </c>
      <c r="BG85" s="218">
        <f>IF(N85="zákl. přenesená",J85,0)</f>
        <v>0</v>
      </c>
      <c r="BH85" s="218">
        <f>IF(N85="sníž. přenesená",J85,0)</f>
        <v>0</v>
      </c>
      <c r="BI85" s="218">
        <f>IF(N85="nulová",J85,0)</f>
        <v>0</v>
      </c>
      <c r="BJ85" s="18" t="s">
        <v>83</v>
      </c>
      <c r="BK85" s="218">
        <f>ROUND(I85*H85,2)</f>
        <v>0</v>
      </c>
      <c r="BL85" s="18" t="s">
        <v>145</v>
      </c>
      <c r="BM85" s="217" t="s">
        <v>725</v>
      </c>
    </row>
    <row r="86" s="2" customFormat="1">
      <c r="A86" s="39"/>
      <c r="B86" s="40"/>
      <c r="C86" s="41"/>
      <c r="D86" s="219" t="s">
        <v>147</v>
      </c>
      <c r="E86" s="41"/>
      <c r="F86" s="220" t="s">
        <v>724</v>
      </c>
      <c r="G86" s="41"/>
      <c r="H86" s="41"/>
      <c r="I86" s="221"/>
      <c r="J86" s="41"/>
      <c r="K86" s="41"/>
      <c r="L86" s="45"/>
      <c r="M86" s="222"/>
      <c r="N86" s="223"/>
      <c r="O86" s="85"/>
      <c r="P86" s="85"/>
      <c r="Q86" s="85"/>
      <c r="R86" s="85"/>
      <c r="S86" s="85"/>
      <c r="T86" s="86"/>
      <c r="U86" s="39"/>
      <c r="V86" s="39"/>
      <c r="W86" s="39"/>
      <c r="X86" s="39"/>
      <c r="Y86" s="39"/>
      <c r="Z86" s="39"/>
      <c r="AA86" s="39"/>
      <c r="AB86" s="39"/>
      <c r="AC86" s="39"/>
      <c r="AD86" s="39"/>
      <c r="AE86" s="39"/>
      <c r="AT86" s="18" t="s">
        <v>147</v>
      </c>
      <c r="AU86" s="18" t="s">
        <v>83</v>
      </c>
    </row>
    <row r="87" s="2" customFormat="1">
      <c r="A87" s="39"/>
      <c r="B87" s="40"/>
      <c r="C87" s="41"/>
      <c r="D87" s="219" t="s">
        <v>149</v>
      </c>
      <c r="E87" s="41"/>
      <c r="F87" s="224" t="s">
        <v>726</v>
      </c>
      <c r="G87" s="41"/>
      <c r="H87" s="41"/>
      <c r="I87" s="221"/>
      <c r="J87" s="41"/>
      <c r="K87" s="41"/>
      <c r="L87" s="45"/>
      <c r="M87" s="222"/>
      <c r="N87" s="223"/>
      <c r="O87" s="85"/>
      <c r="P87" s="85"/>
      <c r="Q87" s="85"/>
      <c r="R87" s="85"/>
      <c r="S87" s="85"/>
      <c r="T87" s="86"/>
      <c r="U87" s="39"/>
      <c r="V87" s="39"/>
      <c r="W87" s="39"/>
      <c r="X87" s="39"/>
      <c r="Y87" s="39"/>
      <c r="Z87" s="39"/>
      <c r="AA87" s="39"/>
      <c r="AB87" s="39"/>
      <c r="AC87" s="39"/>
      <c r="AD87" s="39"/>
      <c r="AE87" s="39"/>
      <c r="AT87" s="18" t="s">
        <v>149</v>
      </c>
      <c r="AU87" s="18" t="s">
        <v>83</v>
      </c>
    </row>
    <row r="88" s="11" customFormat="1" ht="25.92" customHeight="1">
      <c r="A88" s="11"/>
      <c r="B88" s="192"/>
      <c r="C88" s="193"/>
      <c r="D88" s="194" t="s">
        <v>75</v>
      </c>
      <c r="E88" s="195" t="s">
        <v>727</v>
      </c>
      <c r="F88" s="195" t="s">
        <v>728</v>
      </c>
      <c r="G88" s="193"/>
      <c r="H88" s="193"/>
      <c r="I88" s="196"/>
      <c r="J88" s="197">
        <f>BK88</f>
        <v>0</v>
      </c>
      <c r="K88" s="193"/>
      <c r="L88" s="198"/>
      <c r="M88" s="199"/>
      <c r="N88" s="200"/>
      <c r="O88" s="200"/>
      <c r="P88" s="201">
        <f>SUM(P89:P91)</f>
        <v>0</v>
      </c>
      <c r="Q88" s="200"/>
      <c r="R88" s="201">
        <f>SUM(R89:R91)</f>
        <v>0</v>
      </c>
      <c r="S88" s="200"/>
      <c r="T88" s="202">
        <f>SUM(T89:T91)</f>
        <v>0</v>
      </c>
      <c r="U88" s="11"/>
      <c r="V88" s="11"/>
      <c r="W88" s="11"/>
      <c r="X88" s="11"/>
      <c r="Y88" s="11"/>
      <c r="Z88" s="11"/>
      <c r="AA88" s="11"/>
      <c r="AB88" s="11"/>
      <c r="AC88" s="11"/>
      <c r="AD88" s="11"/>
      <c r="AE88" s="11"/>
      <c r="AR88" s="203" t="s">
        <v>139</v>
      </c>
      <c r="AT88" s="204" t="s">
        <v>75</v>
      </c>
      <c r="AU88" s="204" t="s">
        <v>76</v>
      </c>
      <c r="AY88" s="203" t="s">
        <v>140</v>
      </c>
      <c r="BK88" s="205">
        <f>SUM(BK89:BK91)</f>
        <v>0</v>
      </c>
    </row>
    <row r="89" s="2" customFormat="1" ht="16.5" customHeight="1">
      <c r="A89" s="39"/>
      <c r="B89" s="40"/>
      <c r="C89" s="206" t="s">
        <v>85</v>
      </c>
      <c r="D89" s="206" t="s">
        <v>141</v>
      </c>
      <c r="E89" s="207" t="s">
        <v>472</v>
      </c>
      <c r="F89" s="208" t="s">
        <v>728</v>
      </c>
      <c r="G89" s="209" t="s">
        <v>660</v>
      </c>
      <c r="H89" s="210">
        <v>1</v>
      </c>
      <c r="I89" s="211"/>
      <c r="J89" s="212">
        <f>ROUND(I89*H89,2)</f>
        <v>0</v>
      </c>
      <c r="K89" s="208" t="s">
        <v>19</v>
      </c>
      <c r="L89" s="45"/>
      <c r="M89" s="213" t="s">
        <v>19</v>
      </c>
      <c r="N89" s="214" t="s">
        <v>47</v>
      </c>
      <c r="O89" s="85"/>
      <c r="P89" s="215">
        <f>O89*H89</f>
        <v>0</v>
      </c>
      <c r="Q89" s="215">
        <v>0</v>
      </c>
      <c r="R89" s="215">
        <f>Q89*H89</f>
        <v>0</v>
      </c>
      <c r="S89" s="215">
        <v>0</v>
      </c>
      <c r="T89" s="216">
        <f>S89*H89</f>
        <v>0</v>
      </c>
      <c r="U89" s="39"/>
      <c r="V89" s="39"/>
      <c r="W89" s="39"/>
      <c r="X89" s="39"/>
      <c r="Y89" s="39"/>
      <c r="Z89" s="39"/>
      <c r="AA89" s="39"/>
      <c r="AB89" s="39"/>
      <c r="AC89" s="39"/>
      <c r="AD89" s="39"/>
      <c r="AE89" s="39"/>
      <c r="AR89" s="217" t="s">
        <v>145</v>
      </c>
      <c r="AT89" s="217" t="s">
        <v>141</v>
      </c>
      <c r="AU89" s="217" t="s">
        <v>83</v>
      </c>
      <c r="AY89" s="18" t="s">
        <v>140</v>
      </c>
      <c r="BE89" s="218">
        <f>IF(N89="základní",J89,0)</f>
        <v>0</v>
      </c>
      <c r="BF89" s="218">
        <f>IF(N89="snížená",J89,0)</f>
        <v>0</v>
      </c>
      <c r="BG89" s="218">
        <f>IF(N89="zákl. přenesená",J89,0)</f>
        <v>0</v>
      </c>
      <c r="BH89" s="218">
        <f>IF(N89="sníž. přenesená",J89,0)</f>
        <v>0</v>
      </c>
      <c r="BI89" s="218">
        <f>IF(N89="nulová",J89,0)</f>
        <v>0</v>
      </c>
      <c r="BJ89" s="18" t="s">
        <v>83</v>
      </c>
      <c r="BK89" s="218">
        <f>ROUND(I89*H89,2)</f>
        <v>0</v>
      </c>
      <c r="BL89" s="18" t="s">
        <v>145</v>
      </c>
      <c r="BM89" s="217" t="s">
        <v>729</v>
      </c>
    </row>
    <row r="90" s="2" customFormat="1">
      <c r="A90" s="39"/>
      <c r="B90" s="40"/>
      <c r="C90" s="41"/>
      <c r="D90" s="219" t="s">
        <v>147</v>
      </c>
      <c r="E90" s="41"/>
      <c r="F90" s="220" t="s">
        <v>728</v>
      </c>
      <c r="G90" s="41"/>
      <c r="H90" s="41"/>
      <c r="I90" s="221"/>
      <c r="J90" s="41"/>
      <c r="K90" s="41"/>
      <c r="L90" s="45"/>
      <c r="M90" s="222"/>
      <c r="N90" s="223"/>
      <c r="O90" s="85"/>
      <c r="P90" s="85"/>
      <c r="Q90" s="85"/>
      <c r="R90" s="85"/>
      <c r="S90" s="85"/>
      <c r="T90" s="86"/>
      <c r="U90" s="39"/>
      <c r="V90" s="39"/>
      <c r="W90" s="39"/>
      <c r="X90" s="39"/>
      <c r="Y90" s="39"/>
      <c r="Z90" s="39"/>
      <c r="AA90" s="39"/>
      <c r="AB90" s="39"/>
      <c r="AC90" s="39"/>
      <c r="AD90" s="39"/>
      <c r="AE90" s="39"/>
      <c r="AT90" s="18" t="s">
        <v>147</v>
      </c>
      <c r="AU90" s="18" t="s">
        <v>83</v>
      </c>
    </row>
    <row r="91" s="2" customFormat="1">
      <c r="A91" s="39"/>
      <c r="B91" s="40"/>
      <c r="C91" s="41"/>
      <c r="D91" s="219" t="s">
        <v>149</v>
      </c>
      <c r="E91" s="41"/>
      <c r="F91" s="224" t="s">
        <v>726</v>
      </c>
      <c r="G91" s="41"/>
      <c r="H91" s="41"/>
      <c r="I91" s="221"/>
      <c r="J91" s="41"/>
      <c r="K91" s="41"/>
      <c r="L91" s="45"/>
      <c r="M91" s="222"/>
      <c r="N91" s="223"/>
      <c r="O91" s="85"/>
      <c r="P91" s="85"/>
      <c r="Q91" s="85"/>
      <c r="R91" s="85"/>
      <c r="S91" s="85"/>
      <c r="T91" s="86"/>
      <c r="U91" s="39"/>
      <c r="V91" s="39"/>
      <c r="W91" s="39"/>
      <c r="X91" s="39"/>
      <c r="Y91" s="39"/>
      <c r="Z91" s="39"/>
      <c r="AA91" s="39"/>
      <c r="AB91" s="39"/>
      <c r="AC91" s="39"/>
      <c r="AD91" s="39"/>
      <c r="AE91" s="39"/>
      <c r="AT91" s="18" t="s">
        <v>149</v>
      </c>
      <c r="AU91" s="18" t="s">
        <v>83</v>
      </c>
    </row>
    <row r="92" s="11" customFormat="1" ht="25.92" customHeight="1">
      <c r="A92" s="11"/>
      <c r="B92" s="192"/>
      <c r="C92" s="193"/>
      <c r="D92" s="194" t="s">
        <v>75</v>
      </c>
      <c r="E92" s="195" t="s">
        <v>730</v>
      </c>
      <c r="F92" s="195" t="s">
        <v>731</v>
      </c>
      <c r="G92" s="193"/>
      <c r="H92" s="193"/>
      <c r="I92" s="196"/>
      <c r="J92" s="197">
        <f>BK92</f>
        <v>0</v>
      </c>
      <c r="K92" s="193"/>
      <c r="L92" s="198"/>
      <c r="M92" s="199"/>
      <c r="N92" s="200"/>
      <c r="O92" s="200"/>
      <c r="P92" s="201">
        <f>SUM(P93:P135)</f>
        <v>0</v>
      </c>
      <c r="Q92" s="200"/>
      <c r="R92" s="201">
        <f>SUM(R93:R135)</f>
        <v>17.286000000000001</v>
      </c>
      <c r="S92" s="200"/>
      <c r="T92" s="202">
        <f>SUM(T93:T135)</f>
        <v>0</v>
      </c>
      <c r="U92" s="11"/>
      <c r="V92" s="11"/>
      <c r="W92" s="11"/>
      <c r="X92" s="11"/>
      <c r="Y92" s="11"/>
      <c r="Z92" s="11"/>
      <c r="AA92" s="11"/>
      <c r="AB92" s="11"/>
      <c r="AC92" s="11"/>
      <c r="AD92" s="11"/>
      <c r="AE92" s="11"/>
      <c r="AR92" s="203" t="s">
        <v>139</v>
      </c>
      <c r="AT92" s="204" t="s">
        <v>75</v>
      </c>
      <c r="AU92" s="204" t="s">
        <v>76</v>
      </c>
      <c r="AY92" s="203" t="s">
        <v>140</v>
      </c>
      <c r="BK92" s="205">
        <f>SUM(BK93:BK135)</f>
        <v>0</v>
      </c>
    </row>
    <row r="93" s="2" customFormat="1" ht="16.5" customHeight="1">
      <c r="A93" s="39"/>
      <c r="B93" s="40"/>
      <c r="C93" s="206" t="s">
        <v>139</v>
      </c>
      <c r="D93" s="206" t="s">
        <v>141</v>
      </c>
      <c r="E93" s="207" t="s">
        <v>732</v>
      </c>
      <c r="F93" s="208" t="s">
        <v>733</v>
      </c>
      <c r="G93" s="209" t="s">
        <v>608</v>
      </c>
      <c r="H93" s="210">
        <v>55</v>
      </c>
      <c r="I93" s="211"/>
      <c r="J93" s="212">
        <f>ROUND(I93*H93,2)</f>
        <v>0</v>
      </c>
      <c r="K93" s="208" t="s">
        <v>19</v>
      </c>
      <c r="L93" s="45"/>
      <c r="M93" s="213" t="s">
        <v>19</v>
      </c>
      <c r="N93" s="214" t="s">
        <v>47</v>
      </c>
      <c r="O93" s="85"/>
      <c r="P93" s="215">
        <f>O93*H93</f>
        <v>0</v>
      </c>
      <c r="Q93" s="215">
        <v>0</v>
      </c>
      <c r="R93" s="215">
        <f>Q93*H93</f>
        <v>0</v>
      </c>
      <c r="S93" s="215">
        <v>0</v>
      </c>
      <c r="T93" s="216">
        <f>S93*H93</f>
        <v>0</v>
      </c>
      <c r="U93" s="39"/>
      <c r="V93" s="39"/>
      <c r="W93" s="39"/>
      <c r="X93" s="39"/>
      <c r="Y93" s="39"/>
      <c r="Z93" s="39"/>
      <c r="AA93" s="39"/>
      <c r="AB93" s="39"/>
      <c r="AC93" s="39"/>
      <c r="AD93" s="39"/>
      <c r="AE93" s="39"/>
      <c r="AR93" s="217" t="s">
        <v>145</v>
      </c>
      <c r="AT93" s="217" t="s">
        <v>141</v>
      </c>
      <c r="AU93" s="217" t="s">
        <v>83</v>
      </c>
      <c r="AY93" s="18" t="s">
        <v>140</v>
      </c>
      <c r="BE93" s="218">
        <f>IF(N93="základní",J93,0)</f>
        <v>0</v>
      </c>
      <c r="BF93" s="218">
        <f>IF(N93="snížená",J93,0)</f>
        <v>0</v>
      </c>
      <c r="BG93" s="218">
        <f>IF(N93="zákl. přenesená",J93,0)</f>
        <v>0</v>
      </c>
      <c r="BH93" s="218">
        <f>IF(N93="sníž. přenesená",J93,0)</f>
        <v>0</v>
      </c>
      <c r="BI93" s="218">
        <f>IF(N93="nulová",J93,0)</f>
        <v>0</v>
      </c>
      <c r="BJ93" s="18" t="s">
        <v>83</v>
      </c>
      <c r="BK93" s="218">
        <f>ROUND(I93*H93,2)</f>
        <v>0</v>
      </c>
      <c r="BL93" s="18" t="s">
        <v>145</v>
      </c>
      <c r="BM93" s="217" t="s">
        <v>734</v>
      </c>
    </row>
    <row r="94" s="2" customFormat="1">
      <c r="A94" s="39"/>
      <c r="B94" s="40"/>
      <c r="C94" s="41"/>
      <c r="D94" s="219" t="s">
        <v>147</v>
      </c>
      <c r="E94" s="41"/>
      <c r="F94" s="220" t="s">
        <v>733</v>
      </c>
      <c r="G94" s="41"/>
      <c r="H94" s="41"/>
      <c r="I94" s="221"/>
      <c r="J94" s="41"/>
      <c r="K94" s="41"/>
      <c r="L94" s="45"/>
      <c r="M94" s="222"/>
      <c r="N94" s="223"/>
      <c r="O94" s="85"/>
      <c r="P94" s="85"/>
      <c r="Q94" s="85"/>
      <c r="R94" s="85"/>
      <c r="S94" s="85"/>
      <c r="T94" s="86"/>
      <c r="U94" s="39"/>
      <c r="V94" s="39"/>
      <c r="W94" s="39"/>
      <c r="X94" s="39"/>
      <c r="Y94" s="39"/>
      <c r="Z94" s="39"/>
      <c r="AA94" s="39"/>
      <c r="AB94" s="39"/>
      <c r="AC94" s="39"/>
      <c r="AD94" s="39"/>
      <c r="AE94" s="39"/>
      <c r="AT94" s="18" t="s">
        <v>147</v>
      </c>
      <c r="AU94" s="18" t="s">
        <v>83</v>
      </c>
    </row>
    <row r="95" s="2" customFormat="1" ht="16.5" customHeight="1">
      <c r="A95" s="39"/>
      <c r="B95" s="40"/>
      <c r="C95" s="206" t="s">
        <v>157</v>
      </c>
      <c r="D95" s="206" t="s">
        <v>141</v>
      </c>
      <c r="E95" s="207" t="s">
        <v>735</v>
      </c>
      <c r="F95" s="208" t="s">
        <v>736</v>
      </c>
      <c r="G95" s="209" t="s">
        <v>660</v>
      </c>
      <c r="H95" s="210">
        <v>1</v>
      </c>
      <c r="I95" s="211"/>
      <c r="J95" s="212">
        <f>ROUND(I95*H95,2)</f>
        <v>0</v>
      </c>
      <c r="K95" s="208" t="s">
        <v>19</v>
      </c>
      <c r="L95" s="45"/>
      <c r="M95" s="213" t="s">
        <v>19</v>
      </c>
      <c r="N95" s="214" t="s">
        <v>47</v>
      </c>
      <c r="O95" s="85"/>
      <c r="P95" s="215">
        <f>O95*H95</f>
        <v>0</v>
      </c>
      <c r="Q95" s="215">
        <v>0</v>
      </c>
      <c r="R95" s="215">
        <f>Q95*H95</f>
        <v>0</v>
      </c>
      <c r="S95" s="215">
        <v>0</v>
      </c>
      <c r="T95" s="216">
        <f>S95*H95</f>
        <v>0</v>
      </c>
      <c r="U95" s="39"/>
      <c r="V95" s="39"/>
      <c r="W95" s="39"/>
      <c r="X95" s="39"/>
      <c r="Y95" s="39"/>
      <c r="Z95" s="39"/>
      <c r="AA95" s="39"/>
      <c r="AB95" s="39"/>
      <c r="AC95" s="39"/>
      <c r="AD95" s="39"/>
      <c r="AE95" s="39"/>
      <c r="AR95" s="217" t="s">
        <v>145</v>
      </c>
      <c r="AT95" s="217" t="s">
        <v>141</v>
      </c>
      <c r="AU95" s="217" t="s">
        <v>83</v>
      </c>
      <c r="AY95" s="18" t="s">
        <v>140</v>
      </c>
      <c r="BE95" s="218">
        <f>IF(N95="základní",J95,0)</f>
        <v>0</v>
      </c>
      <c r="BF95" s="218">
        <f>IF(N95="snížená",J95,0)</f>
        <v>0</v>
      </c>
      <c r="BG95" s="218">
        <f>IF(N95="zákl. přenesená",J95,0)</f>
        <v>0</v>
      </c>
      <c r="BH95" s="218">
        <f>IF(N95="sníž. přenesená",J95,0)</f>
        <v>0</v>
      </c>
      <c r="BI95" s="218">
        <f>IF(N95="nulová",J95,0)</f>
        <v>0</v>
      </c>
      <c r="BJ95" s="18" t="s">
        <v>83</v>
      </c>
      <c r="BK95" s="218">
        <f>ROUND(I95*H95,2)</f>
        <v>0</v>
      </c>
      <c r="BL95" s="18" t="s">
        <v>145</v>
      </c>
      <c r="BM95" s="217" t="s">
        <v>737</v>
      </c>
    </row>
    <row r="96" s="2" customFormat="1">
      <c r="A96" s="39"/>
      <c r="B96" s="40"/>
      <c r="C96" s="41"/>
      <c r="D96" s="219" t="s">
        <v>147</v>
      </c>
      <c r="E96" s="41"/>
      <c r="F96" s="220" t="s">
        <v>736</v>
      </c>
      <c r="G96" s="41"/>
      <c r="H96" s="41"/>
      <c r="I96" s="221"/>
      <c r="J96" s="41"/>
      <c r="K96" s="41"/>
      <c r="L96" s="45"/>
      <c r="M96" s="222"/>
      <c r="N96" s="223"/>
      <c r="O96" s="85"/>
      <c r="P96" s="85"/>
      <c r="Q96" s="85"/>
      <c r="R96" s="85"/>
      <c r="S96" s="85"/>
      <c r="T96" s="86"/>
      <c r="U96" s="39"/>
      <c r="V96" s="39"/>
      <c r="W96" s="39"/>
      <c r="X96" s="39"/>
      <c r="Y96" s="39"/>
      <c r="Z96" s="39"/>
      <c r="AA96" s="39"/>
      <c r="AB96" s="39"/>
      <c r="AC96" s="39"/>
      <c r="AD96" s="39"/>
      <c r="AE96" s="39"/>
      <c r="AT96" s="18" t="s">
        <v>147</v>
      </c>
      <c r="AU96" s="18" t="s">
        <v>83</v>
      </c>
    </row>
    <row r="97" s="2" customFormat="1" ht="16.5" customHeight="1">
      <c r="A97" s="39"/>
      <c r="B97" s="40"/>
      <c r="C97" s="206" t="s">
        <v>162</v>
      </c>
      <c r="D97" s="206" t="s">
        <v>141</v>
      </c>
      <c r="E97" s="207" t="s">
        <v>738</v>
      </c>
      <c r="F97" s="208" t="s">
        <v>739</v>
      </c>
      <c r="G97" s="209" t="s">
        <v>608</v>
      </c>
      <c r="H97" s="210">
        <v>50</v>
      </c>
      <c r="I97" s="211"/>
      <c r="J97" s="212">
        <f>ROUND(I97*H97,2)</f>
        <v>0</v>
      </c>
      <c r="K97" s="208" t="s">
        <v>19</v>
      </c>
      <c r="L97" s="45"/>
      <c r="M97" s="213" t="s">
        <v>19</v>
      </c>
      <c r="N97" s="214" t="s">
        <v>47</v>
      </c>
      <c r="O97" s="85"/>
      <c r="P97" s="215">
        <f>O97*H97</f>
        <v>0</v>
      </c>
      <c r="Q97" s="215">
        <v>0</v>
      </c>
      <c r="R97" s="215">
        <f>Q97*H97</f>
        <v>0</v>
      </c>
      <c r="S97" s="215">
        <v>0</v>
      </c>
      <c r="T97" s="216">
        <f>S97*H97</f>
        <v>0</v>
      </c>
      <c r="U97" s="39"/>
      <c r="V97" s="39"/>
      <c r="W97" s="39"/>
      <c r="X97" s="39"/>
      <c r="Y97" s="39"/>
      <c r="Z97" s="39"/>
      <c r="AA97" s="39"/>
      <c r="AB97" s="39"/>
      <c r="AC97" s="39"/>
      <c r="AD97" s="39"/>
      <c r="AE97" s="39"/>
      <c r="AR97" s="217" t="s">
        <v>145</v>
      </c>
      <c r="AT97" s="217" t="s">
        <v>141</v>
      </c>
      <c r="AU97" s="217" t="s">
        <v>83</v>
      </c>
      <c r="AY97" s="18" t="s">
        <v>140</v>
      </c>
      <c r="BE97" s="218">
        <f>IF(N97="základní",J97,0)</f>
        <v>0</v>
      </c>
      <c r="BF97" s="218">
        <f>IF(N97="snížená",J97,0)</f>
        <v>0</v>
      </c>
      <c r="BG97" s="218">
        <f>IF(N97="zákl. přenesená",J97,0)</f>
        <v>0</v>
      </c>
      <c r="BH97" s="218">
        <f>IF(N97="sníž. přenesená",J97,0)</f>
        <v>0</v>
      </c>
      <c r="BI97" s="218">
        <f>IF(N97="nulová",J97,0)</f>
        <v>0</v>
      </c>
      <c r="BJ97" s="18" t="s">
        <v>83</v>
      </c>
      <c r="BK97" s="218">
        <f>ROUND(I97*H97,2)</f>
        <v>0</v>
      </c>
      <c r="BL97" s="18" t="s">
        <v>145</v>
      </c>
      <c r="BM97" s="217" t="s">
        <v>740</v>
      </c>
    </row>
    <row r="98" s="2" customFormat="1">
      <c r="A98" s="39"/>
      <c r="B98" s="40"/>
      <c r="C98" s="41"/>
      <c r="D98" s="219" t="s">
        <v>147</v>
      </c>
      <c r="E98" s="41"/>
      <c r="F98" s="220" t="s">
        <v>739</v>
      </c>
      <c r="G98" s="41"/>
      <c r="H98" s="41"/>
      <c r="I98" s="221"/>
      <c r="J98" s="41"/>
      <c r="K98" s="41"/>
      <c r="L98" s="45"/>
      <c r="M98" s="222"/>
      <c r="N98" s="223"/>
      <c r="O98" s="85"/>
      <c r="P98" s="85"/>
      <c r="Q98" s="85"/>
      <c r="R98" s="85"/>
      <c r="S98" s="85"/>
      <c r="T98" s="86"/>
      <c r="U98" s="39"/>
      <c r="V98" s="39"/>
      <c r="W98" s="39"/>
      <c r="X98" s="39"/>
      <c r="Y98" s="39"/>
      <c r="Z98" s="39"/>
      <c r="AA98" s="39"/>
      <c r="AB98" s="39"/>
      <c r="AC98" s="39"/>
      <c r="AD98" s="39"/>
      <c r="AE98" s="39"/>
      <c r="AT98" s="18" t="s">
        <v>147</v>
      </c>
      <c r="AU98" s="18" t="s">
        <v>83</v>
      </c>
    </row>
    <row r="99" s="2" customFormat="1" ht="16.5" customHeight="1">
      <c r="A99" s="39"/>
      <c r="B99" s="40"/>
      <c r="C99" s="206" t="s">
        <v>166</v>
      </c>
      <c r="D99" s="206" t="s">
        <v>141</v>
      </c>
      <c r="E99" s="207" t="s">
        <v>741</v>
      </c>
      <c r="F99" s="208" t="s">
        <v>742</v>
      </c>
      <c r="G99" s="209" t="s">
        <v>608</v>
      </c>
      <c r="H99" s="210">
        <v>25</v>
      </c>
      <c r="I99" s="211"/>
      <c r="J99" s="212">
        <f>ROUND(I99*H99,2)</f>
        <v>0</v>
      </c>
      <c r="K99" s="208" t="s">
        <v>577</v>
      </c>
      <c r="L99" s="45"/>
      <c r="M99" s="213" t="s">
        <v>19</v>
      </c>
      <c r="N99" s="214" t="s">
        <v>47</v>
      </c>
      <c r="O99" s="85"/>
      <c r="P99" s="215">
        <f>O99*H99</f>
        <v>0</v>
      </c>
      <c r="Q99" s="215">
        <v>0</v>
      </c>
      <c r="R99" s="215">
        <f>Q99*H99</f>
        <v>0</v>
      </c>
      <c r="S99" s="215">
        <v>0</v>
      </c>
      <c r="T99" s="216">
        <f>S99*H99</f>
        <v>0</v>
      </c>
      <c r="U99" s="39"/>
      <c r="V99" s="39"/>
      <c r="W99" s="39"/>
      <c r="X99" s="39"/>
      <c r="Y99" s="39"/>
      <c r="Z99" s="39"/>
      <c r="AA99" s="39"/>
      <c r="AB99" s="39"/>
      <c r="AC99" s="39"/>
      <c r="AD99" s="39"/>
      <c r="AE99" s="39"/>
      <c r="AR99" s="217" t="s">
        <v>145</v>
      </c>
      <c r="AT99" s="217" t="s">
        <v>141</v>
      </c>
      <c r="AU99" s="217" t="s">
        <v>83</v>
      </c>
      <c r="AY99" s="18" t="s">
        <v>140</v>
      </c>
      <c r="BE99" s="218">
        <f>IF(N99="základní",J99,0)</f>
        <v>0</v>
      </c>
      <c r="BF99" s="218">
        <f>IF(N99="snížená",J99,0)</f>
        <v>0</v>
      </c>
      <c r="BG99" s="218">
        <f>IF(N99="zákl. přenesená",J99,0)</f>
        <v>0</v>
      </c>
      <c r="BH99" s="218">
        <f>IF(N99="sníž. přenesená",J99,0)</f>
        <v>0</v>
      </c>
      <c r="BI99" s="218">
        <f>IF(N99="nulová",J99,0)</f>
        <v>0</v>
      </c>
      <c r="BJ99" s="18" t="s">
        <v>83</v>
      </c>
      <c r="BK99" s="218">
        <f>ROUND(I99*H99,2)</f>
        <v>0</v>
      </c>
      <c r="BL99" s="18" t="s">
        <v>145</v>
      </c>
      <c r="BM99" s="217" t="s">
        <v>743</v>
      </c>
    </row>
    <row r="100" s="2" customFormat="1">
      <c r="A100" s="39"/>
      <c r="B100" s="40"/>
      <c r="C100" s="41"/>
      <c r="D100" s="219" t="s">
        <v>147</v>
      </c>
      <c r="E100" s="41"/>
      <c r="F100" s="220" t="s">
        <v>744</v>
      </c>
      <c r="G100" s="41"/>
      <c r="H100" s="41"/>
      <c r="I100" s="221"/>
      <c r="J100" s="41"/>
      <c r="K100" s="41"/>
      <c r="L100" s="45"/>
      <c r="M100" s="222"/>
      <c r="N100" s="223"/>
      <c r="O100" s="85"/>
      <c r="P100" s="85"/>
      <c r="Q100" s="85"/>
      <c r="R100" s="85"/>
      <c r="S100" s="85"/>
      <c r="T100" s="86"/>
      <c r="U100" s="39"/>
      <c r="V100" s="39"/>
      <c r="W100" s="39"/>
      <c r="X100" s="39"/>
      <c r="Y100" s="39"/>
      <c r="Z100" s="39"/>
      <c r="AA100" s="39"/>
      <c r="AB100" s="39"/>
      <c r="AC100" s="39"/>
      <c r="AD100" s="39"/>
      <c r="AE100" s="39"/>
      <c r="AT100" s="18" t="s">
        <v>147</v>
      </c>
      <c r="AU100" s="18" t="s">
        <v>83</v>
      </c>
    </row>
    <row r="101" s="14" customFormat="1">
      <c r="A101" s="14"/>
      <c r="B101" s="247"/>
      <c r="C101" s="248"/>
      <c r="D101" s="219" t="s">
        <v>570</v>
      </c>
      <c r="E101" s="249" t="s">
        <v>19</v>
      </c>
      <c r="F101" s="250" t="s">
        <v>745</v>
      </c>
      <c r="G101" s="248"/>
      <c r="H101" s="251">
        <v>25</v>
      </c>
      <c r="I101" s="252"/>
      <c r="J101" s="248"/>
      <c r="K101" s="248"/>
      <c r="L101" s="253"/>
      <c r="M101" s="254"/>
      <c r="N101" s="255"/>
      <c r="O101" s="255"/>
      <c r="P101" s="255"/>
      <c r="Q101" s="255"/>
      <c r="R101" s="255"/>
      <c r="S101" s="255"/>
      <c r="T101" s="256"/>
      <c r="U101" s="14"/>
      <c r="V101" s="14"/>
      <c r="W101" s="14"/>
      <c r="X101" s="14"/>
      <c r="Y101" s="14"/>
      <c r="Z101" s="14"/>
      <c r="AA101" s="14"/>
      <c r="AB101" s="14"/>
      <c r="AC101" s="14"/>
      <c r="AD101" s="14"/>
      <c r="AE101" s="14"/>
      <c r="AT101" s="257" t="s">
        <v>570</v>
      </c>
      <c r="AU101" s="257" t="s">
        <v>83</v>
      </c>
      <c r="AV101" s="14" t="s">
        <v>85</v>
      </c>
      <c r="AW101" s="14" t="s">
        <v>37</v>
      </c>
      <c r="AX101" s="14" t="s">
        <v>83</v>
      </c>
      <c r="AY101" s="257" t="s">
        <v>140</v>
      </c>
    </row>
    <row r="102" s="2" customFormat="1" ht="16.5" customHeight="1">
      <c r="A102" s="39"/>
      <c r="B102" s="40"/>
      <c r="C102" s="206" t="s">
        <v>170</v>
      </c>
      <c r="D102" s="206" t="s">
        <v>141</v>
      </c>
      <c r="E102" s="207" t="s">
        <v>746</v>
      </c>
      <c r="F102" s="208" t="s">
        <v>747</v>
      </c>
      <c r="G102" s="209" t="s">
        <v>608</v>
      </c>
      <c r="H102" s="210">
        <v>25</v>
      </c>
      <c r="I102" s="211"/>
      <c r="J102" s="212">
        <f>ROUND(I102*H102,2)</f>
        <v>0</v>
      </c>
      <c r="K102" s="208" t="s">
        <v>577</v>
      </c>
      <c r="L102" s="45"/>
      <c r="M102" s="213" t="s">
        <v>19</v>
      </c>
      <c r="N102" s="214" t="s">
        <v>47</v>
      </c>
      <c r="O102" s="85"/>
      <c r="P102" s="215">
        <f>O102*H102</f>
        <v>0</v>
      </c>
      <c r="Q102" s="215">
        <v>0</v>
      </c>
      <c r="R102" s="215">
        <f>Q102*H102</f>
        <v>0</v>
      </c>
      <c r="S102" s="215">
        <v>0</v>
      </c>
      <c r="T102" s="216">
        <f>S102*H102</f>
        <v>0</v>
      </c>
      <c r="U102" s="39"/>
      <c r="V102" s="39"/>
      <c r="W102" s="39"/>
      <c r="X102" s="39"/>
      <c r="Y102" s="39"/>
      <c r="Z102" s="39"/>
      <c r="AA102" s="39"/>
      <c r="AB102" s="39"/>
      <c r="AC102" s="39"/>
      <c r="AD102" s="39"/>
      <c r="AE102" s="39"/>
      <c r="AR102" s="217" t="s">
        <v>145</v>
      </c>
      <c r="AT102" s="217" t="s">
        <v>141</v>
      </c>
      <c r="AU102" s="217" t="s">
        <v>83</v>
      </c>
      <c r="AY102" s="18" t="s">
        <v>140</v>
      </c>
      <c r="BE102" s="218">
        <f>IF(N102="základní",J102,0)</f>
        <v>0</v>
      </c>
      <c r="BF102" s="218">
        <f>IF(N102="snížená",J102,0)</f>
        <v>0</v>
      </c>
      <c r="BG102" s="218">
        <f>IF(N102="zákl. přenesená",J102,0)</f>
        <v>0</v>
      </c>
      <c r="BH102" s="218">
        <f>IF(N102="sníž. přenesená",J102,0)</f>
        <v>0</v>
      </c>
      <c r="BI102" s="218">
        <f>IF(N102="nulová",J102,0)</f>
        <v>0</v>
      </c>
      <c r="BJ102" s="18" t="s">
        <v>83</v>
      </c>
      <c r="BK102" s="218">
        <f>ROUND(I102*H102,2)</f>
        <v>0</v>
      </c>
      <c r="BL102" s="18" t="s">
        <v>145</v>
      </c>
      <c r="BM102" s="217" t="s">
        <v>748</v>
      </c>
    </row>
    <row r="103" s="2" customFormat="1">
      <c r="A103" s="39"/>
      <c r="B103" s="40"/>
      <c r="C103" s="41"/>
      <c r="D103" s="219" t="s">
        <v>147</v>
      </c>
      <c r="E103" s="41"/>
      <c r="F103" s="220" t="s">
        <v>749</v>
      </c>
      <c r="G103" s="41"/>
      <c r="H103" s="41"/>
      <c r="I103" s="221"/>
      <c r="J103" s="41"/>
      <c r="K103" s="41"/>
      <c r="L103" s="45"/>
      <c r="M103" s="222"/>
      <c r="N103" s="223"/>
      <c r="O103" s="85"/>
      <c r="P103" s="85"/>
      <c r="Q103" s="85"/>
      <c r="R103" s="85"/>
      <c r="S103" s="85"/>
      <c r="T103" s="86"/>
      <c r="U103" s="39"/>
      <c r="V103" s="39"/>
      <c r="W103" s="39"/>
      <c r="X103" s="39"/>
      <c r="Y103" s="39"/>
      <c r="Z103" s="39"/>
      <c r="AA103" s="39"/>
      <c r="AB103" s="39"/>
      <c r="AC103" s="39"/>
      <c r="AD103" s="39"/>
      <c r="AE103" s="39"/>
      <c r="AT103" s="18" t="s">
        <v>147</v>
      </c>
      <c r="AU103" s="18" t="s">
        <v>83</v>
      </c>
    </row>
    <row r="104" s="14" customFormat="1">
      <c r="A104" s="14"/>
      <c r="B104" s="247"/>
      <c r="C104" s="248"/>
      <c r="D104" s="219" t="s">
        <v>570</v>
      </c>
      <c r="E104" s="249" t="s">
        <v>19</v>
      </c>
      <c r="F104" s="250" t="s">
        <v>745</v>
      </c>
      <c r="G104" s="248"/>
      <c r="H104" s="251">
        <v>25</v>
      </c>
      <c r="I104" s="252"/>
      <c r="J104" s="248"/>
      <c r="K104" s="248"/>
      <c r="L104" s="253"/>
      <c r="M104" s="254"/>
      <c r="N104" s="255"/>
      <c r="O104" s="255"/>
      <c r="P104" s="255"/>
      <c r="Q104" s="255"/>
      <c r="R104" s="255"/>
      <c r="S104" s="255"/>
      <c r="T104" s="256"/>
      <c r="U104" s="14"/>
      <c r="V104" s="14"/>
      <c r="W104" s="14"/>
      <c r="X104" s="14"/>
      <c r="Y104" s="14"/>
      <c r="Z104" s="14"/>
      <c r="AA104" s="14"/>
      <c r="AB104" s="14"/>
      <c r="AC104" s="14"/>
      <c r="AD104" s="14"/>
      <c r="AE104" s="14"/>
      <c r="AT104" s="257" t="s">
        <v>570</v>
      </c>
      <c r="AU104" s="257" t="s">
        <v>83</v>
      </c>
      <c r="AV104" s="14" t="s">
        <v>85</v>
      </c>
      <c r="AW104" s="14" t="s">
        <v>37</v>
      </c>
      <c r="AX104" s="14" t="s">
        <v>83</v>
      </c>
      <c r="AY104" s="257" t="s">
        <v>140</v>
      </c>
    </row>
    <row r="105" s="2" customFormat="1" ht="16.5" customHeight="1">
      <c r="A105" s="39"/>
      <c r="B105" s="40"/>
      <c r="C105" s="206" t="s">
        <v>174</v>
      </c>
      <c r="D105" s="206" t="s">
        <v>141</v>
      </c>
      <c r="E105" s="207" t="s">
        <v>750</v>
      </c>
      <c r="F105" s="208" t="s">
        <v>751</v>
      </c>
      <c r="G105" s="209" t="s">
        <v>565</v>
      </c>
      <c r="H105" s="210">
        <v>3.5</v>
      </c>
      <c r="I105" s="211"/>
      <c r="J105" s="212">
        <f>ROUND(I105*H105,2)</f>
        <v>0</v>
      </c>
      <c r="K105" s="208" t="s">
        <v>19</v>
      </c>
      <c r="L105" s="45"/>
      <c r="M105" s="213" t="s">
        <v>19</v>
      </c>
      <c r="N105" s="214" t="s">
        <v>47</v>
      </c>
      <c r="O105" s="85"/>
      <c r="P105" s="215">
        <f>O105*H105</f>
        <v>0</v>
      </c>
      <c r="Q105" s="215">
        <v>0</v>
      </c>
      <c r="R105" s="215">
        <f>Q105*H105</f>
        <v>0</v>
      </c>
      <c r="S105" s="215">
        <v>0</v>
      </c>
      <c r="T105" s="216">
        <f>S105*H105</f>
        <v>0</v>
      </c>
      <c r="U105" s="39"/>
      <c r="V105" s="39"/>
      <c r="W105" s="39"/>
      <c r="X105" s="39"/>
      <c r="Y105" s="39"/>
      <c r="Z105" s="39"/>
      <c r="AA105" s="39"/>
      <c r="AB105" s="39"/>
      <c r="AC105" s="39"/>
      <c r="AD105" s="39"/>
      <c r="AE105" s="39"/>
      <c r="AR105" s="217" t="s">
        <v>145</v>
      </c>
      <c r="AT105" s="217" t="s">
        <v>141</v>
      </c>
      <c r="AU105" s="217" t="s">
        <v>83</v>
      </c>
      <c r="AY105" s="18" t="s">
        <v>140</v>
      </c>
      <c r="BE105" s="218">
        <f>IF(N105="základní",J105,0)</f>
        <v>0</v>
      </c>
      <c r="BF105" s="218">
        <f>IF(N105="snížená",J105,0)</f>
        <v>0</v>
      </c>
      <c r="BG105" s="218">
        <f>IF(N105="zákl. přenesená",J105,0)</f>
        <v>0</v>
      </c>
      <c r="BH105" s="218">
        <f>IF(N105="sníž. přenesená",J105,0)</f>
        <v>0</v>
      </c>
      <c r="BI105" s="218">
        <f>IF(N105="nulová",J105,0)</f>
        <v>0</v>
      </c>
      <c r="BJ105" s="18" t="s">
        <v>83</v>
      </c>
      <c r="BK105" s="218">
        <f>ROUND(I105*H105,2)</f>
        <v>0</v>
      </c>
      <c r="BL105" s="18" t="s">
        <v>145</v>
      </c>
      <c r="BM105" s="217" t="s">
        <v>752</v>
      </c>
    </row>
    <row r="106" s="2" customFormat="1">
      <c r="A106" s="39"/>
      <c r="B106" s="40"/>
      <c r="C106" s="41"/>
      <c r="D106" s="219" t="s">
        <v>147</v>
      </c>
      <c r="E106" s="41"/>
      <c r="F106" s="220" t="s">
        <v>751</v>
      </c>
      <c r="G106" s="41"/>
      <c r="H106" s="41"/>
      <c r="I106" s="221"/>
      <c r="J106" s="41"/>
      <c r="K106" s="41"/>
      <c r="L106" s="45"/>
      <c r="M106" s="222"/>
      <c r="N106" s="223"/>
      <c r="O106" s="85"/>
      <c r="P106" s="85"/>
      <c r="Q106" s="85"/>
      <c r="R106" s="85"/>
      <c r="S106" s="85"/>
      <c r="T106" s="86"/>
      <c r="U106" s="39"/>
      <c r="V106" s="39"/>
      <c r="W106" s="39"/>
      <c r="X106" s="39"/>
      <c r="Y106" s="39"/>
      <c r="Z106" s="39"/>
      <c r="AA106" s="39"/>
      <c r="AB106" s="39"/>
      <c r="AC106" s="39"/>
      <c r="AD106" s="39"/>
      <c r="AE106" s="39"/>
      <c r="AT106" s="18" t="s">
        <v>147</v>
      </c>
      <c r="AU106" s="18" t="s">
        <v>83</v>
      </c>
    </row>
    <row r="107" s="2" customFormat="1" ht="16.5" customHeight="1">
      <c r="A107" s="39"/>
      <c r="B107" s="40"/>
      <c r="C107" s="206" t="s">
        <v>178</v>
      </c>
      <c r="D107" s="206" t="s">
        <v>141</v>
      </c>
      <c r="E107" s="207" t="s">
        <v>753</v>
      </c>
      <c r="F107" s="208" t="s">
        <v>754</v>
      </c>
      <c r="G107" s="209" t="s">
        <v>608</v>
      </c>
      <c r="H107" s="210">
        <v>25</v>
      </c>
      <c r="I107" s="211"/>
      <c r="J107" s="212">
        <f>ROUND(I107*H107,2)</f>
        <v>0</v>
      </c>
      <c r="K107" s="208" t="s">
        <v>577</v>
      </c>
      <c r="L107" s="45"/>
      <c r="M107" s="213" t="s">
        <v>19</v>
      </c>
      <c r="N107" s="214" t="s">
        <v>47</v>
      </c>
      <c r="O107" s="85"/>
      <c r="P107" s="215">
        <f>O107*H107</f>
        <v>0</v>
      </c>
      <c r="Q107" s="215">
        <v>0</v>
      </c>
      <c r="R107" s="215">
        <f>Q107*H107</f>
        <v>0</v>
      </c>
      <c r="S107" s="215">
        <v>0</v>
      </c>
      <c r="T107" s="216">
        <f>S107*H107</f>
        <v>0</v>
      </c>
      <c r="U107" s="39"/>
      <c r="V107" s="39"/>
      <c r="W107" s="39"/>
      <c r="X107" s="39"/>
      <c r="Y107" s="39"/>
      <c r="Z107" s="39"/>
      <c r="AA107" s="39"/>
      <c r="AB107" s="39"/>
      <c r="AC107" s="39"/>
      <c r="AD107" s="39"/>
      <c r="AE107" s="39"/>
      <c r="AR107" s="217" t="s">
        <v>145</v>
      </c>
      <c r="AT107" s="217" t="s">
        <v>141</v>
      </c>
      <c r="AU107" s="217" t="s">
        <v>83</v>
      </c>
      <c r="AY107" s="18" t="s">
        <v>140</v>
      </c>
      <c r="BE107" s="218">
        <f>IF(N107="základní",J107,0)</f>
        <v>0</v>
      </c>
      <c r="BF107" s="218">
        <f>IF(N107="snížená",J107,0)</f>
        <v>0</v>
      </c>
      <c r="BG107" s="218">
        <f>IF(N107="zákl. přenesená",J107,0)</f>
        <v>0</v>
      </c>
      <c r="BH107" s="218">
        <f>IF(N107="sníž. přenesená",J107,0)</f>
        <v>0</v>
      </c>
      <c r="BI107" s="218">
        <f>IF(N107="nulová",J107,0)</f>
        <v>0</v>
      </c>
      <c r="BJ107" s="18" t="s">
        <v>83</v>
      </c>
      <c r="BK107" s="218">
        <f>ROUND(I107*H107,2)</f>
        <v>0</v>
      </c>
      <c r="BL107" s="18" t="s">
        <v>145</v>
      </c>
      <c r="BM107" s="217" t="s">
        <v>755</v>
      </c>
    </row>
    <row r="108" s="2" customFormat="1">
      <c r="A108" s="39"/>
      <c r="B108" s="40"/>
      <c r="C108" s="41"/>
      <c r="D108" s="219" t="s">
        <v>147</v>
      </c>
      <c r="E108" s="41"/>
      <c r="F108" s="220" t="s">
        <v>756</v>
      </c>
      <c r="G108" s="41"/>
      <c r="H108" s="41"/>
      <c r="I108" s="221"/>
      <c r="J108" s="41"/>
      <c r="K108" s="41"/>
      <c r="L108" s="45"/>
      <c r="M108" s="222"/>
      <c r="N108" s="223"/>
      <c r="O108" s="85"/>
      <c r="P108" s="85"/>
      <c r="Q108" s="85"/>
      <c r="R108" s="85"/>
      <c r="S108" s="85"/>
      <c r="T108" s="86"/>
      <c r="U108" s="39"/>
      <c r="V108" s="39"/>
      <c r="W108" s="39"/>
      <c r="X108" s="39"/>
      <c r="Y108" s="39"/>
      <c r="Z108" s="39"/>
      <c r="AA108" s="39"/>
      <c r="AB108" s="39"/>
      <c r="AC108" s="39"/>
      <c r="AD108" s="39"/>
      <c r="AE108" s="39"/>
      <c r="AT108" s="18" t="s">
        <v>147</v>
      </c>
      <c r="AU108" s="18" t="s">
        <v>83</v>
      </c>
    </row>
    <row r="109" s="2" customFormat="1">
      <c r="A109" s="39"/>
      <c r="B109" s="40"/>
      <c r="C109" s="41"/>
      <c r="D109" s="219" t="s">
        <v>568</v>
      </c>
      <c r="E109" s="41"/>
      <c r="F109" s="224" t="s">
        <v>757</v>
      </c>
      <c r="G109" s="41"/>
      <c r="H109" s="41"/>
      <c r="I109" s="221"/>
      <c r="J109" s="41"/>
      <c r="K109" s="41"/>
      <c r="L109" s="45"/>
      <c r="M109" s="222"/>
      <c r="N109" s="223"/>
      <c r="O109" s="85"/>
      <c r="P109" s="85"/>
      <c r="Q109" s="85"/>
      <c r="R109" s="85"/>
      <c r="S109" s="85"/>
      <c r="T109" s="86"/>
      <c r="U109" s="39"/>
      <c r="V109" s="39"/>
      <c r="W109" s="39"/>
      <c r="X109" s="39"/>
      <c r="Y109" s="39"/>
      <c r="Z109" s="39"/>
      <c r="AA109" s="39"/>
      <c r="AB109" s="39"/>
      <c r="AC109" s="39"/>
      <c r="AD109" s="39"/>
      <c r="AE109" s="39"/>
      <c r="AT109" s="18" t="s">
        <v>568</v>
      </c>
      <c r="AU109" s="18" t="s">
        <v>83</v>
      </c>
    </row>
    <row r="110" s="14" customFormat="1">
      <c r="A110" s="14"/>
      <c r="B110" s="247"/>
      <c r="C110" s="248"/>
      <c r="D110" s="219" t="s">
        <v>570</v>
      </c>
      <c r="E110" s="249" t="s">
        <v>19</v>
      </c>
      <c r="F110" s="250" t="s">
        <v>745</v>
      </c>
      <c r="G110" s="248"/>
      <c r="H110" s="251">
        <v>25</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570</v>
      </c>
      <c r="AU110" s="257" t="s">
        <v>83</v>
      </c>
      <c r="AV110" s="14" t="s">
        <v>85</v>
      </c>
      <c r="AW110" s="14" t="s">
        <v>37</v>
      </c>
      <c r="AX110" s="14" t="s">
        <v>83</v>
      </c>
      <c r="AY110" s="257" t="s">
        <v>140</v>
      </c>
    </row>
    <row r="111" s="2" customFormat="1" ht="16.5" customHeight="1">
      <c r="A111" s="39"/>
      <c r="B111" s="40"/>
      <c r="C111" s="206" t="s">
        <v>182</v>
      </c>
      <c r="D111" s="206" t="s">
        <v>141</v>
      </c>
      <c r="E111" s="207" t="s">
        <v>758</v>
      </c>
      <c r="F111" s="208" t="s">
        <v>759</v>
      </c>
      <c r="G111" s="209" t="s">
        <v>608</v>
      </c>
      <c r="H111" s="210">
        <v>25</v>
      </c>
      <c r="I111" s="211"/>
      <c r="J111" s="212">
        <f>ROUND(I111*H111,2)</f>
        <v>0</v>
      </c>
      <c r="K111" s="208" t="s">
        <v>577</v>
      </c>
      <c r="L111" s="45"/>
      <c r="M111" s="213" t="s">
        <v>19</v>
      </c>
      <c r="N111" s="214" t="s">
        <v>47</v>
      </c>
      <c r="O111" s="85"/>
      <c r="P111" s="215">
        <f>O111*H111</f>
        <v>0</v>
      </c>
      <c r="Q111" s="215">
        <v>0</v>
      </c>
      <c r="R111" s="215">
        <f>Q111*H111</f>
        <v>0</v>
      </c>
      <c r="S111" s="215">
        <v>0</v>
      </c>
      <c r="T111" s="216">
        <f>S111*H111</f>
        <v>0</v>
      </c>
      <c r="U111" s="39"/>
      <c r="V111" s="39"/>
      <c r="W111" s="39"/>
      <c r="X111" s="39"/>
      <c r="Y111" s="39"/>
      <c r="Z111" s="39"/>
      <c r="AA111" s="39"/>
      <c r="AB111" s="39"/>
      <c r="AC111" s="39"/>
      <c r="AD111" s="39"/>
      <c r="AE111" s="39"/>
      <c r="AR111" s="217" t="s">
        <v>145</v>
      </c>
      <c r="AT111" s="217" t="s">
        <v>141</v>
      </c>
      <c r="AU111" s="217" t="s">
        <v>83</v>
      </c>
      <c r="AY111" s="18" t="s">
        <v>140</v>
      </c>
      <c r="BE111" s="218">
        <f>IF(N111="základní",J111,0)</f>
        <v>0</v>
      </c>
      <c r="BF111" s="218">
        <f>IF(N111="snížená",J111,0)</f>
        <v>0</v>
      </c>
      <c r="BG111" s="218">
        <f>IF(N111="zákl. přenesená",J111,0)</f>
        <v>0</v>
      </c>
      <c r="BH111" s="218">
        <f>IF(N111="sníž. přenesená",J111,0)</f>
        <v>0</v>
      </c>
      <c r="BI111" s="218">
        <f>IF(N111="nulová",J111,0)</f>
        <v>0</v>
      </c>
      <c r="BJ111" s="18" t="s">
        <v>83</v>
      </c>
      <c r="BK111" s="218">
        <f>ROUND(I111*H111,2)</f>
        <v>0</v>
      </c>
      <c r="BL111" s="18" t="s">
        <v>145</v>
      </c>
      <c r="BM111" s="217" t="s">
        <v>760</v>
      </c>
    </row>
    <row r="112" s="2" customFormat="1">
      <c r="A112" s="39"/>
      <c r="B112" s="40"/>
      <c r="C112" s="41"/>
      <c r="D112" s="219" t="s">
        <v>147</v>
      </c>
      <c r="E112" s="41"/>
      <c r="F112" s="220" t="s">
        <v>761</v>
      </c>
      <c r="G112" s="41"/>
      <c r="H112" s="41"/>
      <c r="I112" s="221"/>
      <c r="J112" s="41"/>
      <c r="K112" s="41"/>
      <c r="L112" s="45"/>
      <c r="M112" s="222"/>
      <c r="N112" s="223"/>
      <c r="O112" s="85"/>
      <c r="P112" s="85"/>
      <c r="Q112" s="85"/>
      <c r="R112" s="85"/>
      <c r="S112" s="85"/>
      <c r="T112" s="86"/>
      <c r="U112" s="39"/>
      <c r="V112" s="39"/>
      <c r="W112" s="39"/>
      <c r="X112" s="39"/>
      <c r="Y112" s="39"/>
      <c r="Z112" s="39"/>
      <c r="AA112" s="39"/>
      <c r="AB112" s="39"/>
      <c r="AC112" s="39"/>
      <c r="AD112" s="39"/>
      <c r="AE112" s="39"/>
      <c r="AT112" s="18" t="s">
        <v>147</v>
      </c>
      <c r="AU112" s="18" t="s">
        <v>83</v>
      </c>
    </row>
    <row r="113" s="2" customFormat="1">
      <c r="A113" s="39"/>
      <c r="B113" s="40"/>
      <c r="C113" s="41"/>
      <c r="D113" s="219" t="s">
        <v>568</v>
      </c>
      <c r="E113" s="41"/>
      <c r="F113" s="224" t="s">
        <v>757</v>
      </c>
      <c r="G113" s="41"/>
      <c r="H113" s="41"/>
      <c r="I113" s="221"/>
      <c r="J113" s="41"/>
      <c r="K113" s="41"/>
      <c r="L113" s="45"/>
      <c r="M113" s="222"/>
      <c r="N113" s="223"/>
      <c r="O113" s="85"/>
      <c r="P113" s="85"/>
      <c r="Q113" s="85"/>
      <c r="R113" s="85"/>
      <c r="S113" s="85"/>
      <c r="T113" s="86"/>
      <c r="U113" s="39"/>
      <c r="V113" s="39"/>
      <c r="W113" s="39"/>
      <c r="X113" s="39"/>
      <c r="Y113" s="39"/>
      <c r="Z113" s="39"/>
      <c r="AA113" s="39"/>
      <c r="AB113" s="39"/>
      <c r="AC113" s="39"/>
      <c r="AD113" s="39"/>
      <c r="AE113" s="39"/>
      <c r="AT113" s="18" t="s">
        <v>568</v>
      </c>
      <c r="AU113" s="18" t="s">
        <v>83</v>
      </c>
    </row>
    <row r="114" s="14" customFormat="1">
      <c r="A114" s="14"/>
      <c r="B114" s="247"/>
      <c r="C114" s="248"/>
      <c r="D114" s="219" t="s">
        <v>570</v>
      </c>
      <c r="E114" s="249" t="s">
        <v>19</v>
      </c>
      <c r="F114" s="250" t="s">
        <v>745</v>
      </c>
      <c r="G114" s="248"/>
      <c r="H114" s="251">
        <v>25</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570</v>
      </c>
      <c r="AU114" s="257" t="s">
        <v>83</v>
      </c>
      <c r="AV114" s="14" t="s">
        <v>85</v>
      </c>
      <c r="AW114" s="14" t="s">
        <v>37</v>
      </c>
      <c r="AX114" s="14" t="s">
        <v>83</v>
      </c>
      <c r="AY114" s="257" t="s">
        <v>140</v>
      </c>
    </row>
    <row r="115" s="2" customFormat="1" ht="16.5" customHeight="1">
      <c r="A115" s="39"/>
      <c r="B115" s="40"/>
      <c r="C115" s="206" t="s">
        <v>186</v>
      </c>
      <c r="D115" s="206" t="s">
        <v>141</v>
      </c>
      <c r="E115" s="207" t="s">
        <v>762</v>
      </c>
      <c r="F115" s="208" t="s">
        <v>763</v>
      </c>
      <c r="G115" s="209" t="s">
        <v>201</v>
      </c>
      <c r="H115" s="210">
        <v>50</v>
      </c>
      <c r="I115" s="211"/>
      <c r="J115" s="212">
        <f>ROUND(I115*H115,2)</f>
        <v>0</v>
      </c>
      <c r="K115" s="208" t="s">
        <v>577</v>
      </c>
      <c r="L115" s="45"/>
      <c r="M115" s="213" t="s">
        <v>19</v>
      </c>
      <c r="N115" s="214" t="s">
        <v>47</v>
      </c>
      <c r="O115" s="85"/>
      <c r="P115" s="215">
        <f>O115*H115</f>
        <v>0</v>
      </c>
      <c r="Q115" s="215">
        <v>0</v>
      </c>
      <c r="R115" s="215">
        <f>Q115*H115</f>
        <v>0</v>
      </c>
      <c r="S115" s="215">
        <v>0</v>
      </c>
      <c r="T115" s="216">
        <f>S115*H115</f>
        <v>0</v>
      </c>
      <c r="U115" s="39"/>
      <c r="V115" s="39"/>
      <c r="W115" s="39"/>
      <c r="X115" s="39"/>
      <c r="Y115" s="39"/>
      <c r="Z115" s="39"/>
      <c r="AA115" s="39"/>
      <c r="AB115" s="39"/>
      <c r="AC115" s="39"/>
      <c r="AD115" s="39"/>
      <c r="AE115" s="39"/>
      <c r="AR115" s="217" t="s">
        <v>145</v>
      </c>
      <c r="AT115" s="217" t="s">
        <v>141</v>
      </c>
      <c r="AU115" s="217" t="s">
        <v>83</v>
      </c>
      <c r="AY115" s="18" t="s">
        <v>140</v>
      </c>
      <c r="BE115" s="218">
        <f>IF(N115="základní",J115,0)</f>
        <v>0</v>
      </c>
      <c r="BF115" s="218">
        <f>IF(N115="snížená",J115,0)</f>
        <v>0</v>
      </c>
      <c r="BG115" s="218">
        <f>IF(N115="zákl. přenesená",J115,0)</f>
        <v>0</v>
      </c>
      <c r="BH115" s="218">
        <f>IF(N115="sníž. přenesená",J115,0)</f>
        <v>0</v>
      </c>
      <c r="BI115" s="218">
        <f>IF(N115="nulová",J115,0)</f>
        <v>0</v>
      </c>
      <c r="BJ115" s="18" t="s">
        <v>83</v>
      </c>
      <c r="BK115" s="218">
        <f>ROUND(I115*H115,2)</f>
        <v>0</v>
      </c>
      <c r="BL115" s="18" t="s">
        <v>145</v>
      </c>
      <c r="BM115" s="217" t="s">
        <v>764</v>
      </c>
    </row>
    <row r="116" s="2" customFormat="1">
      <c r="A116" s="39"/>
      <c r="B116" s="40"/>
      <c r="C116" s="41"/>
      <c r="D116" s="219" t="s">
        <v>147</v>
      </c>
      <c r="E116" s="41"/>
      <c r="F116" s="220" t="s">
        <v>765</v>
      </c>
      <c r="G116" s="41"/>
      <c r="H116" s="41"/>
      <c r="I116" s="221"/>
      <c r="J116" s="41"/>
      <c r="K116" s="41"/>
      <c r="L116" s="45"/>
      <c r="M116" s="222"/>
      <c r="N116" s="223"/>
      <c r="O116" s="85"/>
      <c r="P116" s="85"/>
      <c r="Q116" s="85"/>
      <c r="R116" s="85"/>
      <c r="S116" s="85"/>
      <c r="T116" s="86"/>
      <c r="U116" s="39"/>
      <c r="V116" s="39"/>
      <c r="W116" s="39"/>
      <c r="X116" s="39"/>
      <c r="Y116" s="39"/>
      <c r="Z116" s="39"/>
      <c r="AA116" s="39"/>
      <c r="AB116" s="39"/>
      <c r="AC116" s="39"/>
      <c r="AD116" s="39"/>
      <c r="AE116" s="39"/>
      <c r="AT116" s="18" t="s">
        <v>147</v>
      </c>
      <c r="AU116" s="18" t="s">
        <v>83</v>
      </c>
    </row>
    <row r="117" s="2" customFormat="1">
      <c r="A117" s="39"/>
      <c r="B117" s="40"/>
      <c r="C117" s="41"/>
      <c r="D117" s="219" t="s">
        <v>568</v>
      </c>
      <c r="E117" s="41"/>
      <c r="F117" s="224" t="s">
        <v>766</v>
      </c>
      <c r="G117" s="41"/>
      <c r="H117" s="41"/>
      <c r="I117" s="221"/>
      <c r="J117" s="41"/>
      <c r="K117" s="41"/>
      <c r="L117" s="45"/>
      <c r="M117" s="222"/>
      <c r="N117" s="223"/>
      <c r="O117" s="85"/>
      <c r="P117" s="85"/>
      <c r="Q117" s="85"/>
      <c r="R117" s="85"/>
      <c r="S117" s="85"/>
      <c r="T117" s="86"/>
      <c r="U117" s="39"/>
      <c r="V117" s="39"/>
      <c r="W117" s="39"/>
      <c r="X117" s="39"/>
      <c r="Y117" s="39"/>
      <c r="Z117" s="39"/>
      <c r="AA117" s="39"/>
      <c r="AB117" s="39"/>
      <c r="AC117" s="39"/>
      <c r="AD117" s="39"/>
      <c r="AE117" s="39"/>
      <c r="AT117" s="18" t="s">
        <v>568</v>
      </c>
      <c r="AU117" s="18" t="s">
        <v>83</v>
      </c>
    </row>
    <row r="118" s="2" customFormat="1" ht="16.5" customHeight="1">
      <c r="A118" s="39"/>
      <c r="B118" s="40"/>
      <c r="C118" s="206" t="s">
        <v>190</v>
      </c>
      <c r="D118" s="206" t="s">
        <v>141</v>
      </c>
      <c r="E118" s="207" t="s">
        <v>767</v>
      </c>
      <c r="F118" s="208" t="s">
        <v>768</v>
      </c>
      <c r="G118" s="209" t="s">
        <v>201</v>
      </c>
      <c r="H118" s="210">
        <v>50</v>
      </c>
      <c r="I118" s="211"/>
      <c r="J118" s="212">
        <f>ROUND(I118*H118,2)</f>
        <v>0</v>
      </c>
      <c r="K118" s="208" t="s">
        <v>577</v>
      </c>
      <c r="L118" s="45"/>
      <c r="M118" s="213" t="s">
        <v>19</v>
      </c>
      <c r="N118" s="214" t="s">
        <v>47</v>
      </c>
      <c r="O118" s="85"/>
      <c r="P118" s="215">
        <f>O118*H118</f>
        <v>0</v>
      </c>
      <c r="Q118" s="215">
        <v>0</v>
      </c>
      <c r="R118" s="215">
        <f>Q118*H118</f>
        <v>0</v>
      </c>
      <c r="S118" s="215">
        <v>0</v>
      </c>
      <c r="T118" s="216">
        <f>S118*H118</f>
        <v>0</v>
      </c>
      <c r="U118" s="39"/>
      <c r="V118" s="39"/>
      <c r="W118" s="39"/>
      <c r="X118" s="39"/>
      <c r="Y118" s="39"/>
      <c r="Z118" s="39"/>
      <c r="AA118" s="39"/>
      <c r="AB118" s="39"/>
      <c r="AC118" s="39"/>
      <c r="AD118" s="39"/>
      <c r="AE118" s="39"/>
      <c r="AR118" s="217" t="s">
        <v>145</v>
      </c>
      <c r="AT118" s="217" t="s">
        <v>141</v>
      </c>
      <c r="AU118" s="217" t="s">
        <v>83</v>
      </c>
      <c r="AY118" s="18" t="s">
        <v>140</v>
      </c>
      <c r="BE118" s="218">
        <f>IF(N118="základní",J118,0)</f>
        <v>0</v>
      </c>
      <c r="BF118" s="218">
        <f>IF(N118="snížená",J118,0)</f>
        <v>0</v>
      </c>
      <c r="BG118" s="218">
        <f>IF(N118="zákl. přenesená",J118,0)</f>
        <v>0</v>
      </c>
      <c r="BH118" s="218">
        <f>IF(N118="sníž. přenesená",J118,0)</f>
        <v>0</v>
      </c>
      <c r="BI118" s="218">
        <f>IF(N118="nulová",J118,0)</f>
        <v>0</v>
      </c>
      <c r="BJ118" s="18" t="s">
        <v>83</v>
      </c>
      <c r="BK118" s="218">
        <f>ROUND(I118*H118,2)</f>
        <v>0</v>
      </c>
      <c r="BL118" s="18" t="s">
        <v>145</v>
      </c>
      <c r="BM118" s="217" t="s">
        <v>769</v>
      </c>
    </row>
    <row r="119" s="2" customFormat="1">
      <c r="A119" s="39"/>
      <c r="B119" s="40"/>
      <c r="C119" s="41"/>
      <c r="D119" s="219" t="s">
        <v>147</v>
      </c>
      <c r="E119" s="41"/>
      <c r="F119" s="220" t="s">
        <v>770</v>
      </c>
      <c r="G119" s="41"/>
      <c r="H119" s="41"/>
      <c r="I119" s="221"/>
      <c r="J119" s="41"/>
      <c r="K119" s="41"/>
      <c r="L119" s="45"/>
      <c r="M119" s="222"/>
      <c r="N119" s="223"/>
      <c r="O119" s="85"/>
      <c r="P119" s="85"/>
      <c r="Q119" s="85"/>
      <c r="R119" s="85"/>
      <c r="S119" s="85"/>
      <c r="T119" s="86"/>
      <c r="U119" s="39"/>
      <c r="V119" s="39"/>
      <c r="W119" s="39"/>
      <c r="X119" s="39"/>
      <c r="Y119" s="39"/>
      <c r="Z119" s="39"/>
      <c r="AA119" s="39"/>
      <c r="AB119" s="39"/>
      <c r="AC119" s="39"/>
      <c r="AD119" s="39"/>
      <c r="AE119" s="39"/>
      <c r="AT119" s="18" t="s">
        <v>147</v>
      </c>
      <c r="AU119" s="18" t="s">
        <v>83</v>
      </c>
    </row>
    <row r="120" s="2" customFormat="1">
      <c r="A120" s="39"/>
      <c r="B120" s="40"/>
      <c r="C120" s="41"/>
      <c r="D120" s="219" t="s">
        <v>568</v>
      </c>
      <c r="E120" s="41"/>
      <c r="F120" s="224" t="s">
        <v>771</v>
      </c>
      <c r="G120" s="41"/>
      <c r="H120" s="41"/>
      <c r="I120" s="221"/>
      <c r="J120" s="41"/>
      <c r="K120" s="41"/>
      <c r="L120" s="45"/>
      <c r="M120" s="222"/>
      <c r="N120" s="223"/>
      <c r="O120" s="85"/>
      <c r="P120" s="85"/>
      <c r="Q120" s="85"/>
      <c r="R120" s="85"/>
      <c r="S120" s="85"/>
      <c r="T120" s="86"/>
      <c r="U120" s="39"/>
      <c r="V120" s="39"/>
      <c r="W120" s="39"/>
      <c r="X120" s="39"/>
      <c r="Y120" s="39"/>
      <c r="Z120" s="39"/>
      <c r="AA120" s="39"/>
      <c r="AB120" s="39"/>
      <c r="AC120" s="39"/>
      <c r="AD120" s="39"/>
      <c r="AE120" s="39"/>
      <c r="AT120" s="18" t="s">
        <v>568</v>
      </c>
      <c r="AU120" s="18" t="s">
        <v>83</v>
      </c>
    </row>
    <row r="121" s="2" customFormat="1" ht="16.5" customHeight="1">
      <c r="A121" s="39"/>
      <c r="B121" s="40"/>
      <c r="C121" s="206" t="s">
        <v>194</v>
      </c>
      <c r="D121" s="206" t="s">
        <v>141</v>
      </c>
      <c r="E121" s="207" t="s">
        <v>772</v>
      </c>
      <c r="F121" s="208" t="s">
        <v>773</v>
      </c>
      <c r="G121" s="209" t="s">
        <v>201</v>
      </c>
      <c r="H121" s="210">
        <v>50</v>
      </c>
      <c r="I121" s="211"/>
      <c r="J121" s="212">
        <f>ROUND(I121*H121,2)</f>
        <v>0</v>
      </c>
      <c r="K121" s="208" t="s">
        <v>577</v>
      </c>
      <c r="L121" s="45"/>
      <c r="M121" s="213" t="s">
        <v>19</v>
      </c>
      <c r="N121" s="214" t="s">
        <v>47</v>
      </c>
      <c r="O121" s="85"/>
      <c r="P121" s="215">
        <f>O121*H121</f>
        <v>0</v>
      </c>
      <c r="Q121" s="215">
        <v>3.0000000000000001E-05</v>
      </c>
      <c r="R121" s="215">
        <f>Q121*H121</f>
        <v>0.0015</v>
      </c>
      <c r="S121" s="215">
        <v>0</v>
      </c>
      <c r="T121" s="216">
        <f>S121*H121</f>
        <v>0</v>
      </c>
      <c r="U121" s="39"/>
      <c r="V121" s="39"/>
      <c r="W121" s="39"/>
      <c r="X121" s="39"/>
      <c r="Y121" s="39"/>
      <c r="Z121" s="39"/>
      <c r="AA121" s="39"/>
      <c r="AB121" s="39"/>
      <c r="AC121" s="39"/>
      <c r="AD121" s="39"/>
      <c r="AE121" s="39"/>
      <c r="AR121" s="217" t="s">
        <v>145</v>
      </c>
      <c r="AT121" s="217" t="s">
        <v>141</v>
      </c>
      <c r="AU121" s="217" t="s">
        <v>83</v>
      </c>
      <c r="AY121" s="18" t="s">
        <v>140</v>
      </c>
      <c r="BE121" s="218">
        <f>IF(N121="základní",J121,0)</f>
        <v>0</v>
      </c>
      <c r="BF121" s="218">
        <f>IF(N121="snížená",J121,0)</f>
        <v>0</v>
      </c>
      <c r="BG121" s="218">
        <f>IF(N121="zákl. přenesená",J121,0)</f>
        <v>0</v>
      </c>
      <c r="BH121" s="218">
        <f>IF(N121="sníž. přenesená",J121,0)</f>
        <v>0</v>
      </c>
      <c r="BI121" s="218">
        <f>IF(N121="nulová",J121,0)</f>
        <v>0</v>
      </c>
      <c r="BJ121" s="18" t="s">
        <v>83</v>
      </c>
      <c r="BK121" s="218">
        <f>ROUND(I121*H121,2)</f>
        <v>0</v>
      </c>
      <c r="BL121" s="18" t="s">
        <v>145</v>
      </c>
      <c r="BM121" s="217" t="s">
        <v>774</v>
      </c>
    </row>
    <row r="122" s="2" customFormat="1">
      <c r="A122" s="39"/>
      <c r="B122" s="40"/>
      <c r="C122" s="41"/>
      <c r="D122" s="219" t="s">
        <v>147</v>
      </c>
      <c r="E122" s="41"/>
      <c r="F122" s="220" t="s">
        <v>775</v>
      </c>
      <c r="G122" s="41"/>
      <c r="H122" s="41"/>
      <c r="I122" s="221"/>
      <c r="J122" s="41"/>
      <c r="K122" s="41"/>
      <c r="L122" s="45"/>
      <c r="M122" s="222"/>
      <c r="N122" s="223"/>
      <c r="O122" s="85"/>
      <c r="P122" s="85"/>
      <c r="Q122" s="85"/>
      <c r="R122" s="85"/>
      <c r="S122" s="85"/>
      <c r="T122" s="86"/>
      <c r="U122" s="39"/>
      <c r="V122" s="39"/>
      <c r="W122" s="39"/>
      <c r="X122" s="39"/>
      <c r="Y122" s="39"/>
      <c r="Z122" s="39"/>
      <c r="AA122" s="39"/>
      <c r="AB122" s="39"/>
      <c r="AC122" s="39"/>
      <c r="AD122" s="39"/>
      <c r="AE122" s="39"/>
      <c r="AT122" s="18" t="s">
        <v>147</v>
      </c>
      <c r="AU122" s="18" t="s">
        <v>83</v>
      </c>
    </row>
    <row r="123" s="2" customFormat="1">
      <c r="A123" s="39"/>
      <c r="B123" s="40"/>
      <c r="C123" s="41"/>
      <c r="D123" s="219" t="s">
        <v>568</v>
      </c>
      <c r="E123" s="41"/>
      <c r="F123" s="224" t="s">
        <v>776</v>
      </c>
      <c r="G123" s="41"/>
      <c r="H123" s="41"/>
      <c r="I123" s="221"/>
      <c r="J123" s="41"/>
      <c r="K123" s="41"/>
      <c r="L123" s="45"/>
      <c r="M123" s="222"/>
      <c r="N123" s="223"/>
      <c r="O123" s="85"/>
      <c r="P123" s="85"/>
      <c r="Q123" s="85"/>
      <c r="R123" s="85"/>
      <c r="S123" s="85"/>
      <c r="T123" s="86"/>
      <c r="U123" s="39"/>
      <c r="V123" s="39"/>
      <c r="W123" s="39"/>
      <c r="X123" s="39"/>
      <c r="Y123" s="39"/>
      <c r="Z123" s="39"/>
      <c r="AA123" s="39"/>
      <c r="AB123" s="39"/>
      <c r="AC123" s="39"/>
      <c r="AD123" s="39"/>
      <c r="AE123" s="39"/>
      <c r="AT123" s="18" t="s">
        <v>568</v>
      </c>
      <c r="AU123" s="18" t="s">
        <v>83</v>
      </c>
    </row>
    <row r="124" s="2" customFormat="1" ht="16.5" customHeight="1">
      <c r="A124" s="39"/>
      <c r="B124" s="40"/>
      <c r="C124" s="206" t="s">
        <v>198</v>
      </c>
      <c r="D124" s="206" t="s">
        <v>141</v>
      </c>
      <c r="E124" s="207" t="s">
        <v>777</v>
      </c>
      <c r="F124" s="208" t="s">
        <v>778</v>
      </c>
      <c r="G124" s="209" t="s">
        <v>608</v>
      </c>
      <c r="H124" s="210">
        <v>50</v>
      </c>
      <c r="I124" s="211"/>
      <c r="J124" s="212">
        <f>ROUND(I124*H124,2)</f>
        <v>0</v>
      </c>
      <c r="K124" s="208" t="s">
        <v>577</v>
      </c>
      <c r="L124" s="45"/>
      <c r="M124" s="213" t="s">
        <v>19</v>
      </c>
      <c r="N124" s="214" t="s">
        <v>47</v>
      </c>
      <c r="O124" s="85"/>
      <c r="P124" s="215">
        <f>O124*H124</f>
        <v>0</v>
      </c>
      <c r="Q124" s="215">
        <v>0</v>
      </c>
      <c r="R124" s="215">
        <f>Q124*H124</f>
        <v>0</v>
      </c>
      <c r="S124" s="215">
        <v>0</v>
      </c>
      <c r="T124" s="216">
        <f>S124*H124</f>
        <v>0</v>
      </c>
      <c r="U124" s="39"/>
      <c r="V124" s="39"/>
      <c r="W124" s="39"/>
      <c r="X124" s="39"/>
      <c r="Y124" s="39"/>
      <c r="Z124" s="39"/>
      <c r="AA124" s="39"/>
      <c r="AB124" s="39"/>
      <c r="AC124" s="39"/>
      <c r="AD124" s="39"/>
      <c r="AE124" s="39"/>
      <c r="AR124" s="217" t="s">
        <v>145</v>
      </c>
      <c r="AT124" s="217" t="s">
        <v>141</v>
      </c>
      <c r="AU124" s="217" t="s">
        <v>83</v>
      </c>
      <c r="AY124" s="18" t="s">
        <v>140</v>
      </c>
      <c r="BE124" s="218">
        <f>IF(N124="základní",J124,0)</f>
        <v>0</v>
      </c>
      <c r="BF124" s="218">
        <f>IF(N124="snížená",J124,0)</f>
        <v>0</v>
      </c>
      <c r="BG124" s="218">
        <f>IF(N124="zákl. přenesená",J124,0)</f>
        <v>0</v>
      </c>
      <c r="BH124" s="218">
        <f>IF(N124="sníž. přenesená",J124,0)</f>
        <v>0</v>
      </c>
      <c r="BI124" s="218">
        <f>IF(N124="nulová",J124,0)</f>
        <v>0</v>
      </c>
      <c r="BJ124" s="18" t="s">
        <v>83</v>
      </c>
      <c r="BK124" s="218">
        <f>ROUND(I124*H124,2)</f>
        <v>0</v>
      </c>
      <c r="BL124" s="18" t="s">
        <v>145</v>
      </c>
      <c r="BM124" s="217" t="s">
        <v>779</v>
      </c>
    </row>
    <row r="125" s="2" customFormat="1">
      <c r="A125" s="39"/>
      <c r="B125" s="40"/>
      <c r="C125" s="41"/>
      <c r="D125" s="219" t="s">
        <v>147</v>
      </c>
      <c r="E125" s="41"/>
      <c r="F125" s="220" t="s">
        <v>780</v>
      </c>
      <c r="G125" s="41"/>
      <c r="H125" s="41"/>
      <c r="I125" s="221"/>
      <c r="J125" s="41"/>
      <c r="K125" s="41"/>
      <c r="L125" s="45"/>
      <c r="M125" s="222"/>
      <c r="N125" s="223"/>
      <c r="O125" s="85"/>
      <c r="P125" s="85"/>
      <c r="Q125" s="85"/>
      <c r="R125" s="85"/>
      <c r="S125" s="85"/>
      <c r="T125" s="86"/>
      <c r="U125" s="39"/>
      <c r="V125" s="39"/>
      <c r="W125" s="39"/>
      <c r="X125" s="39"/>
      <c r="Y125" s="39"/>
      <c r="Z125" s="39"/>
      <c r="AA125" s="39"/>
      <c r="AB125" s="39"/>
      <c r="AC125" s="39"/>
      <c r="AD125" s="39"/>
      <c r="AE125" s="39"/>
      <c r="AT125" s="18" t="s">
        <v>147</v>
      </c>
      <c r="AU125" s="18" t="s">
        <v>83</v>
      </c>
    </row>
    <row r="126" s="2" customFormat="1">
      <c r="A126" s="39"/>
      <c r="B126" s="40"/>
      <c r="C126" s="41"/>
      <c r="D126" s="219" t="s">
        <v>568</v>
      </c>
      <c r="E126" s="41"/>
      <c r="F126" s="224" t="s">
        <v>781</v>
      </c>
      <c r="G126" s="41"/>
      <c r="H126" s="41"/>
      <c r="I126" s="221"/>
      <c r="J126" s="41"/>
      <c r="K126" s="41"/>
      <c r="L126" s="45"/>
      <c r="M126" s="222"/>
      <c r="N126" s="223"/>
      <c r="O126" s="85"/>
      <c r="P126" s="85"/>
      <c r="Q126" s="85"/>
      <c r="R126" s="85"/>
      <c r="S126" s="85"/>
      <c r="T126" s="86"/>
      <c r="U126" s="39"/>
      <c r="V126" s="39"/>
      <c r="W126" s="39"/>
      <c r="X126" s="39"/>
      <c r="Y126" s="39"/>
      <c r="Z126" s="39"/>
      <c r="AA126" s="39"/>
      <c r="AB126" s="39"/>
      <c r="AC126" s="39"/>
      <c r="AD126" s="39"/>
      <c r="AE126" s="39"/>
      <c r="AT126" s="18" t="s">
        <v>568</v>
      </c>
      <c r="AU126" s="18" t="s">
        <v>83</v>
      </c>
    </row>
    <row r="127" s="2" customFormat="1">
      <c r="A127" s="39"/>
      <c r="B127" s="40"/>
      <c r="C127" s="41"/>
      <c r="D127" s="219" t="s">
        <v>149</v>
      </c>
      <c r="E127" s="41"/>
      <c r="F127" s="224" t="s">
        <v>782</v>
      </c>
      <c r="G127" s="41"/>
      <c r="H127" s="41"/>
      <c r="I127" s="221"/>
      <c r="J127" s="41"/>
      <c r="K127" s="41"/>
      <c r="L127" s="45"/>
      <c r="M127" s="222"/>
      <c r="N127" s="223"/>
      <c r="O127" s="85"/>
      <c r="P127" s="85"/>
      <c r="Q127" s="85"/>
      <c r="R127" s="85"/>
      <c r="S127" s="85"/>
      <c r="T127" s="86"/>
      <c r="U127" s="39"/>
      <c r="V127" s="39"/>
      <c r="W127" s="39"/>
      <c r="X127" s="39"/>
      <c r="Y127" s="39"/>
      <c r="Z127" s="39"/>
      <c r="AA127" s="39"/>
      <c r="AB127" s="39"/>
      <c r="AC127" s="39"/>
      <c r="AD127" s="39"/>
      <c r="AE127" s="39"/>
      <c r="AT127" s="18" t="s">
        <v>149</v>
      </c>
      <c r="AU127" s="18" t="s">
        <v>83</v>
      </c>
    </row>
    <row r="128" s="2" customFormat="1" ht="16.5" customHeight="1">
      <c r="A128" s="39"/>
      <c r="B128" s="40"/>
      <c r="C128" s="206" t="s">
        <v>8</v>
      </c>
      <c r="D128" s="206" t="s">
        <v>141</v>
      </c>
      <c r="E128" s="207" t="s">
        <v>783</v>
      </c>
      <c r="F128" s="208" t="s">
        <v>784</v>
      </c>
      <c r="G128" s="209" t="s">
        <v>608</v>
      </c>
      <c r="H128" s="210">
        <v>50</v>
      </c>
      <c r="I128" s="211"/>
      <c r="J128" s="212">
        <f>ROUND(I128*H128,2)</f>
        <v>0</v>
      </c>
      <c r="K128" s="208" t="s">
        <v>577</v>
      </c>
      <c r="L128" s="45"/>
      <c r="M128" s="213" t="s">
        <v>19</v>
      </c>
      <c r="N128" s="214" t="s">
        <v>47</v>
      </c>
      <c r="O128" s="85"/>
      <c r="P128" s="215">
        <f>O128*H128</f>
        <v>0</v>
      </c>
      <c r="Q128" s="215">
        <v>9.0000000000000006E-05</v>
      </c>
      <c r="R128" s="215">
        <f>Q128*H128</f>
        <v>0.0045000000000000005</v>
      </c>
      <c r="S128" s="215">
        <v>0</v>
      </c>
      <c r="T128" s="216">
        <f>S128*H128</f>
        <v>0</v>
      </c>
      <c r="U128" s="39"/>
      <c r="V128" s="39"/>
      <c r="W128" s="39"/>
      <c r="X128" s="39"/>
      <c r="Y128" s="39"/>
      <c r="Z128" s="39"/>
      <c r="AA128" s="39"/>
      <c r="AB128" s="39"/>
      <c r="AC128" s="39"/>
      <c r="AD128" s="39"/>
      <c r="AE128" s="39"/>
      <c r="AR128" s="217" t="s">
        <v>145</v>
      </c>
      <c r="AT128" s="217" t="s">
        <v>141</v>
      </c>
      <c r="AU128" s="217" t="s">
        <v>83</v>
      </c>
      <c r="AY128" s="18" t="s">
        <v>140</v>
      </c>
      <c r="BE128" s="218">
        <f>IF(N128="základní",J128,0)</f>
        <v>0</v>
      </c>
      <c r="BF128" s="218">
        <f>IF(N128="snížená",J128,0)</f>
        <v>0</v>
      </c>
      <c r="BG128" s="218">
        <f>IF(N128="zákl. přenesená",J128,0)</f>
        <v>0</v>
      </c>
      <c r="BH128" s="218">
        <f>IF(N128="sníž. přenesená",J128,0)</f>
        <v>0</v>
      </c>
      <c r="BI128" s="218">
        <f>IF(N128="nulová",J128,0)</f>
        <v>0</v>
      </c>
      <c r="BJ128" s="18" t="s">
        <v>83</v>
      </c>
      <c r="BK128" s="218">
        <f>ROUND(I128*H128,2)</f>
        <v>0</v>
      </c>
      <c r="BL128" s="18" t="s">
        <v>145</v>
      </c>
      <c r="BM128" s="217" t="s">
        <v>785</v>
      </c>
    </row>
    <row r="129" s="2" customFormat="1">
      <c r="A129" s="39"/>
      <c r="B129" s="40"/>
      <c r="C129" s="41"/>
      <c r="D129" s="219" t="s">
        <v>147</v>
      </c>
      <c r="E129" s="41"/>
      <c r="F129" s="220" t="s">
        <v>786</v>
      </c>
      <c r="G129" s="41"/>
      <c r="H129" s="41"/>
      <c r="I129" s="221"/>
      <c r="J129" s="41"/>
      <c r="K129" s="41"/>
      <c r="L129" s="45"/>
      <c r="M129" s="222"/>
      <c r="N129" s="223"/>
      <c r="O129" s="85"/>
      <c r="P129" s="85"/>
      <c r="Q129" s="85"/>
      <c r="R129" s="85"/>
      <c r="S129" s="85"/>
      <c r="T129" s="86"/>
      <c r="U129" s="39"/>
      <c r="V129" s="39"/>
      <c r="W129" s="39"/>
      <c r="X129" s="39"/>
      <c r="Y129" s="39"/>
      <c r="Z129" s="39"/>
      <c r="AA129" s="39"/>
      <c r="AB129" s="39"/>
      <c r="AC129" s="39"/>
      <c r="AD129" s="39"/>
      <c r="AE129" s="39"/>
      <c r="AT129" s="18" t="s">
        <v>147</v>
      </c>
      <c r="AU129" s="18" t="s">
        <v>83</v>
      </c>
    </row>
    <row r="130" s="2" customFormat="1" ht="16.5" customHeight="1">
      <c r="A130" s="39"/>
      <c r="B130" s="40"/>
      <c r="C130" s="206" t="s">
        <v>206</v>
      </c>
      <c r="D130" s="206" t="s">
        <v>141</v>
      </c>
      <c r="E130" s="207" t="s">
        <v>787</v>
      </c>
      <c r="F130" s="208" t="s">
        <v>788</v>
      </c>
      <c r="G130" s="209" t="s">
        <v>608</v>
      </c>
      <c r="H130" s="210">
        <v>160</v>
      </c>
      <c r="I130" s="211"/>
      <c r="J130" s="212">
        <f>ROUND(I130*H130,2)</f>
        <v>0</v>
      </c>
      <c r="K130" s="208" t="s">
        <v>577</v>
      </c>
      <c r="L130" s="45"/>
      <c r="M130" s="213" t="s">
        <v>19</v>
      </c>
      <c r="N130" s="214" t="s">
        <v>47</v>
      </c>
      <c r="O130" s="85"/>
      <c r="P130" s="215">
        <f>O130*H130</f>
        <v>0</v>
      </c>
      <c r="Q130" s="215">
        <v>0.108</v>
      </c>
      <c r="R130" s="215">
        <f>Q130*H130</f>
        <v>17.280000000000001</v>
      </c>
      <c r="S130" s="215">
        <v>0</v>
      </c>
      <c r="T130" s="216">
        <f>S130*H130</f>
        <v>0</v>
      </c>
      <c r="U130" s="39"/>
      <c r="V130" s="39"/>
      <c r="W130" s="39"/>
      <c r="X130" s="39"/>
      <c r="Y130" s="39"/>
      <c r="Z130" s="39"/>
      <c r="AA130" s="39"/>
      <c r="AB130" s="39"/>
      <c r="AC130" s="39"/>
      <c r="AD130" s="39"/>
      <c r="AE130" s="39"/>
      <c r="AR130" s="217" t="s">
        <v>145</v>
      </c>
      <c r="AT130" s="217" t="s">
        <v>141</v>
      </c>
      <c r="AU130" s="217" t="s">
        <v>83</v>
      </c>
      <c r="AY130" s="18" t="s">
        <v>140</v>
      </c>
      <c r="BE130" s="218">
        <f>IF(N130="základní",J130,0)</f>
        <v>0</v>
      </c>
      <c r="BF130" s="218">
        <f>IF(N130="snížená",J130,0)</f>
        <v>0</v>
      </c>
      <c r="BG130" s="218">
        <f>IF(N130="zákl. přenesená",J130,0)</f>
        <v>0</v>
      </c>
      <c r="BH130" s="218">
        <f>IF(N130="sníž. přenesená",J130,0)</f>
        <v>0</v>
      </c>
      <c r="BI130" s="218">
        <f>IF(N130="nulová",J130,0)</f>
        <v>0</v>
      </c>
      <c r="BJ130" s="18" t="s">
        <v>83</v>
      </c>
      <c r="BK130" s="218">
        <f>ROUND(I130*H130,2)</f>
        <v>0</v>
      </c>
      <c r="BL130" s="18" t="s">
        <v>145</v>
      </c>
      <c r="BM130" s="217" t="s">
        <v>789</v>
      </c>
    </row>
    <row r="131" s="2" customFormat="1">
      <c r="A131" s="39"/>
      <c r="B131" s="40"/>
      <c r="C131" s="41"/>
      <c r="D131" s="219" t="s">
        <v>147</v>
      </c>
      <c r="E131" s="41"/>
      <c r="F131" s="220" t="s">
        <v>790</v>
      </c>
      <c r="G131" s="41"/>
      <c r="H131" s="41"/>
      <c r="I131" s="221"/>
      <c r="J131" s="41"/>
      <c r="K131" s="41"/>
      <c r="L131" s="45"/>
      <c r="M131" s="222"/>
      <c r="N131" s="223"/>
      <c r="O131" s="85"/>
      <c r="P131" s="85"/>
      <c r="Q131" s="85"/>
      <c r="R131" s="85"/>
      <c r="S131" s="85"/>
      <c r="T131" s="86"/>
      <c r="U131" s="39"/>
      <c r="V131" s="39"/>
      <c r="W131" s="39"/>
      <c r="X131" s="39"/>
      <c r="Y131" s="39"/>
      <c r="Z131" s="39"/>
      <c r="AA131" s="39"/>
      <c r="AB131" s="39"/>
      <c r="AC131" s="39"/>
      <c r="AD131" s="39"/>
      <c r="AE131" s="39"/>
      <c r="AT131" s="18" t="s">
        <v>147</v>
      </c>
      <c r="AU131" s="18" t="s">
        <v>83</v>
      </c>
    </row>
    <row r="132" s="2" customFormat="1">
      <c r="A132" s="39"/>
      <c r="B132" s="40"/>
      <c r="C132" s="41"/>
      <c r="D132" s="219" t="s">
        <v>568</v>
      </c>
      <c r="E132" s="41"/>
      <c r="F132" s="224" t="s">
        <v>791</v>
      </c>
      <c r="G132" s="41"/>
      <c r="H132" s="41"/>
      <c r="I132" s="221"/>
      <c r="J132" s="41"/>
      <c r="K132" s="41"/>
      <c r="L132" s="45"/>
      <c r="M132" s="222"/>
      <c r="N132" s="223"/>
      <c r="O132" s="85"/>
      <c r="P132" s="85"/>
      <c r="Q132" s="85"/>
      <c r="R132" s="85"/>
      <c r="S132" s="85"/>
      <c r="T132" s="86"/>
      <c r="U132" s="39"/>
      <c r="V132" s="39"/>
      <c r="W132" s="39"/>
      <c r="X132" s="39"/>
      <c r="Y132" s="39"/>
      <c r="Z132" s="39"/>
      <c r="AA132" s="39"/>
      <c r="AB132" s="39"/>
      <c r="AC132" s="39"/>
      <c r="AD132" s="39"/>
      <c r="AE132" s="39"/>
      <c r="AT132" s="18" t="s">
        <v>568</v>
      </c>
      <c r="AU132" s="18" t="s">
        <v>83</v>
      </c>
    </row>
    <row r="133" s="14" customFormat="1">
      <c r="A133" s="14"/>
      <c r="B133" s="247"/>
      <c r="C133" s="248"/>
      <c r="D133" s="219" t="s">
        <v>570</v>
      </c>
      <c r="E133" s="249" t="s">
        <v>19</v>
      </c>
      <c r="F133" s="250" t="s">
        <v>792</v>
      </c>
      <c r="G133" s="248"/>
      <c r="H133" s="251">
        <v>70</v>
      </c>
      <c r="I133" s="252"/>
      <c r="J133" s="248"/>
      <c r="K133" s="248"/>
      <c r="L133" s="253"/>
      <c r="M133" s="254"/>
      <c r="N133" s="255"/>
      <c r="O133" s="255"/>
      <c r="P133" s="255"/>
      <c r="Q133" s="255"/>
      <c r="R133" s="255"/>
      <c r="S133" s="255"/>
      <c r="T133" s="256"/>
      <c r="U133" s="14"/>
      <c r="V133" s="14"/>
      <c r="W133" s="14"/>
      <c r="X133" s="14"/>
      <c r="Y133" s="14"/>
      <c r="Z133" s="14"/>
      <c r="AA133" s="14"/>
      <c r="AB133" s="14"/>
      <c r="AC133" s="14"/>
      <c r="AD133" s="14"/>
      <c r="AE133" s="14"/>
      <c r="AT133" s="257" t="s">
        <v>570</v>
      </c>
      <c r="AU133" s="257" t="s">
        <v>83</v>
      </c>
      <c r="AV133" s="14" t="s">
        <v>85</v>
      </c>
      <c r="AW133" s="14" t="s">
        <v>37</v>
      </c>
      <c r="AX133" s="14" t="s">
        <v>76</v>
      </c>
      <c r="AY133" s="257" t="s">
        <v>140</v>
      </c>
    </row>
    <row r="134" s="14" customFormat="1">
      <c r="A134" s="14"/>
      <c r="B134" s="247"/>
      <c r="C134" s="248"/>
      <c r="D134" s="219" t="s">
        <v>570</v>
      </c>
      <c r="E134" s="249" t="s">
        <v>19</v>
      </c>
      <c r="F134" s="250" t="s">
        <v>793</v>
      </c>
      <c r="G134" s="248"/>
      <c r="H134" s="251">
        <v>90</v>
      </c>
      <c r="I134" s="252"/>
      <c r="J134" s="248"/>
      <c r="K134" s="248"/>
      <c r="L134" s="253"/>
      <c r="M134" s="254"/>
      <c r="N134" s="255"/>
      <c r="O134" s="255"/>
      <c r="P134" s="255"/>
      <c r="Q134" s="255"/>
      <c r="R134" s="255"/>
      <c r="S134" s="255"/>
      <c r="T134" s="256"/>
      <c r="U134" s="14"/>
      <c r="V134" s="14"/>
      <c r="W134" s="14"/>
      <c r="X134" s="14"/>
      <c r="Y134" s="14"/>
      <c r="Z134" s="14"/>
      <c r="AA134" s="14"/>
      <c r="AB134" s="14"/>
      <c r="AC134" s="14"/>
      <c r="AD134" s="14"/>
      <c r="AE134" s="14"/>
      <c r="AT134" s="257" t="s">
        <v>570</v>
      </c>
      <c r="AU134" s="257" t="s">
        <v>83</v>
      </c>
      <c r="AV134" s="14" t="s">
        <v>85</v>
      </c>
      <c r="AW134" s="14" t="s">
        <v>37</v>
      </c>
      <c r="AX134" s="14" t="s">
        <v>76</v>
      </c>
      <c r="AY134" s="257" t="s">
        <v>140</v>
      </c>
    </row>
    <row r="135" s="15" customFormat="1">
      <c r="A135" s="15"/>
      <c r="B135" s="258"/>
      <c r="C135" s="259"/>
      <c r="D135" s="219" t="s">
        <v>570</v>
      </c>
      <c r="E135" s="260" t="s">
        <v>19</v>
      </c>
      <c r="F135" s="261" t="s">
        <v>574</v>
      </c>
      <c r="G135" s="259"/>
      <c r="H135" s="262">
        <v>160</v>
      </c>
      <c r="I135" s="263"/>
      <c r="J135" s="259"/>
      <c r="K135" s="259"/>
      <c r="L135" s="264"/>
      <c r="M135" s="265"/>
      <c r="N135" s="266"/>
      <c r="O135" s="266"/>
      <c r="P135" s="266"/>
      <c r="Q135" s="266"/>
      <c r="R135" s="266"/>
      <c r="S135" s="266"/>
      <c r="T135" s="267"/>
      <c r="U135" s="15"/>
      <c r="V135" s="15"/>
      <c r="W135" s="15"/>
      <c r="X135" s="15"/>
      <c r="Y135" s="15"/>
      <c r="Z135" s="15"/>
      <c r="AA135" s="15"/>
      <c r="AB135" s="15"/>
      <c r="AC135" s="15"/>
      <c r="AD135" s="15"/>
      <c r="AE135" s="15"/>
      <c r="AT135" s="268" t="s">
        <v>570</v>
      </c>
      <c r="AU135" s="268" t="s">
        <v>83</v>
      </c>
      <c r="AV135" s="15" t="s">
        <v>157</v>
      </c>
      <c r="AW135" s="15" t="s">
        <v>37</v>
      </c>
      <c r="AX135" s="15" t="s">
        <v>83</v>
      </c>
      <c r="AY135" s="268" t="s">
        <v>140</v>
      </c>
    </row>
    <row r="136" s="11" customFormat="1" ht="25.92" customHeight="1">
      <c r="A136" s="11"/>
      <c r="B136" s="192"/>
      <c r="C136" s="193"/>
      <c r="D136" s="194" t="s">
        <v>75</v>
      </c>
      <c r="E136" s="195" t="s">
        <v>794</v>
      </c>
      <c r="F136" s="195" t="s">
        <v>528</v>
      </c>
      <c r="G136" s="193"/>
      <c r="H136" s="193"/>
      <c r="I136" s="196"/>
      <c r="J136" s="197">
        <f>BK136</f>
        <v>0</v>
      </c>
      <c r="K136" s="193"/>
      <c r="L136" s="198"/>
      <c r="M136" s="199"/>
      <c r="N136" s="200"/>
      <c r="O136" s="200"/>
      <c r="P136" s="201">
        <f>SUM(P137:P139)</f>
        <v>0</v>
      </c>
      <c r="Q136" s="200"/>
      <c r="R136" s="201">
        <f>SUM(R137:R139)</f>
        <v>0</v>
      </c>
      <c r="S136" s="200"/>
      <c r="T136" s="202">
        <f>SUM(T137:T139)</f>
        <v>0</v>
      </c>
      <c r="U136" s="11"/>
      <c r="V136" s="11"/>
      <c r="W136" s="11"/>
      <c r="X136" s="11"/>
      <c r="Y136" s="11"/>
      <c r="Z136" s="11"/>
      <c r="AA136" s="11"/>
      <c r="AB136" s="11"/>
      <c r="AC136" s="11"/>
      <c r="AD136" s="11"/>
      <c r="AE136" s="11"/>
      <c r="AR136" s="203" t="s">
        <v>139</v>
      </c>
      <c r="AT136" s="204" t="s">
        <v>75</v>
      </c>
      <c r="AU136" s="204" t="s">
        <v>76</v>
      </c>
      <c r="AY136" s="203" t="s">
        <v>140</v>
      </c>
      <c r="BK136" s="205">
        <f>SUM(BK137:BK139)</f>
        <v>0</v>
      </c>
    </row>
    <row r="137" s="2" customFormat="1" ht="16.5" customHeight="1">
      <c r="A137" s="39"/>
      <c r="B137" s="40"/>
      <c r="C137" s="206" t="s">
        <v>211</v>
      </c>
      <c r="D137" s="206" t="s">
        <v>141</v>
      </c>
      <c r="E137" s="207" t="s">
        <v>478</v>
      </c>
      <c r="F137" s="208" t="s">
        <v>528</v>
      </c>
      <c r="G137" s="209" t="s">
        <v>660</v>
      </c>
      <c r="H137" s="210">
        <v>1</v>
      </c>
      <c r="I137" s="211"/>
      <c r="J137" s="212">
        <f>ROUND(I137*H137,2)</f>
        <v>0</v>
      </c>
      <c r="K137" s="208" t="s">
        <v>19</v>
      </c>
      <c r="L137" s="45"/>
      <c r="M137" s="213" t="s">
        <v>19</v>
      </c>
      <c r="N137" s="214" t="s">
        <v>47</v>
      </c>
      <c r="O137" s="85"/>
      <c r="P137" s="215">
        <f>O137*H137</f>
        <v>0</v>
      </c>
      <c r="Q137" s="215">
        <v>0</v>
      </c>
      <c r="R137" s="215">
        <f>Q137*H137</f>
        <v>0</v>
      </c>
      <c r="S137" s="215">
        <v>0</v>
      </c>
      <c r="T137" s="216">
        <f>S137*H137</f>
        <v>0</v>
      </c>
      <c r="U137" s="39"/>
      <c r="V137" s="39"/>
      <c r="W137" s="39"/>
      <c r="X137" s="39"/>
      <c r="Y137" s="39"/>
      <c r="Z137" s="39"/>
      <c r="AA137" s="39"/>
      <c r="AB137" s="39"/>
      <c r="AC137" s="39"/>
      <c r="AD137" s="39"/>
      <c r="AE137" s="39"/>
      <c r="AR137" s="217" t="s">
        <v>145</v>
      </c>
      <c r="AT137" s="217" t="s">
        <v>141</v>
      </c>
      <c r="AU137" s="217" t="s">
        <v>83</v>
      </c>
      <c r="AY137" s="18" t="s">
        <v>140</v>
      </c>
      <c r="BE137" s="218">
        <f>IF(N137="základní",J137,0)</f>
        <v>0</v>
      </c>
      <c r="BF137" s="218">
        <f>IF(N137="snížená",J137,0)</f>
        <v>0</v>
      </c>
      <c r="BG137" s="218">
        <f>IF(N137="zákl. přenesená",J137,0)</f>
        <v>0</v>
      </c>
      <c r="BH137" s="218">
        <f>IF(N137="sníž. přenesená",J137,0)</f>
        <v>0</v>
      </c>
      <c r="BI137" s="218">
        <f>IF(N137="nulová",J137,0)</f>
        <v>0</v>
      </c>
      <c r="BJ137" s="18" t="s">
        <v>83</v>
      </c>
      <c r="BK137" s="218">
        <f>ROUND(I137*H137,2)</f>
        <v>0</v>
      </c>
      <c r="BL137" s="18" t="s">
        <v>145</v>
      </c>
      <c r="BM137" s="217" t="s">
        <v>795</v>
      </c>
    </row>
    <row r="138" s="2" customFormat="1">
      <c r="A138" s="39"/>
      <c r="B138" s="40"/>
      <c r="C138" s="41"/>
      <c r="D138" s="219" t="s">
        <v>147</v>
      </c>
      <c r="E138" s="41"/>
      <c r="F138" s="220" t="s">
        <v>528</v>
      </c>
      <c r="G138" s="41"/>
      <c r="H138" s="41"/>
      <c r="I138" s="221"/>
      <c r="J138" s="41"/>
      <c r="K138" s="41"/>
      <c r="L138" s="45"/>
      <c r="M138" s="222"/>
      <c r="N138" s="223"/>
      <c r="O138" s="85"/>
      <c r="P138" s="85"/>
      <c r="Q138" s="85"/>
      <c r="R138" s="85"/>
      <c r="S138" s="85"/>
      <c r="T138" s="86"/>
      <c r="U138" s="39"/>
      <c r="V138" s="39"/>
      <c r="W138" s="39"/>
      <c r="X138" s="39"/>
      <c r="Y138" s="39"/>
      <c r="Z138" s="39"/>
      <c r="AA138" s="39"/>
      <c r="AB138" s="39"/>
      <c r="AC138" s="39"/>
      <c r="AD138" s="39"/>
      <c r="AE138" s="39"/>
      <c r="AT138" s="18" t="s">
        <v>147</v>
      </c>
      <c r="AU138" s="18" t="s">
        <v>83</v>
      </c>
    </row>
    <row r="139" s="2" customFormat="1">
      <c r="A139" s="39"/>
      <c r="B139" s="40"/>
      <c r="C139" s="41"/>
      <c r="D139" s="219" t="s">
        <v>149</v>
      </c>
      <c r="E139" s="41"/>
      <c r="F139" s="224" t="s">
        <v>726</v>
      </c>
      <c r="G139" s="41"/>
      <c r="H139" s="41"/>
      <c r="I139" s="221"/>
      <c r="J139" s="41"/>
      <c r="K139" s="41"/>
      <c r="L139" s="45"/>
      <c r="M139" s="225"/>
      <c r="N139" s="226"/>
      <c r="O139" s="227"/>
      <c r="P139" s="227"/>
      <c r="Q139" s="227"/>
      <c r="R139" s="227"/>
      <c r="S139" s="227"/>
      <c r="T139" s="228"/>
      <c r="U139" s="39"/>
      <c r="V139" s="39"/>
      <c r="W139" s="39"/>
      <c r="X139" s="39"/>
      <c r="Y139" s="39"/>
      <c r="Z139" s="39"/>
      <c r="AA139" s="39"/>
      <c r="AB139" s="39"/>
      <c r="AC139" s="39"/>
      <c r="AD139" s="39"/>
      <c r="AE139" s="39"/>
      <c r="AT139" s="18" t="s">
        <v>149</v>
      </c>
      <c r="AU139" s="18" t="s">
        <v>83</v>
      </c>
    </row>
    <row r="140" s="2" customFormat="1" ht="6.96" customHeight="1">
      <c r="A140" s="39"/>
      <c r="B140" s="60"/>
      <c r="C140" s="61"/>
      <c r="D140" s="61"/>
      <c r="E140" s="61"/>
      <c r="F140" s="61"/>
      <c r="G140" s="61"/>
      <c r="H140" s="61"/>
      <c r="I140" s="61"/>
      <c r="J140" s="61"/>
      <c r="K140" s="61"/>
      <c r="L140" s="45"/>
      <c r="M140" s="39"/>
      <c r="O140" s="39"/>
      <c r="P140" s="39"/>
      <c r="Q140" s="39"/>
      <c r="R140" s="39"/>
      <c r="S140" s="39"/>
      <c r="T140" s="39"/>
      <c r="U140" s="39"/>
      <c r="V140" s="39"/>
      <c r="W140" s="39"/>
      <c r="X140" s="39"/>
      <c r="Y140" s="39"/>
      <c r="Z140" s="39"/>
      <c r="AA140" s="39"/>
      <c r="AB140" s="39"/>
      <c r="AC140" s="39"/>
      <c r="AD140" s="39"/>
      <c r="AE140" s="39"/>
    </row>
  </sheetData>
  <sheetProtection sheet="1" autoFilter="0" formatColumns="0" formatRows="0" objects="1" scenarios="1" spinCount="100000" saltValue="QivH7Tx7/3co7dYk4qIlZy8gVN0uYVdKzBT4KbTgLUUb9Sx6zj3WT78frYx5SNxj2nWmBELkobFnj1g81nQx6Q==" hashValue="dF9xiWjg7nqDtSAm0Pfm5f00+4MfdDeg72blnUXa2owwYS8JpqqucxgYtP7dhJiPYVVGv6rPtbfKH3dQQ6r4AQ==" algorithmName="SHA-512" password="CC35"/>
  <autoFilter ref="C82:K139"/>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39"/>
      <c r="C3" s="140"/>
      <c r="D3" s="140"/>
      <c r="E3" s="140"/>
      <c r="F3" s="140"/>
      <c r="G3" s="140"/>
      <c r="H3" s="140"/>
      <c r="I3" s="140"/>
      <c r="J3" s="140"/>
      <c r="K3" s="140"/>
      <c r="L3" s="21"/>
      <c r="AT3" s="18" t="s">
        <v>85</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MVE Trnávka - rekonstrukce technologie</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796</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15. 6. 2021</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30</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31</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33</v>
      </c>
      <c r="E20" s="39"/>
      <c r="F20" s="39"/>
      <c r="G20" s="39"/>
      <c r="H20" s="39"/>
      <c r="I20" s="143" t="s">
        <v>26</v>
      </c>
      <c r="J20" s="134" t="s">
        <v>34</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35</v>
      </c>
      <c r="F21" s="39"/>
      <c r="G21" s="39"/>
      <c r="H21" s="39"/>
      <c r="I21" s="143" t="s">
        <v>29</v>
      </c>
      <c r="J21" s="134" t="s">
        <v>36</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38</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29</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40</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42</v>
      </c>
      <c r="E30" s="39"/>
      <c r="F30" s="39"/>
      <c r="G30" s="39"/>
      <c r="H30" s="39"/>
      <c r="I30" s="39"/>
      <c r="J30" s="154">
        <f>ROUND(J83,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44</v>
      </c>
      <c r="G32" s="39"/>
      <c r="H32" s="39"/>
      <c r="I32" s="155" t="s">
        <v>43</v>
      </c>
      <c r="J32" s="155" t="s">
        <v>45</v>
      </c>
      <c r="K32" s="39"/>
      <c r="L32" s="145"/>
      <c r="S32" s="39"/>
      <c r="T32" s="39"/>
      <c r="U32" s="39"/>
      <c r="V32" s="39"/>
      <c r="W32" s="39"/>
      <c r="X32" s="39"/>
      <c r="Y32" s="39"/>
      <c r="Z32" s="39"/>
      <c r="AA32" s="39"/>
      <c r="AB32" s="39"/>
      <c r="AC32" s="39"/>
      <c r="AD32" s="39"/>
      <c r="AE32" s="39"/>
    </row>
    <row r="33" s="2" customFormat="1" ht="14.4" customHeight="1">
      <c r="A33" s="39"/>
      <c r="B33" s="45"/>
      <c r="C33" s="39"/>
      <c r="D33" s="156" t="s">
        <v>46</v>
      </c>
      <c r="E33" s="143" t="s">
        <v>47</v>
      </c>
      <c r="F33" s="157">
        <f>ROUND((SUM(BE83:BE97)),  2)</f>
        <v>0</v>
      </c>
      <c r="G33" s="39"/>
      <c r="H33" s="39"/>
      <c r="I33" s="158">
        <v>0.20999999999999999</v>
      </c>
      <c r="J33" s="157">
        <f>ROUND(((SUM(BE83:BE97))*I33),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48</v>
      </c>
      <c r="F34" s="157">
        <f>ROUND((SUM(BF83:BF97)),  2)</f>
        <v>0</v>
      </c>
      <c r="G34" s="39"/>
      <c r="H34" s="39"/>
      <c r="I34" s="158">
        <v>0.14999999999999999</v>
      </c>
      <c r="J34" s="157">
        <f>ROUND(((SUM(BF83:BF97))*I34),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49</v>
      </c>
      <c r="F35" s="157">
        <f>ROUND((SUM(BG83:BG97)),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50</v>
      </c>
      <c r="F36" s="157">
        <f>ROUND((SUM(BH83:BH97)),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51</v>
      </c>
      <c r="F37" s="157">
        <f>ROUND((SUM(BI83:BI97)),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52</v>
      </c>
      <c r="E39" s="161"/>
      <c r="F39" s="161"/>
      <c r="G39" s="162" t="s">
        <v>53</v>
      </c>
      <c r="H39" s="163" t="s">
        <v>54</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MVE Trnávka - rekonstrukce technologie</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VON - Vedlejší a ostatní náklady</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Želiv [796271]</v>
      </c>
      <c r="G52" s="41"/>
      <c r="H52" s="41"/>
      <c r="I52" s="33" t="s">
        <v>23</v>
      </c>
      <c r="J52" s="73" t="str">
        <f>IF(J12="","",J12)</f>
        <v>15. 6. 2021</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Povodí Vltavy, státní podnik</v>
      </c>
      <c r="G54" s="41"/>
      <c r="H54" s="41"/>
      <c r="I54" s="33" t="s">
        <v>33</v>
      </c>
      <c r="J54" s="37" t="str">
        <f>E21</f>
        <v>AQUATIS a. s.</v>
      </c>
      <c r="K54" s="41"/>
      <c r="L54" s="145"/>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38</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74</v>
      </c>
      <c r="D59" s="41"/>
      <c r="E59" s="41"/>
      <c r="F59" s="41"/>
      <c r="G59" s="41"/>
      <c r="H59" s="41"/>
      <c r="I59" s="41"/>
      <c r="J59" s="103">
        <f>J83</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797</v>
      </c>
      <c r="E60" s="178"/>
      <c r="F60" s="178"/>
      <c r="G60" s="178"/>
      <c r="H60" s="178"/>
      <c r="I60" s="178"/>
      <c r="J60" s="179">
        <f>J84</f>
        <v>0</v>
      </c>
      <c r="K60" s="176"/>
      <c r="L60" s="180"/>
      <c r="S60" s="9"/>
      <c r="T60" s="9"/>
      <c r="U60" s="9"/>
      <c r="V60" s="9"/>
      <c r="W60" s="9"/>
      <c r="X60" s="9"/>
      <c r="Y60" s="9"/>
      <c r="Z60" s="9"/>
      <c r="AA60" s="9"/>
      <c r="AB60" s="9"/>
      <c r="AC60" s="9"/>
      <c r="AD60" s="9"/>
      <c r="AE60" s="9"/>
    </row>
    <row r="61" s="12" customFormat="1" ht="19.92" customHeight="1">
      <c r="A61" s="12"/>
      <c r="B61" s="229"/>
      <c r="C61" s="126"/>
      <c r="D61" s="230" t="s">
        <v>798</v>
      </c>
      <c r="E61" s="231"/>
      <c r="F61" s="231"/>
      <c r="G61" s="231"/>
      <c r="H61" s="231"/>
      <c r="I61" s="231"/>
      <c r="J61" s="232">
        <f>J85</f>
        <v>0</v>
      </c>
      <c r="K61" s="126"/>
      <c r="L61" s="233"/>
      <c r="S61" s="12"/>
      <c r="T61" s="12"/>
      <c r="U61" s="12"/>
      <c r="V61" s="12"/>
      <c r="W61" s="12"/>
      <c r="X61" s="12"/>
      <c r="Y61" s="12"/>
      <c r="Z61" s="12"/>
      <c r="AA61" s="12"/>
      <c r="AB61" s="12"/>
      <c r="AC61" s="12"/>
      <c r="AD61" s="12"/>
      <c r="AE61" s="12"/>
    </row>
    <row r="62" s="12" customFormat="1" ht="19.92" customHeight="1">
      <c r="A62" s="12"/>
      <c r="B62" s="229"/>
      <c r="C62" s="126"/>
      <c r="D62" s="230" t="s">
        <v>799</v>
      </c>
      <c r="E62" s="231"/>
      <c r="F62" s="231"/>
      <c r="G62" s="231"/>
      <c r="H62" s="231"/>
      <c r="I62" s="231"/>
      <c r="J62" s="232">
        <f>J90</f>
        <v>0</v>
      </c>
      <c r="K62" s="126"/>
      <c r="L62" s="233"/>
      <c r="S62" s="12"/>
      <c r="T62" s="12"/>
      <c r="U62" s="12"/>
      <c r="V62" s="12"/>
      <c r="W62" s="12"/>
      <c r="X62" s="12"/>
      <c r="Y62" s="12"/>
      <c r="Z62" s="12"/>
      <c r="AA62" s="12"/>
      <c r="AB62" s="12"/>
      <c r="AC62" s="12"/>
      <c r="AD62" s="12"/>
      <c r="AE62" s="12"/>
    </row>
    <row r="63" s="12" customFormat="1" ht="19.92" customHeight="1">
      <c r="A63" s="12"/>
      <c r="B63" s="229"/>
      <c r="C63" s="126"/>
      <c r="D63" s="230" t="s">
        <v>800</v>
      </c>
      <c r="E63" s="231"/>
      <c r="F63" s="231"/>
      <c r="G63" s="231"/>
      <c r="H63" s="231"/>
      <c r="I63" s="231"/>
      <c r="J63" s="232">
        <f>J93</f>
        <v>0</v>
      </c>
      <c r="K63" s="126"/>
      <c r="L63" s="233"/>
      <c r="S63" s="12"/>
      <c r="T63" s="12"/>
      <c r="U63" s="12"/>
      <c r="V63" s="12"/>
      <c r="W63" s="12"/>
      <c r="X63" s="12"/>
      <c r="Y63" s="12"/>
      <c r="Z63" s="12"/>
      <c r="AA63" s="12"/>
      <c r="AB63" s="12"/>
      <c r="AC63" s="12"/>
      <c r="AD63" s="12"/>
      <c r="AE63" s="12"/>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124</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6.5" customHeight="1">
      <c r="A73" s="39"/>
      <c r="B73" s="40"/>
      <c r="C73" s="41"/>
      <c r="D73" s="41"/>
      <c r="E73" s="170" t="str">
        <f>E7</f>
        <v>MVE Trnávka - rekonstrukce technologie</v>
      </c>
      <c r="F73" s="33"/>
      <c r="G73" s="33"/>
      <c r="H73" s="33"/>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114</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6.5" customHeight="1">
      <c r="A75" s="39"/>
      <c r="B75" s="40"/>
      <c r="C75" s="41"/>
      <c r="D75" s="41"/>
      <c r="E75" s="70" t="str">
        <f>E9</f>
        <v>VON - Vedlejší a ostatní náklady</v>
      </c>
      <c r="F75" s="41"/>
      <c r="G75" s="41"/>
      <c r="H75" s="41"/>
      <c r="I75" s="41"/>
      <c r="J75" s="41"/>
      <c r="K75" s="41"/>
      <c r="L75" s="14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Želiv [796271]</v>
      </c>
      <c r="G77" s="41"/>
      <c r="H77" s="41"/>
      <c r="I77" s="33" t="s">
        <v>23</v>
      </c>
      <c r="J77" s="73" t="str">
        <f>IF(J12="","",J12)</f>
        <v>15. 6. 2021</v>
      </c>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5.15" customHeight="1">
      <c r="A79" s="39"/>
      <c r="B79" s="40"/>
      <c r="C79" s="33" t="s">
        <v>25</v>
      </c>
      <c r="D79" s="41"/>
      <c r="E79" s="41"/>
      <c r="F79" s="28" t="str">
        <f>E15</f>
        <v>Povodí Vltavy, státní podnik</v>
      </c>
      <c r="G79" s="41"/>
      <c r="H79" s="41"/>
      <c r="I79" s="33" t="s">
        <v>33</v>
      </c>
      <c r="J79" s="37" t="str">
        <f>E21</f>
        <v>AQUATIS a. s.</v>
      </c>
      <c r="K79" s="41"/>
      <c r="L79" s="145"/>
      <c r="S79" s="39"/>
      <c r="T79" s="39"/>
      <c r="U79" s="39"/>
      <c r="V79" s="39"/>
      <c r="W79" s="39"/>
      <c r="X79" s="39"/>
      <c r="Y79" s="39"/>
      <c r="Z79" s="39"/>
      <c r="AA79" s="39"/>
      <c r="AB79" s="39"/>
      <c r="AC79" s="39"/>
      <c r="AD79" s="39"/>
      <c r="AE79" s="39"/>
    </row>
    <row r="80" s="2" customFormat="1" ht="15.15" customHeight="1">
      <c r="A80" s="39"/>
      <c r="B80" s="40"/>
      <c r="C80" s="33" t="s">
        <v>31</v>
      </c>
      <c r="D80" s="41"/>
      <c r="E80" s="41"/>
      <c r="F80" s="28" t="str">
        <f>IF(E18="","",E18)</f>
        <v>Vyplň údaj</v>
      </c>
      <c r="G80" s="41"/>
      <c r="H80" s="41"/>
      <c r="I80" s="33" t="s">
        <v>38</v>
      </c>
      <c r="J80" s="37" t="str">
        <f>E24</f>
        <v xml:space="preserve"> </v>
      </c>
      <c r="K80" s="41"/>
      <c r="L80" s="145"/>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45"/>
      <c r="S81" s="39"/>
      <c r="T81" s="39"/>
      <c r="U81" s="39"/>
      <c r="V81" s="39"/>
      <c r="W81" s="39"/>
      <c r="X81" s="39"/>
      <c r="Y81" s="39"/>
      <c r="Z81" s="39"/>
      <c r="AA81" s="39"/>
      <c r="AB81" s="39"/>
      <c r="AC81" s="39"/>
      <c r="AD81" s="39"/>
      <c r="AE81" s="39"/>
    </row>
    <row r="82" s="10" customFormat="1" ht="29.28" customHeight="1">
      <c r="A82" s="181"/>
      <c r="B82" s="182"/>
      <c r="C82" s="183" t="s">
        <v>125</v>
      </c>
      <c r="D82" s="184" t="s">
        <v>61</v>
      </c>
      <c r="E82" s="184" t="s">
        <v>57</v>
      </c>
      <c r="F82" s="184" t="s">
        <v>58</v>
      </c>
      <c r="G82" s="184" t="s">
        <v>126</v>
      </c>
      <c r="H82" s="184" t="s">
        <v>127</v>
      </c>
      <c r="I82" s="184" t="s">
        <v>128</v>
      </c>
      <c r="J82" s="184" t="s">
        <v>120</v>
      </c>
      <c r="K82" s="185" t="s">
        <v>129</v>
      </c>
      <c r="L82" s="186"/>
      <c r="M82" s="93" t="s">
        <v>19</v>
      </c>
      <c r="N82" s="94" t="s">
        <v>46</v>
      </c>
      <c r="O82" s="94" t="s">
        <v>130</v>
      </c>
      <c r="P82" s="94" t="s">
        <v>131</v>
      </c>
      <c r="Q82" s="94" t="s">
        <v>132</v>
      </c>
      <c r="R82" s="94" t="s">
        <v>133</v>
      </c>
      <c r="S82" s="94" t="s">
        <v>134</v>
      </c>
      <c r="T82" s="95" t="s">
        <v>135</v>
      </c>
      <c r="U82" s="181"/>
      <c r="V82" s="181"/>
      <c r="W82" s="181"/>
      <c r="X82" s="181"/>
      <c r="Y82" s="181"/>
      <c r="Z82" s="181"/>
      <c r="AA82" s="181"/>
      <c r="AB82" s="181"/>
      <c r="AC82" s="181"/>
      <c r="AD82" s="181"/>
      <c r="AE82" s="181"/>
    </row>
    <row r="83" s="2" customFormat="1" ht="22.8" customHeight="1">
      <c r="A83" s="39"/>
      <c r="B83" s="40"/>
      <c r="C83" s="100" t="s">
        <v>136</v>
      </c>
      <c r="D83" s="41"/>
      <c r="E83" s="41"/>
      <c r="F83" s="41"/>
      <c r="G83" s="41"/>
      <c r="H83" s="41"/>
      <c r="I83" s="41"/>
      <c r="J83" s="187">
        <f>BK83</f>
        <v>0</v>
      </c>
      <c r="K83" s="41"/>
      <c r="L83" s="45"/>
      <c r="M83" s="96"/>
      <c r="N83" s="188"/>
      <c r="O83" s="97"/>
      <c r="P83" s="189">
        <f>P84</f>
        <v>0</v>
      </c>
      <c r="Q83" s="97"/>
      <c r="R83" s="189">
        <f>R84</f>
        <v>0</v>
      </c>
      <c r="S83" s="97"/>
      <c r="T83" s="190">
        <f>T84</f>
        <v>0</v>
      </c>
      <c r="U83" s="39"/>
      <c r="V83" s="39"/>
      <c r="W83" s="39"/>
      <c r="X83" s="39"/>
      <c r="Y83" s="39"/>
      <c r="Z83" s="39"/>
      <c r="AA83" s="39"/>
      <c r="AB83" s="39"/>
      <c r="AC83" s="39"/>
      <c r="AD83" s="39"/>
      <c r="AE83" s="39"/>
      <c r="AT83" s="18" t="s">
        <v>75</v>
      </c>
      <c r="AU83" s="18" t="s">
        <v>121</v>
      </c>
      <c r="BK83" s="191">
        <f>BK84</f>
        <v>0</v>
      </c>
    </row>
    <row r="84" s="11" customFormat="1" ht="25.92" customHeight="1">
      <c r="A84" s="11"/>
      <c r="B84" s="192"/>
      <c r="C84" s="193"/>
      <c r="D84" s="194" t="s">
        <v>75</v>
      </c>
      <c r="E84" s="195" t="s">
        <v>801</v>
      </c>
      <c r="F84" s="195" t="s">
        <v>802</v>
      </c>
      <c r="G84" s="193"/>
      <c r="H84" s="193"/>
      <c r="I84" s="196"/>
      <c r="J84" s="197">
        <f>BK84</f>
        <v>0</v>
      </c>
      <c r="K84" s="193"/>
      <c r="L84" s="198"/>
      <c r="M84" s="199"/>
      <c r="N84" s="200"/>
      <c r="O84" s="200"/>
      <c r="P84" s="201">
        <f>P85+P90+P93</f>
        <v>0</v>
      </c>
      <c r="Q84" s="200"/>
      <c r="R84" s="201">
        <f>R85+R90+R93</f>
        <v>0</v>
      </c>
      <c r="S84" s="200"/>
      <c r="T84" s="202">
        <f>T85+T90+T93</f>
        <v>0</v>
      </c>
      <c r="U84" s="11"/>
      <c r="V84" s="11"/>
      <c r="W84" s="11"/>
      <c r="X84" s="11"/>
      <c r="Y84" s="11"/>
      <c r="Z84" s="11"/>
      <c r="AA84" s="11"/>
      <c r="AB84" s="11"/>
      <c r="AC84" s="11"/>
      <c r="AD84" s="11"/>
      <c r="AE84" s="11"/>
      <c r="AR84" s="203" t="s">
        <v>162</v>
      </c>
      <c r="AT84" s="204" t="s">
        <v>75</v>
      </c>
      <c r="AU84" s="204" t="s">
        <v>76</v>
      </c>
      <c r="AY84" s="203" t="s">
        <v>140</v>
      </c>
      <c r="BK84" s="205">
        <f>BK85+BK90+BK93</f>
        <v>0</v>
      </c>
    </row>
    <row r="85" s="11" customFormat="1" ht="22.8" customHeight="1">
      <c r="A85" s="11"/>
      <c r="B85" s="192"/>
      <c r="C85" s="193"/>
      <c r="D85" s="194" t="s">
        <v>75</v>
      </c>
      <c r="E85" s="234" t="s">
        <v>803</v>
      </c>
      <c r="F85" s="234" t="s">
        <v>804</v>
      </c>
      <c r="G85" s="193"/>
      <c r="H85" s="193"/>
      <c r="I85" s="196"/>
      <c r="J85" s="235">
        <f>BK85</f>
        <v>0</v>
      </c>
      <c r="K85" s="193"/>
      <c r="L85" s="198"/>
      <c r="M85" s="199"/>
      <c r="N85" s="200"/>
      <c r="O85" s="200"/>
      <c r="P85" s="201">
        <f>SUM(P86:P89)</f>
        <v>0</v>
      </c>
      <c r="Q85" s="200"/>
      <c r="R85" s="201">
        <f>SUM(R86:R89)</f>
        <v>0</v>
      </c>
      <c r="S85" s="200"/>
      <c r="T85" s="202">
        <f>SUM(T86:T89)</f>
        <v>0</v>
      </c>
      <c r="U85" s="11"/>
      <c r="V85" s="11"/>
      <c r="W85" s="11"/>
      <c r="X85" s="11"/>
      <c r="Y85" s="11"/>
      <c r="Z85" s="11"/>
      <c r="AA85" s="11"/>
      <c r="AB85" s="11"/>
      <c r="AC85" s="11"/>
      <c r="AD85" s="11"/>
      <c r="AE85" s="11"/>
      <c r="AR85" s="203" t="s">
        <v>162</v>
      </c>
      <c r="AT85" s="204" t="s">
        <v>75</v>
      </c>
      <c r="AU85" s="204" t="s">
        <v>83</v>
      </c>
      <c r="AY85" s="203" t="s">
        <v>140</v>
      </c>
      <c r="BK85" s="205">
        <f>SUM(BK86:BK89)</f>
        <v>0</v>
      </c>
    </row>
    <row r="86" s="2" customFormat="1" ht="16.5" customHeight="1">
      <c r="A86" s="39"/>
      <c r="B86" s="40"/>
      <c r="C86" s="206" t="s">
        <v>83</v>
      </c>
      <c r="D86" s="206" t="s">
        <v>141</v>
      </c>
      <c r="E86" s="207" t="s">
        <v>805</v>
      </c>
      <c r="F86" s="208" t="s">
        <v>806</v>
      </c>
      <c r="G86" s="209" t="s">
        <v>660</v>
      </c>
      <c r="H86" s="210">
        <v>1</v>
      </c>
      <c r="I86" s="211"/>
      <c r="J86" s="212">
        <f>ROUND(I86*H86,2)</f>
        <v>0</v>
      </c>
      <c r="K86" s="208" t="s">
        <v>19</v>
      </c>
      <c r="L86" s="45"/>
      <c r="M86" s="213" t="s">
        <v>19</v>
      </c>
      <c r="N86" s="214" t="s">
        <v>47</v>
      </c>
      <c r="O86" s="85"/>
      <c r="P86" s="215">
        <f>O86*H86</f>
        <v>0</v>
      </c>
      <c r="Q86" s="215">
        <v>0</v>
      </c>
      <c r="R86" s="215">
        <f>Q86*H86</f>
        <v>0</v>
      </c>
      <c r="S86" s="215">
        <v>0</v>
      </c>
      <c r="T86" s="216">
        <f>S86*H86</f>
        <v>0</v>
      </c>
      <c r="U86" s="39"/>
      <c r="V86" s="39"/>
      <c r="W86" s="39"/>
      <c r="X86" s="39"/>
      <c r="Y86" s="39"/>
      <c r="Z86" s="39"/>
      <c r="AA86" s="39"/>
      <c r="AB86" s="39"/>
      <c r="AC86" s="39"/>
      <c r="AD86" s="39"/>
      <c r="AE86" s="39"/>
      <c r="AR86" s="217" t="s">
        <v>807</v>
      </c>
      <c r="AT86" s="217" t="s">
        <v>141</v>
      </c>
      <c r="AU86" s="217" t="s">
        <v>85</v>
      </c>
      <c r="AY86" s="18" t="s">
        <v>140</v>
      </c>
      <c r="BE86" s="218">
        <f>IF(N86="základní",J86,0)</f>
        <v>0</v>
      </c>
      <c r="BF86" s="218">
        <f>IF(N86="snížená",J86,0)</f>
        <v>0</v>
      </c>
      <c r="BG86" s="218">
        <f>IF(N86="zákl. přenesená",J86,0)</f>
        <v>0</v>
      </c>
      <c r="BH86" s="218">
        <f>IF(N86="sníž. přenesená",J86,0)</f>
        <v>0</v>
      </c>
      <c r="BI86" s="218">
        <f>IF(N86="nulová",J86,0)</f>
        <v>0</v>
      </c>
      <c r="BJ86" s="18" t="s">
        <v>83</v>
      </c>
      <c r="BK86" s="218">
        <f>ROUND(I86*H86,2)</f>
        <v>0</v>
      </c>
      <c r="BL86" s="18" t="s">
        <v>807</v>
      </c>
      <c r="BM86" s="217" t="s">
        <v>808</v>
      </c>
    </row>
    <row r="87" s="2" customFormat="1">
      <c r="A87" s="39"/>
      <c r="B87" s="40"/>
      <c r="C87" s="41"/>
      <c r="D87" s="219" t="s">
        <v>147</v>
      </c>
      <c r="E87" s="41"/>
      <c r="F87" s="220" t="s">
        <v>809</v>
      </c>
      <c r="G87" s="41"/>
      <c r="H87" s="41"/>
      <c r="I87" s="221"/>
      <c r="J87" s="41"/>
      <c r="K87" s="41"/>
      <c r="L87" s="45"/>
      <c r="M87" s="222"/>
      <c r="N87" s="223"/>
      <c r="O87" s="85"/>
      <c r="P87" s="85"/>
      <c r="Q87" s="85"/>
      <c r="R87" s="85"/>
      <c r="S87" s="85"/>
      <c r="T87" s="86"/>
      <c r="U87" s="39"/>
      <c r="V87" s="39"/>
      <c r="W87" s="39"/>
      <c r="X87" s="39"/>
      <c r="Y87" s="39"/>
      <c r="Z87" s="39"/>
      <c r="AA87" s="39"/>
      <c r="AB87" s="39"/>
      <c r="AC87" s="39"/>
      <c r="AD87" s="39"/>
      <c r="AE87" s="39"/>
      <c r="AT87" s="18" t="s">
        <v>147</v>
      </c>
      <c r="AU87" s="18" t="s">
        <v>85</v>
      </c>
    </row>
    <row r="88" s="2" customFormat="1" ht="16.5" customHeight="1">
      <c r="A88" s="39"/>
      <c r="B88" s="40"/>
      <c r="C88" s="206" t="s">
        <v>85</v>
      </c>
      <c r="D88" s="206" t="s">
        <v>141</v>
      </c>
      <c r="E88" s="207" t="s">
        <v>810</v>
      </c>
      <c r="F88" s="208" t="s">
        <v>811</v>
      </c>
      <c r="G88" s="209" t="s">
        <v>660</v>
      </c>
      <c r="H88" s="210">
        <v>1</v>
      </c>
      <c r="I88" s="211"/>
      <c r="J88" s="212">
        <f>ROUND(I88*H88,2)</f>
        <v>0</v>
      </c>
      <c r="K88" s="208" t="s">
        <v>19</v>
      </c>
      <c r="L88" s="45"/>
      <c r="M88" s="213" t="s">
        <v>19</v>
      </c>
      <c r="N88" s="214" t="s">
        <v>47</v>
      </c>
      <c r="O88" s="85"/>
      <c r="P88" s="215">
        <f>O88*H88</f>
        <v>0</v>
      </c>
      <c r="Q88" s="215">
        <v>0</v>
      </c>
      <c r="R88" s="215">
        <f>Q88*H88</f>
        <v>0</v>
      </c>
      <c r="S88" s="215">
        <v>0</v>
      </c>
      <c r="T88" s="216">
        <f>S88*H88</f>
        <v>0</v>
      </c>
      <c r="U88" s="39"/>
      <c r="V88" s="39"/>
      <c r="W88" s="39"/>
      <c r="X88" s="39"/>
      <c r="Y88" s="39"/>
      <c r="Z88" s="39"/>
      <c r="AA88" s="39"/>
      <c r="AB88" s="39"/>
      <c r="AC88" s="39"/>
      <c r="AD88" s="39"/>
      <c r="AE88" s="39"/>
      <c r="AR88" s="217" t="s">
        <v>807</v>
      </c>
      <c r="AT88" s="217" t="s">
        <v>141</v>
      </c>
      <c r="AU88" s="217" t="s">
        <v>85</v>
      </c>
      <c r="AY88" s="18" t="s">
        <v>140</v>
      </c>
      <c r="BE88" s="218">
        <f>IF(N88="základní",J88,0)</f>
        <v>0</v>
      </c>
      <c r="BF88" s="218">
        <f>IF(N88="snížená",J88,0)</f>
        <v>0</v>
      </c>
      <c r="BG88" s="218">
        <f>IF(N88="zákl. přenesená",J88,0)</f>
        <v>0</v>
      </c>
      <c r="BH88" s="218">
        <f>IF(N88="sníž. přenesená",J88,0)</f>
        <v>0</v>
      </c>
      <c r="BI88" s="218">
        <f>IF(N88="nulová",J88,0)</f>
        <v>0</v>
      </c>
      <c r="BJ88" s="18" t="s">
        <v>83</v>
      </c>
      <c r="BK88" s="218">
        <f>ROUND(I88*H88,2)</f>
        <v>0</v>
      </c>
      <c r="BL88" s="18" t="s">
        <v>807</v>
      </c>
      <c r="BM88" s="217" t="s">
        <v>812</v>
      </c>
    </row>
    <row r="89" s="2" customFormat="1">
      <c r="A89" s="39"/>
      <c r="B89" s="40"/>
      <c r="C89" s="41"/>
      <c r="D89" s="219" t="s">
        <v>147</v>
      </c>
      <c r="E89" s="41"/>
      <c r="F89" s="220" t="s">
        <v>813</v>
      </c>
      <c r="G89" s="41"/>
      <c r="H89" s="41"/>
      <c r="I89" s="221"/>
      <c r="J89" s="41"/>
      <c r="K89" s="41"/>
      <c r="L89" s="45"/>
      <c r="M89" s="222"/>
      <c r="N89" s="223"/>
      <c r="O89" s="85"/>
      <c r="P89" s="85"/>
      <c r="Q89" s="85"/>
      <c r="R89" s="85"/>
      <c r="S89" s="85"/>
      <c r="T89" s="86"/>
      <c r="U89" s="39"/>
      <c r="V89" s="39"/>
      <c r="W89" s="39"/>
      <c r="X89" s="39"/>
      <c r="Y89" s="39"/>
      <c r="Z89" s="39"/>
      <c r="AA89" s="39"/>
      <c r="AB89" s="39"/>
      <c r="AC89" s="39"/>
      <c r="AD89" s="39"/>
      <c r="AE89" s="39"/>
      <c r="AT89" s="18" t="s">
        <v>147</v>
      </c>
      <c r="AU89" s="18" t="s">
        <v>85</v>
      </c>
    </row>
    <row r="90" s="11" customFormat="1" ht="22.8" customHeight="1">
      <c r="A90" s="11"/>
      <c r="B90" s="192"/>
      <c r="C90" s="193"/>
      <c r="D90" s="194" t="s">
        <v>75</v>
      </c>
      <c r="E90" s="234" t="s">
        <v>814</v>
      </c>
      <c r="F90" s="234" t="s">
        <v>815</v>
      </c>
      <c r="G90" s="193"/>
      <c r="H90" s="193"/>
      <c r="I90" s="196"/>
      <c r="J90" s="235">
        <f>BK90</f>
        <v>0</v>
      </c>
      <c r="K90" s="193"/>
      <c r="L90" s="198"/>
      <c r="M90" s="199"/>
      <c r="N90" s="200"/>
      <c r="O90" s="200"/>
      <c r="P90" s="201">
        <f>SUM(P91:P92)</f>
        <v>0</v>
      </c>
      <c r="Q90" s="200"/>
      <c r="R90" s="201">
        <f>SUM(R91:R92)</f>
        <v>0</v>
      </c>
      <c r="S90" s="200"/>
      <c r="T90" s="202">
        <f>SUM(T91:T92)</f>
        <v>0</v>
      </c>
      <c r="U90" s="11"/>
      <c r="V90" s="11"/>
      <c r="W90" s="11"/>
      <c r="X90" s="11"/>
      <c r="Y90" s="11"/>
      <c r="Z90" s="11"/>
      <c r="AA90" s="11"/>
      <c r="AB90" s="11"/>
      <c r="AC90" s="11"/>
      <c r="AD90" s="11"/>
      <c r="AE90" s="11"/>
      <c r="AR90" s="203" t="s">
        <v>162</v>
      </c>
      <c r="AT90" s="204" t="s">
        <v>75</v>
      </c>
      <c r="AU90" s="204" t="s">
        <v>83</v>
      </c>
      <c r="AY90" s="203" t="s">
        <v>140</v>
      </c>
      <c r="BK90" s="205">
        <f>SUM(BK91:BK92)</f>
        <v>0</v>
      </c>
    </row>
    <row r="91" s="2" customFormat="1" ht="16.5" customHeight="1">
      <c r="A91" s="39"/>
      <c r="B91" s="40"/>
      <c r="C91" s="206" t="s">
        <v>139</v>
      </c>
      <c r="D91" s="206" t="s">
        <v>141</v>
      </c>
      <c r="E91" s="207" t="s">
        <v>816</v>
      </c>
      <c r="F91" s="208" t="s">
        <v>815</v>
      </c>
      <c r="G91" s="209" t="s">
        <v>660</v>
      </c>
      <c r="H91" s="210">
        <v>1</v>
      </c>
      <c r="I91" s="211"/>
      <c r="J91" s="212">
        <f>ROUND(I91*H91,2)</f>
        <v>0</v>
      </c>
      <c r="K91" s="208" t="s">
        <v>19</v>
      </c>
      <c r="L91" s="45"/>
      <c r="M91" s="213" t="s">
        <v>19</v>
      </c>
      <c r="N91" s="214" t="s">
        <v>47</v>
      </c>
      <c r="O91" s="85"/>
      <c r="P91" s="215">
        <f>O91*H91</f>
        <v>0</v>
      </c>
      <c r="Q91" s="215">
        <v>0</v>
      </c>
      <c r="R91" s="215">
        <f>Q91*H91</f>
        <v>0</v>
      </c>
      <c r="S91" s="215">
        <v>0</v>
      </c>
      <c r="T91" s="216">
        <f>S91*H91</f>
        <v>0</v>
      </c>
      <c r="U91" s="39"/>
      <c r="V91" s="39"/>
      <c r="W91" s="39"/>
      <c r="X91" s="39"/>
      <c r="Y91" s="39"/>
      <c r="Z91" s="39"/>
      <c r="AA91" s="39"/>
      <c r="AB91" s="39"/>
      <c r="AC91" s="39"/>
      <c r="AD91" s="39"/>
      <c r="AE91" s="39"/>
      <c r="AR91" s="217" t="s">
        <v>807</v>
      </c>
      <c r="AT91" s="217" t="s">
        <v>141</v>
      </c>
      <c r="AU91" s="217" t="s">
        <v>85</v>
      </c>
      <c r="AY91" s="18" t="s">
        <v>140</v>
      </c>
      <c r="BE91" s="218">
        <f>IF(N91="základní",J91,0)</f>
        <v>0</v>
      </c>
      <c r="BF91" s="218">
        <f>IF(N91="snížená",J91,0)</f>
        <v>0</v>
      </c>
      <c r="BG91" s="218">
        <f>IF(N91="zákl. přenesená",J91,0)</f>
        <v>0</v>
      </c>
      <c r="BH91" s="218">
        <f>IF(N91="sníž. přenesená",J91,0)</f>
        <v>0</v>
      </c>
      <c r="BI91" s="218">
        <f>IF(N91="nulová",J91,0)</f>
        <v>0</v>
      </c>
      <c r="BJ91" s="18" t="s">
        <v>83</v>
      </c>
      <c r="BK91" s="218">
        <f>ROUND(I91*H91,2)</f>
        <v>0</v>
      </c>
      <c r="BL91" s="18" t="s">
        <v>807</v>
      </c>
      <c r="BM91" s="217" t="s">
        <v>817</v>
      </c>
    </row>
    <row r="92" s="2" customFormat="1">
      <c r="A92" s="39"/>
      <c r="B92" s="40"/>
      <c r="C92" s="41"/>
      <c r="D92" s="219" t="s">
        <v>147</v>
      </c>
      <c r="E92" s="41"/>
      <c r="F92" s="220" t="s">
        <v>815</v>
      </c>
      <c r="G92" s="41"/>
      <c r="H92" s="41"/>
      <c r="I92" s="221"/>
      <c r="J92" s="41"/>
      <c r="K92" s="41"/>
      <c r="L92" s="45"/>
      <c r="M92" s="222"/>
      <c r="N92" s="223"/>
      <c r="O92" s="85"/>
      <c r="P92" s="85"/>
      <c r="Q92" s="85"/>
      <c r="R92" s="85"/>
      <c r="S92" s="85"/>
      <c r="T92" s="86"/>
      <c r="U92" s="39"/>
      <c r="V92" s="39"/>
      <c r="W92" s="39"/>
      <c r="X92" s="39"/>
      <c r="Y92" s="39"/>
      <c r="Z92" s="39"/>
      <c r="AA92" s="39"/>
      <c r="AB92" s="39"/>
      <c r="AC92" s="39"/>
      <c r="AD92" s="39"/>
      <c r="AE92" s="39"/>
      <c r="AT92" s="18" t="s">
        <v>147</v>
      </c>
      <c r="AU92" s="18" t="s">
        <v>85</v>
      </c>
    </row>
    <row r="93" s="11" customFormat="1" ht="22.8" customHeight="1">
      <c r="A93" s="11"/>
      <c r="B93" s="192"/>
      <c r="C93" s="193"/>
      <c r="D93" s="194" t="s">
        <v>75</v>
      </c>
      <c r="E93" s="234" t="s">
        <v>818</v>
      </c>
      <c r="F93" s="234" t="s">
        <v>819</v>
      </c>
      <c r="G93" s="193"/>
      <c r="H93" s="193"/>
      <c r="I93" s="196"/>
      <c r="J93" s="235">
        <f>BK93</f>
        <v>0</v>
      </c>
      <c r="K93" s="193"/>
      <c r="L93" s="198"/>
      <c r="M93" s="199"/>
      <c r="N93" s="200"/>
      <c r="O93" s="200"/>
      <c r="P93" s="201">
        <f>SUM(P94:P97)</f>
        <v>0</v>
      </c>
      <c r="Q93" s="200"/>
      <c r="R93" s="201">
        <f>SUM(R94:R97)</f>
        <v>0</v>
      </c>
      <c r="S93" s="200"/>
      <c r="T93" s="202">
        <f>SUM(T94:T97)</f>
        <v>0</v>
      </c>
      <c r="U93" s="11"/>
      <c r="V93" s="11"/>
      <c r="W93" s="11"/>
      <c r="X93" s="11"/>
      <c r="Y93" s="11"/>
      <c r="Z93" s="11"/>
      <c r="AA93" s="11"/>
      <c r="AB93" s="11"/>
      <c r="AC93" s="11"/>
      <c r="AD93" s="11"/>
      <c r="AE93" s="11"/>
      <c r="AR93" s="203" t="s">
        <v>162</v>
      </c>
      <c r="AT93" s="204" t="s">
        <v>75</v>
      </c>
      <c r="AU93" s="204" t="s">
        <v>83</v>
      </c>
      <c r="AY93" s="203" t="s">
        <v>140</v>
      </c>
      <c r="BK93" s="205">
        <f>SUM(BK94:BK97)</f>
        <v>0</v>
      </c>
    </row>
    <row r="94" s="2" customFormat="1" ht="16.5" customHeight="1">
      <c r="A94" s="39"/>
      <c r="B94" s="40"/>
      <c r="C94" s="206" t="s">
        <v>157</v>
      </c>
      <c r="D94" s="206" t="s">
        <v>141</v>
      </c>
      <c r="E94" s="207" t="s">
        <v>820</v>
      </c>
      <c r="F94" s="208" t="s">
        <v>821</v>
      </c>
      <c r="G94" s="209" t="s">
        <v>660</v>
      </c>
      <c r="H94" s="210">
        <v>1</v>
      </c>
      <c r="I94" s="211"/>
      <c r="J94" s="212">
        <f>ROUND(I94*H94,2)</f>
        <v>0</v>
      </c>
      <c r="K94" s="208" t="s">
        <v>19</v>
      </c>
      <c r="L94" s="45"/>
      <c r="M94" s="213" t="s">
        <v>19</v>
      </c>
      <c r="N94" s="214" t="s">
        <v>47</v>
      </c>
      <c r="O94" s="85"/>
      <c r="P94" s="215">
        <f>O94*H94</f>
        <v>0</v>
      </c>
      <c r="Q94" s="215">
        <v>0</v>
      </c>
      <c r="R94" s="215">
        <f>Q94*H94</f>
        <v>0</v>
      </c>
      <c r="S94" s="215">
        <v>0</v>
      </c>
      <c r="T94" s="216">
        <f>S94*H94</f>
        <v>0</v>
      </c>
      <c r="U94" s="39"/>
      <c r="V94" s="39"/>
      <c r="W94" s="39"/>
      <c r="X94" s="39"/>
      <c r="Y94" s="39"/>
      <c r="Z94" s="39"/>
      <c r="AA94" s="39"/>
      <c r="AB94" s="39"/>
      <c r="AC94" s="39"/>
      <c r="AD94" s="39"/>
      <c r="AE94" s="39"/>
      <c r="AR94" s="217" t="s">
        <v>807</v>
      </c>
      <c r="AT94" s="217" t="s">
        <v>141</v>
      </c>
      <c r="AU94" s="217" t="s">
        <v>85</v>
      </c>
      <c r="AY94" s="18" t="s">
        <v>140</v>
      </c>
      <c r="BE94" s="218">
        <f>IF(N94="základní",J94,0)</f>
        <v>0</v>
      </c>
      <c r="BF94" s="218">
        <f>IF(N94="snížená",J94,0)</f>
        <v>0</v>
      </c>
      <c r="BG94" s="218">
        <f>IF(N94="zákl. přenesená",J94,0)</f>
        <v>0</v>
      </c>
      <c r="BH94" s="218">
        <f>IF(N94="sníž. přenesená",J94,0)</f>
        <v>0</v>
      </c>
      <c r="BI94" s="218">
        <f>IF(N94="nulová",J94,0)</f>
        <v>0</v>
      </c>
      <c r="BJ94" s="18" t="s">
        <v>83</v>
      </c>
      <c r="BK94" s="218">
        <f>ROUND(I94*H94,2)</f>
        <v>0</v>
      </c>
      <c r="BL94" s="18" t="s">
        <v>807</v>
      </c>
      <c r="BM94" s="217" t="s">
        <v>822</v>
      </c>
    </row>
    <row r="95" s="2" customFormat="1">
      <c r="A95" s="39"/>
      <c r="B95" s="40"/>
      <c r="C95" s="41"/>
      <c r="D95" s="219" t="s">
        <v>147</v>
      </c>
      <c r="E95" s="41"/>
      <c r="F95" s="220" t="s">
        <v>821</v>
      </c>
      <c r="G95" s="41"/>
      <c r="H95" s="41"/>
      <c r="I95" s="221"/>
      <c r="J95" s="41"/>
      <c r="K95" s="41"/>
      <c r="L95" s="45"/>
      <c r="M95" s="222"/>
      <c r="N95" s="223"/>
      <c r="O95" s="85"/>
      <c r="P95" s="85"/>
      <c r="Q95" s="85"/>
      <c r="R95" s="85"/>
      <c r="S95" s="85"/>
      <c r="T95" s="86"/>
      <c r="U95" s="39"/>
      <c r="V95" s="39"/>
      <c r="W95" s="39"/>
      <c r="X95" s="39"/>
      <c r="Y95" s="39"/>
      <c r="Z95" s="39"/>
      <c r="AA95" s="39"/>
      <c r="AB95" s="39"/>
      <c r="AC95" s="39"/>
      <c r="AD95" s="39"/>
      <c r="AE95" s="39"/>
      <c r="AT95" s="18" t="s">
        <v>147</v>
      </c>
      <c r="AU95" s="18" t="s">
        <v>85</v>
      </c>
    </row>
    <row r="96" s="2" customFormat="1" ht="16.5" customHeight="1">
      <c r="A96" s="39"/>
      <c r="B96" s="40"/>
      <c r="C96" s="206" t="s">
        <v>162</v>
      </c>
      <c r="D96" s="206" t="s">
        <v>141</v>
      </c>
      <c r="E96" s="207" t="s">
        <v>823</v>
      </c>
      <c r="F96" s="208" t="s">
        <v>824</v>
      </c>
      <c r="G96" s="209" t="s">
        <v>660</v>
      </c>
      <c r="H96" s="210">
        <v>1</v>
      </c>
      <c r="I96" s="211"/>
      <c r="J96" s="212">
        <f>ROUND(I96*H96,2)</f>
        <v>0</v>
      </c>
      <c r="K96" s="208" t="s">
        <v>19</v>
      </c>
      <c r="L96" s="45"/>
      <c r="M96" s="213" t="s">
        <v>19</v>
      </c>
      <c r="N96" s="214" t="s">
        <v>47</v>
      </c>
      <c r="O96" s="85"/>
      <c r="P96" s="215">
        <f>O96*H96</f>
        <v>0</v>
      </c>
      <c r="Q96" s="215">
        <v>0</v>
      </c>
      <c r="R96" s="215">
        <f>Q96*H96</f>
        <v>0</v>
      </c>
      <c r="S96" s="215">
        <v>0</v>
      </c>
      <c r="T96" s="216">
        <f>S96*H96</f>
        <v>0</v>
      </c>
      <c r="U96" s="39"/>
      <c r="V96" s="39"/>
      <c r="W96" s="39"/>
      <c r="X96" s="39"/>
      <c r="Y96" s="39"/>
      <c r="Z96" s="39"/>
      <c r="AA96" s="39"/>
      <c r="AB96" s="39"/>
      <c r="AC96" s="39"/>
      <c r="AD96" s="39"/>
      <c r="AE96" s="39"/>
      <c r="AR96" s="217" t="s">
        <v>807</v>
      </c>
      <c r="AT96" s="217" t="s">
        <v>141</v>
      </c>
      <c r="AU96" s="217" t="s">
        <v>85</v>
      </c>
      <c r="AY96" s="18" t="s">
        <v>140</v>
      </c>
      <c r="BE96" s="218">
        <f>IF(N96="základní",J96,0)</f>
        <v>0</v>
      </c>
      <c r="BF96" s="218">
        <f>IF(N96="snížená",J96,0)</f>
        <v>0</v>
      </c>
      <c r="BG96" s="218">
        <f>IF(N96="zákl. přenesená",J96,0)</f>
        <v>0</v>
      </c>
      <c r="BH96" s="218">
        <f>IF(N96="sníž. přenesená",J96,0)</f>
        <v>0</v>
      </c>
      <c r="BI96" s="218">
        <f>IF(N96="nulová",J96,0)</f>
        <v>0</v>
      </c>
      <c r="BJ96" s="18" t="s">
        <v>83</v>
      </c>
      <c r="BK96" s="218">
        <f>ROUND(I96*H96,2)</f>
        <v>0</v>
      </c>
      <c r="BL96" s="18" t="s">
        <v>807</v>
      </c>
      <c r="BM96" s="217" t="s">
        <v>825</v>
      </c>
    </row>
    <row r="97" s="2" customFormat="1">
      <c r="A97" s="39"/>
      <c r="B97" s="40"/>
      <c r="C97" s="41"/>
      <c r="D97" s="219" t="s">
        <v>147</v>
      </c>
      <c r="E97" s="41"/>
      <c r="F97" s="220" t="s">
        <v>824</v>
      </c>
      <c r="G97" s="41"/>
      <c r="H97" s="41"/>
      <c r="I97" s="221"/>
      <c r="J97" s="41"/>
      <c r="K97" s="41"/>
      <c r="L97" s="45"/>
      <c r="M97" s="225"/>
      <c r="N97" s="226"/>
      <c r="O97" s="227"/>
      <c r="P97" s="227"/>
      <c r="Q97" s="227"/>
      <c r="R97" s="227"/>
      <c r="S97" s="227"/>
      <c r="T97" s="228"/>
      <c r="U97" s="39"/>
      <c r="V97" s="39"/>
      <c r="W97" s="39"/>
      <c r="X97" s="39"/>
      <c r="Y97" s="39"/>
      <c r="Z97" s="39"/>
      <c r="AA97" s="39"/>
      <c r="AB97" s="39"/>
      <c r="AC97" s="39"/>
      <c r="AD97" s="39"/>
      <c r="AE97" s="39"/>
      <c r="AT97" s="18" t="s">
        <v>147</v>
      </c>
      <c r="AU97" s="18" t="s">
        <v>85</v>
      </c>
    </row>
    <row r="98" s="2" customFormat="1" ht="6.96" customHeight="1">
      <c r="A98" s="39"/>
      <c r="B98" s="60"/>
      <c r="C98" s="61"/>
      <c r="D98" s="61"/>
      <c r="E98" s="61"/>
      <c r="F98" s="61"/>
      <c r="G98" s="61"/>
      <c r="H98" s="61"/>
      <c r="I98" s="61"/>
      <c r="J98" s="61"/>
      <c r="K98" s="61"/>
      <c r="L98" s="45"/>
      <c r="M98" s="39"/>
      <c r="O98" s="39"/>
      <c r="P98" s="39"/>
      <c r="Q98" s="39"/>
      <c r="R98" s="39"/>
      <c r="S98" s="39"/>
      <c r="T98" s="39"/>
      <c r="U98" s="39"/>
      <c r="V98" s="39"/>
      <c r="W98" s="39"/>
      <c r="X98" s="39"/>
      <c r="Y98" s="39"/>
      <c r="Z98" s="39"/>
      <c r="AA98" s="39"/>
      <c r="AB98" s="39"/>
      <c r="AC98" s="39"/>
      <c r="AD98" s="39"/>
      <c r="AE98" s="39"/>
    </row>
  </sheetData>
  <sheetProtection sheet="1" autoFilter="0" formatColumns="0" formatRows="0" objects="1" scenarios="1" spinCount="100000" saltValue="/OGZXKoqsjYpHkjsQLISHx8HtCMDcLNV54e0R+Py04ByL3a3Hdb990YUwcFn2zFVoJHbtuf4+Mej2dPhk8rT8A==" hashValue="zFdTGldbzvAIuFl+3xihUK+Jxcg6kLTMgzcTOYPkBe8bej2khjTIvFnhY7xBbWCDuDT7Lt/0IyS+WqMSHuYj1A==" algorithmName="SHA-512" password="CC35"/>
  <autoFilter ref="C82:K9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6" ma:contentTypeDescription="Vytvoří nový dokument" ma:contentTypeScope="" ma:versionID="26d5f8287bf9f79a0eb719be1df38430">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0b617567bc9062beacb2d5fa9591acdc"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da4326ac-fbff-448f-9331-72fd366025f5}" ma:internalName="TaxCatchAll" ma:showField="CatchAllData" ma:web="4df82892-9f05-4115-b8bf-20a77a76b5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df82892-9f05-4115-b8bf-20a77a76b5d2" xsi:nil="true"/>
    <lcf76f155ced4ddcb4097134ff3c332f xmlns="29ed0e5a-0378-45b4-a990-92aa170f382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B9EF758-20D9-42B8-AE32-82115D5D1329}"/>
</file>

<file path=customXml/itemProps2.xml><?xml version="1.0" encoding="utf-8"?>
<ds:datastoreItem xmlns:ds="http://schemas.openxmlformats.org/officeDocument/2006/customXml" ds:itemID="{57148F79-0981-4835-9AA0-1DFA7E4C2670}"/>
</file>

<file path=customXml/itemProps3.xml><?xml version="1.0" encoding="utf-8"?>
<ds:datastoreItem xmlns:ds="http://schemas.openxmlformats.org/officeDocument/2006/customXml" ds:itemID="{F4D9A662-55BE-4264-80C6-39406754A504}"/>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admin-hla</dc:creator>
  <cp:lastModifiedBy>admin-hla</cp:lastModifiedBy>
  <dcterms:created xsi:type="dcterms:W3CDTF">2021-07-02T14:24:17Z</dcterms:created>
  <dcterms:modified xsi:type="dcterms:W3CDTF">2021-07-02T14:24:25Z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0x010100C65ECA69B4CC39459CF879808734A6B5</vt:lpwstr>
  </property>
  <property fmtid="{D5CDD505-2E9C-101B-9397-08002B2CF9AE}" pid="3" name="MediaServiceImageTags">
    <vt:lpwstr/>
  </property>
</Properties>
</file>